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0980"/>
  </bookViews>
  <sheets>
    <sheet name="28.02.2026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9" i="1" l="1"/>
  <c r="C45" i="1"/>
  <c r="D159" i="1"/>
  <c r="C159" i="1"/>
  <c r="E159" i="1"/>
  <c r="E160" i="1"/>
  <c r="D46" i="1"/>
  <c r="D45" i="1" s="1"/>
  <c r="D189" i="1" s="1"/>
  <c r="C46" i="1"/>
  <c r="E67" i="1"/>
  <c r="C149" i="1" l="1"/>
  <c r="D143" i="1"/>
  <c r="E143" i="1" s="1"/>
  <c r="C143" i="1"/>
  <c r="D132" i="1"/>
  <c r="C132" i="1"/>
  <c r="D124" i="1"/>
  <c r="C124" i="1"/>
  <c r="D178" i="1"/>
  <c r="E145" i="1"/>
  <c r="E144" i="1"/>
  <c r="E134" i="1"/>
  <c r="E127" i="1"/>
  <c r="E94" i="1"/>
  <c r="E63" i="1"/>
  <c r="E23" i="1"/>
  <c r="E22" i="1" s="1"/>
  <c r="E21" i="1"/>
  <c r="D22" i="1"/>
  <c r="C22" i="1"/>
  <c r="D17" i="1"/>
  <c r="C17" i="1"/>
  <c r="C171" i="1" l="1"/>
  <c r="E66" i="1"/>
  <c r="C40" i="1"/>
  <c r="D40" i="1"/>
  <c r="E96" i="1" l="1"/>
  <c r="E147" i="1"/>
  <c r="D146" i="1"/>
  <c r="C146" i="1"/>
  <c r="C3" i="1"/>
  <c r="E188" i="1" l="1"/>
  <c r="D187" i="1"/>
  <c r="C187" i="1"/>
  <c r="E186" i="1"/>
  <c r="C185" i="1"/>
  <c r="E184" i="1"/>
  <c r="E183" i="1"/>
  <c r="E182" i="1"/>
  <c r="E181" i="1"/>
  <c r="E180" i="1"/>
  <c r="D179" i="1"/>
  <c r="C179" i="1"/>
  <c r="E177" i="1"/>
  <c r="E176" i="1"/>
  <c r="E175" i="1"/>
  <c r="E174" i="1"/>
  <c r="E173" i="1"/>
  <c r="E172" i="1"/>
  <c r="D171" i="1"/>
  <c r="D170" i="1" s="1"/>
  <c r="C170" i="1"/>
  <c r="E169" i="1"/>
  <c r="E168" i="1"/>
  <c r="E167" i="1"/>
  <c r="E166" i="1"/>
  <c r="E165" i="1"/>
  <c r="E164" i="1"/>
  <c r="E163" i="1"/>
  <c r="D162" i="1"/>
  <c r="D161" i="1" s="1"/>
  <c r="C162" i="1"/>
  <c r="C161" i="1" s="1"/>
  <c r="E158" i="1"/>
  <c r="E157" i="1"/>
  <c r="E156" i="1"/>
  <c r="E155" i="1"/>
  <c r="E154" i="1"/>
  <c r="E153" i="1"/>
  <c r="E152" i="1"/>
  <c r="E151" i="1"/>
  <c r="E150" i="1"/>
  <c r="D149" i="1"/>
  <c r="E148" i="1"/>
  <c r="E146" i="1"/>
  <c r="E142" i="1"/>
  <c r="D141" i="1"/>
  <c r="C141" i="1"/>
  <c r="E140" i="1"/>
  <c r="D139" i="1"/>
  <c r="C139" i="1"/>
  <c r="E138" i="1"/>
  <c r="E137" i="1"/>
  <c r="E136" i="1"/>
  <c r="D135" i="1"/>
  <c r="C135" i="1"/>
  <c r="E133" i="1"/>
  <c r="E131" i="1"/>
  <c r="E130" i="1"/>
  <c r="E129" i="1"/>
  <c r="D128" i="1"/>
  <c r="C128" i="1"/>
  <c r="E126" i="1"/>
  <c r="E125" i="1"/>
  <c r="E123" i="1"/>
  <c r="E122" i="1"/>
  <c r="E121" i="1"/>
  <c r="E120" i="1"/>
  <c r="E119" i="1"/>
  <c r="E118" i="1"/>
  <c r="E117" i="1"/>
  <c r="E116" i="1"/>
  <c r="E115" i="1"/>
  <c r="D114" i="1"/>
  <c r="C114" i="1"/>
  <c r="E113" i="1"/>
  <c r="E112" i="1"/>
  <c r="D111" i="1"/>
  <c r="C111" i="1"/>
  <c r="E110" i="1"/>
  <c r="D109" i="1"/>
  <c r="C109" i="1"/>
  <c r="E108" i="1"/>
  <c r="E107" i="1"/>
  <c r="E106" i="1"/>
  <c r="E105" i="1"/>
  <c r="E104" i="1"/>
  <c r="E103" i="1"/>
  <c r="E102" i="1"/>
  <c r="E101" i="1"/>
  <c r="D100" i="1"/>
  <c r="C100" i="1"/>
  <c r="E99" i="1"/>
  <c r="E98" i="1"/>
  <c r="E97" i="1"/>
  <c r="E95" i="1"/>
  <c r="E93" i="1"/>
  <c r="E92" i="1"/>
  <c r="E91" i="1"/>
  <c r="E90" i="1"/>
  <c r="E89" i="1"/>
  <c r="E88" i="1"/>
  <c r="E87" i="1"/>
  <c r="D86" i="1"/>
  <c r="C86" i="1"/>
  <c r="E85" i="1"/>
  <c r="E84" i="1"/>
  <c r="E83" i="1"/>
  <c r="E82" i="1"/>
  <c r="E81" i="1"/>
  <c r="E80" i="1"/>
  <c r="E79" i="1"/>
  <c r="E78" i="1"/>
  <c r="E77" i="1"/>
  <c r="D76" i="1"/>
  <c r="C76" i="1"/>
  <c r="E75" i="1"/>
  <c r="E74" i="1"/>
  <c r="E73" i="1"/>
  <c r="E72" i="1"/>
  <c r="E71" i="1"/>
  <c r="E70" i="1"/>
  <c r="E69" i="1"/>
  <c r="D68" i="1"/>
  <c r="C68" i="1"/>
  <c r="E65" i="1"/>
  <c r="E64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4" i="1"/>
  <c r="D43" i="1"/>
  <c r="D42" i="1" s="1"/>
  <c r="C43" i="1"/>
  <c r="C42" i="1" s="1"/>
  <c r="E41" i="1"/>
  <c r="E39" i="1"/>
  <c r="D38" i="1"/>
  <c r="C38" i="1"/>
  <c r="E37" i="1"/>
  <c r="D36" i="1"/>
  <c r="C36" i="1"/>
  <c r="E34" i="1"/>
  <c r="D33" i="1"/>
  <c r="D32" i="1" s="1"/>
  <c r="C33" i="1"/>
  <c r="C32" i="1" s="1"/>
  <c r="E31" i="1"/>
  <c r="D30" i="1"/>
  <c r="C30" i="1"/>
  <c r="E29" i="1"/>
  <c r="D28" i="1"/>
  <c r="C28" i="1"/>
  <c r="E26" i="1"/>
  <c r="D25" i="1"/>
  <c r="D24" i="1" s="1"/>
  <c r="C25" i="1"/>
  <c r="C24" i="1" s="1"/>
  <c r="D20" i="1"/>
  <c r="C20" i="1"/>
  <c r="C8" i="1" s="1"/>
  <c r="E19" i="1"/>
  <c r="E16" i="1"/>
  <c r="D15" i="1"/>
  <c r="C15" i="1"/>
  <c r="E14" i="1"/>
  <c r="D13" i="1"/>
  <c r="C13" i="1"/>
  <c r="E12" i="1"/>
  <c r="D11" i="1"/>
  <c r="C11" i="1"/>
  <c r="E10" i="1"/>
  <c r="D9" i="1"/>
  <c r="C9" i="1"/>
  <c r="E7" i="1"/>
  <c r="D6" i="1"/>
  <c r="D5" i="1" s="1"/>
  <c r="C6" i="1"/>
  <c r="C5" i="1" s="1"/>
  <c r="E4" i="1"/>
  <c r="D3" i="1"/>
  <c r="D2" i="1" s="1"/>
  <c r="C2" i="1"/>
  <c r="E185" i="1" l="1"/>
  <c r="C178" i="1"/>
  <c r="D8" i="1"/>
  <c r="C35" i="1"/>
  <c r="E141" i="1"/>
  <c r="E187" i="1"/>
  <c r="E132" i="1"/>
  <c r="E15" i="1"/>
  <c r="E68" i="1"/>
  <c r="E38" i="1"/>
  <c r="E111" i="1"/>
  <c r="E13" i="1"/>
  <c r="E139" i="1"/>
  <c r="E170" i="1"/>
  <c r="D27" i="1"/>
  <c r="E161" i="1"/>
  <c r="C27" i="1"/>
  <c r="E124" i="1"/>
  <c r="E135" i="1"/>
  <c r="E30" i="1"/>
  <c r="E40" i="1"/>
  <c r="E128" i="1"/>
  <c r="E86" i="1"/>
  <c r="E20" i="1"/>
  <c r="E76" i="1"/>
  <c r="E42" i="1"/>
  <c r="E149" i="1"/>
  <c r="E109" i="1"/>
  <c r="E36" i="1"/>
  <c r="E114" i="1"/>
  <c r="E100" i="1"/>
  <c r="E9" i="1"/>
  <c r="E2" i="1"/>
  <c r="E3" i="1"/>
  <c r="E28" i="1"/>
  <c r="E162" i="1"/>
  <c r="D35" i="1"/>
  <c r="E17" i="1"/>
  <c r="E11" i="1"/>
  <c r="E5" i="1"/>
  <c r="E6" i="1"/>
  <c r="E24" i="1"/>
  <c r="E32" i="1"/>
  <c r="E43" i="1"/>
  <c r="E171" i="1"/>
  <c r="E179" i="1"/>
  <c r="E46" i="1"/>
  <c r="E25" i="1"/>
  <c r="E33" i="1"/>
  <c r="E35" i="1" l="1"/>
  <c r="E27" i="1"/>
  <c r="E178" i="1"/>
  <c r="E45" i="1"/>
  <c r="E8" i="1"/>
  <c r="E189" i="1" l="1"/>
</calcChain>
</file>

<file path=xl/sharedStrings.xml><?xml version="1.0" encoding="utf-8"?>
<sst xmlns="http://schemas.openxmlformats.org/spreadsheetml/2006/main" count="218" uniqueCount="113">
  <si>
    <t>програм/програмска активност</t>
  </si>
  <si>
    <t>у %</t>
  </si>
  <si>
    <t>0606</t>
  </si>
  <si>
    <t>Подршка раду органа јавне управе</t>
  </si>
  <si>
    <t>0039</t>
  </si>
  <si>
    <t>Извршење судских поступака</t>
  </si>
  <si>
    <t>483-Новчане казне и пенали по решењу судова</t>
  </si>
  <si>
    <t>0608</t>
  </si>
  <si>
    <t>СИСТЕМ ЛОКАЛНЕ САМОУПРАВЕ</t>
  </si>
  <si>
    <t>0001</t>
  </si>
  <si>
    <t>Подршка локалној самоуправи</t>
  </si>
  <si>
    <t>463- Трансфери осталим нивоима власти</t>
  </si>
  <si>
    <t>0702</t>
  </si>
  <si>
    <t>РЕАЛИЗАЦИЈА ИНФРАСТРУКТУРНИХ ПРОЈЕКАТА ОД ЗНАЧАЈА ЗА РЕПУБЛИКУ СРБИЈУ</t>
  </si>
  <si>
    <t>4006</t>
  </si>
  <si>
    <t>Експропријација земљишта у циљу изградње капиталних пројеката</t>
  </si>
  <si>
    <t>541-Земљиште</t>
  </si>
  <si>
    <t>Изградња Националног фудбалског стадиона са пратећим садржајима</t>
  </si>
  <si>
    <t>511-Зграде и грађевински објекти</t>
  </si>
  <si>
    <t>EXPO Београд 2027</t>
  </si>
  <si>
    <t>Тунел од Карађоршђеве улице до Дунавске падине</t>
  </si>
  <si>
    <t>511 - Зграде и грађевински објекти</t>
  </si>
  <si>
    <t>Изградња акваријума са пратећим садржајем</t>
  </si>
  <si>
    <t>Линијска инфраструктура</t>
  </si>
  <si>
    <t>0802</t>
  </si>
  <si>
    <t>УРЕЂЕЊЕ СИСТЕМА РАДА И РАДНО-ПРАВНИХ ОДНОСА</t>
  </si>
  <si>
    <t>0014</t>
  </si>
  <si>
    <t>Трансфер организацијама обавезног социјалног осигурања</t>
  </si>
  <si>
    <t>464-Дотације организацијама обавезног социјалног осигурања-дотација НСЗ,РФЗО и ПИО</t>
  </si>
  <si>
    <t>0901</t>
  </si>
  <si>
    <t>ОБАВЕЗНО ПЕНЗИЈСКО И ИНВАЛИДСКО ОСИГУРАЊЕ</t>
  </si>
  <si>
    <t>Подршка за исплату недостајућих средства за редовне пензије</t>
  </si>
  <si>
    <t>464-Дотације организацијама обавезног социјалног осигурања-дотација ПИО</t>
  </si>
  <si>
    <t>0002</t>
  </si>
  <si>
    <t>Подршка остварењу права корисника у складу са Законом о ПИО и посебним прописима</t>
  </si>
  <si>
    <t>0902</t>
  </si>
  <si>
    <t>СОЦИЈАЛНА ЗАШТИТА</t>
  </si>
  <si>
    <t>Подршка Републичком фонду за здравствено осигурање</t>
  </si>
  <si>
    <t>464-Дотације организацијама обавезног социјалног осигурања-дотација РФЗО</t>
  </si>
  <si>
    <t>ОТКЛАЊАЊЕ ПОСЛЕДИЦА ОДУЗИМАЊА ИМОВИНЕ</t>
  </si>
  <si>
    <t>0003</t>
  </si>
  <si>
    <t>Подршка раду Агенције за реституцију</t>
  </si>
  <si>
    <t>424-Специјализоване услуге</t>
  </si>
  <si>
    <t>Отклањање последица одузимања имовине жртвама холокауста који немају живих законских наследника</t>
  </si>
  <si>
    <t>485-Накнада штете за повреде или штету нанету од стране државних органа</t>
  </si>
  <si>
    <t>Враћање одузете имовине и обештећење за одузету имовину</t>
  </si>
  <si>
    <t>ПОЛИТИЧКИ СИСТЕМ</t>
  </si>
  <si>
    <t>0005</t>
  </si>
  <si>
    <t>Финансирање редовног рада политичких субјеката</t>
  </si>
  <si>
    <t>481-Дотације невладиним организацијама</t>
  </si>
  <si>
    <t>УРЕЂЕЊЕ, УПРАВЉАЊЕ И НАДЗОР ФИНАНСИЈСКОГ И ФИСКАЛНОГ СИСТЕМА</t>
  </si>
  <si>
    <t>0004</t>
  </si>
  <si>
    <t>Административна подршка управљању финансијским и фискалним системом</t>
  </si>
  <si>
    <t>411-Плате,додаци и накнаде запослених (зараде)</t>
  </si>
  <si>
    <t>412-Социјални доприноси на терет послодавца</t>
  </si>
  <si>
    <t>413-Накнада у натури</t>
  </si>
  <si>
    <t xml:space="preserve">414-Социјална давања запосленима </t>
  </si>
  <si>
    <t>415-Накнада трошкова за запослене</t>
  </si>
  <si>
    <t>416-Награде запосленима и остали посебни расходи-јубиларне награде</t>
  </si>
  <si>
    <t>421-Стални трошкови</t>
  </si>
  <si>
    <t>422-Трошкови путовања</t>
  </si>
  <si>
    <t>423-Услуге по уговору</t>
  </si>
  <si>
    <t>425-Трошкови поправке и одржавање</t>
  </si>
  <si>
    <t>426-Материјал</t>
  </si>
  <si>
    <t>452-Субвенције приватним финансијским институцијама</t>
  </si>
  <si>
    <t>462-Дотације међународним организацијама</t>
  </si>
  <si>
    <t>482-Порези, обавезне таксе и казне и пенали</t>
  </si>
  <si>
    <t>485- Накнада штете за повреде или штету нанету од стране државних органа</t>
  </si>
  <si>
    <t>512-Машине и опрема</t>
  </si>
  <si>
    <t>515-Нематеријална имовина</t>
  </si>
  <si>
    <t>622-Набавка стране финансијске имовине</t>
  </si>
  <si>
    <t>0012</t>
  </si>
  <si>
    <t>Макроекономске и фискалне анализе и пројекције</t>
  </si>
  <si>
    <t>512 - Машине и опрема</t>
  </si>
  <si>
    <t>0013</t>
  </si>
  <si>
    <t>Припрема и анализа буџета</t>
  </si>
  <si>
    <t>Управљање средствима ЕУ и процес европских интеграција из надлежности Министарства финансија</t>
  </si>
  <si>
    <t>444-Пратећи трошкови задуживања-покриће негативних курсних разлика</t>
  </si>
  <si>
    <t>0015</t>
  </si>
  <si>
    <t>Спровођење другостепеног пореског и царинског поступка</t>
  </si>
  <si>
    <t>Платформа за надзор реализације уговора о јавним набавкама</t>
  </si>
  <si>
    <t>Апликативни систем за централизовани мониторинг ИТ система дата центра</t>
  </si>
  <si>
    <t xml:space="preserve">Пројеката развоја тржишта капитала </t>
  </si>
  <si>
    <t>Централни информациони систем за обрачун примања запослених у јавном сектору - Искра</t>
  </si>
  <si>
    <t>Интегрисани комуникациони систем</t>
  </si>
  <si>
    <t>Информациони систем - ПИМИС</t>
  </si>
  <si>
    <t>Централизована платформа за електронске фактуре правних лица и предузетника</t>
  </si>
  <si>
    <t>Документ менаџмент систем</t>
  </si>
  <si>
    <t>Надоградња система за консолидацију података и пословно извештавање</t>
  </si>
  <si>
    <t>Надоградња система за управљање претприступне помоћи ЕУ</t>
  </si>
  <si>
    <t>Информациони систем Е - акцизе</t>
  </si>
  <si>
    <t>Пројекат унапређења управљања јавним финанасијама за зелену транзицију</t>
  </si>
  <si>
    <t>621-Набавка домаће финансијске имовине</t>
  </si>
  <si>
    <t>УПРАВЉАЊЕ ПОРЕСКИМ СИСТЕМОМ И ПОРЕСКОМ АДМИНИСТРАЦИЈОМ</t>
  </si>
  <si>
    <t>Нормативно уређење фискалног система</t>
  </si>
  <si>
    <t>426 - Материјал</t>
  </si>
  <si>
    <t>УПРАВЉАЊЕ ЦАРИНСКИМ СИСТЕМОМ И ЦАРИНСКОМ АДМИНИСТРАЦИЈОМ</t>
  </si>
  <si>
    <t>Нормативно уређење царинског система</t>
  </si>
  <si>
    <t>416-Награде запосленима и остали посебни расходи</t>
  </si>
  <si>
    <t>ИНТЕРВЕНЦИЈСКА СРЕДСТВА</t>
  </si>
  <si>
    <t xml:space="preserve">Интервенцијска средства за потребе спровођења ИПА програма </t>
  </si>
  <si>
    <t>Текућа буџетска резерва</t>
  </si>
  <si>
    <t>499-Текућа буџетска резерва</t>
  </si>
  <si>
    <t>Стална буџетска резерва</t>
  </si>
  <si>
    <t>499-Стална буџетска резерва</t>
  </si>
  <si>
    <t>УКУПНО МИНИСТАРСТВО ФИНАНСИЈА</t>
  </si>
  <si>
    <t>Текућа апропријација 2026. год.</t>
  </si>
  <si>
    <t>423 - Услуге по уговору</t>
  </si>
  <si>
    <t>Изградња нове зграде Природњачког музеја</t>
  </si>
  <si>
    <t>441-отплата домаћих камата</t>
  </si>
  <si>
    <t>Подршка реализацији EXPO Београд 2027</t>
  </si>
  <si>
    <t>451-Субвенције јавним нефинансијским предузећима и организацијама</t>
  </si>
  <si>
    <t xml:space="preserve">Извршено до 28.02.2026.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</si>
</sst>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b/>
      <i/>
      <sz val="8"/>
      <name val="Arial"/>
      <family val="2"/>
    </font>
    <font>
      <b/>
      <sz val="8"/>
      <name val="Arial"/>
      <family val="2"/>
      <charset val="238"/>
    </font>
    <font>
      <i/>
      <sz val="8"/>
      <name val="Arial"/>
      <family val="2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</font>
    <font>
      <b/>
      <sz val="10"/>
      <color theme="1"/>
      <name val="Calibri"/>
      <family val="2"/>
      <scheme val="minor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  <charset val="238"/>
    </font>
    <font>
      <sz val="1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i/>
      <sz val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i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8" fillId="0" borderId="0"/>
  </cellStyleXfs>
  <cellXfs count="24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4" fontId="2" fillId="0" borderId="2" xfId="0" applyNumberFormat="1" applyFont="1" applyBorder="1" applyAlignment="1">
      <alignment horizontal="center" wrapText="1"/>
    </xf>
    <xf numFmtId="0" fontId="3" fillId="0" borderId="1" xfId="0" quotePrefix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4" xfId="0" quotePrefix="1" applyFont="1" applyBorder="1" applyAlignment="1">
      <alignment horizontal="right"/>
    </xf>
    <xf numFmtId="0" fontId="5" fillId="0" borderId="5" xfId="0" applyFont="1" applyBorder="1" applyAlignment="1">
      <alignment wrapText="1"/>
    </xf>
    <xf numFmtId="4" fontId="6" fillId="0" borderId="6" xfId="0" applyNumberFormat="1" applyFont="1" applyBorder="1" applyAlignment="1">
      <alignment horizontal="right" wrapText="1"/>
    </xf>
    <xf numFmtId="4" fontId="7" fillId="0" borderId="7" xfId="0" applyNumberFormat="1" applyFont="1" applyBorder="1" applyAlignment="1">
      <alignment horizontal="right" wrapText="1"/>
    </xf>
    <xf numFmtId="0" fontId="2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wrapText="1"/>
    </xf>
    <xf numFmtId="4" fontId="9" fillId="0" borderId="9" xfId="0" applyNumberFormat="1" applyFont="1" applyBorder="1" applyAlignment="1">
      <alignment horizontal="right" wrapText="1"/>
    </xf>
    <xf numFmtId="4" fontId="2" fillId="0" borderId="10" xfId="0" applyNumberFormat="1" applyFont="1" applyBorder="1" applyAlignment="1">
      <alignment horizontal="right" wrapText="1"/>
    </xf>
    <xf numFmtId="0" fontId="3" fillId="0" borderId="11" xfId="0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4" fontId="10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" fontId="6" fillId="0" borderId="6" xfId="0" applyNumberFormat="1" applyFont="1" applyBorder="1"/>
    <xf numFmtId="4" fontId="7" fillId="0" borderId="12" xfId="0" applyNumberFormat="1" applyFont="1" applyBorder="1" applyAlignment="1">
      <alignment horizontal="right" wrapText="1"/>
    </xf>
    <xf numFmtId="0" fontId="2" fillId="0" borderId="8" xfId="0" applyFont="1" applyBorder="1"/>
    <xf numFmtId="0" fontId="8" fillId="0" borderId="13" xfId="0" applyFont="1" applyBorder="1" applyAlignment="1">
      <alignment wrapText="1"/>
    </xf>
    <xf numFmtId="4" fontId="8" fillId="0" borderId="14" xfId="0" applyNumberFormat="1" applyFont="1" applyBorder="1"/>
    <xf numFmtId="0" fontId="3" fillId="0" borderId="15" xfId="0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16" xfId="0" quotePrefix="1" applyFont="1" applyBorder="1" applyAlignment="1">
      <alignment horizontal="right"/>
    </xf>
    <xf numFmtId="0" fontId="5" fillId="0" borderId="17" xfId="0" applyFont="1" applyBorder="1" applyAlignment="1">
      <alignment wrapText="1"/>
    </xf>
    <xf numFmtId="0" fontId="2" fillId="0" borderId="18" xfId="0" applyFont="1" applyBorder="1"/>
    <xf numFmtId="0" fontId="8" fillId="0" borderId="19" xfId="0" applyFont="1" applyBorder="1" applyAlignment="1">
      <alignment wrapText="1"/>
    </xf>
    <xf numFmtId="4" fontId="8" fillId="0" borderId="20" xfId="0" applyNumberFormat="1" applyFont="1" applyBorder="1"/>
    <xf numFmtId="4" fontId="2" fillId="0" borderId="21" xfId="0" applyNumberFormat="1" applyFont="1" applyBorder="1" applyAlignment="1">
      <alignment horizontal="right" wrapText="1"/>
    </xf>
    <xf numFmtId="0" fontId="2" fillId="0" borderId="22" xfId="0" applyFont="1" applyBorder="1"/>
    <xf numFmtId="0" fontId="8" fillId="0" borderId="23" xfId="0" applyFont="1" applyBorder="1" applyAlignment="1">
      <alignment wrapText="1"/>
    </xf>
    <xf numFmtId="4" fontId="8" fillId="0" borderId="24" xfId="0" applyNumberFormat="1" applyFont="1" applyBorder="1"/>
    <xf numFmtId="4" fontId="2" fillId="0" borderId="25" xfId="0" applyNumberFormat="1" applyFont="1" applyBorder="1" applyAlignment="1">
      <alignment horizontal="right" wrapText="1"/>
    </xf>
    <xf numFmtId="0" fontId="5" fillId="0" borderId="18" xfId="0" applyFont="1" applyBorder="1"/>
    <xf numFmtId="0" fontId="5" fillId="0" borderId="23" xfId="0" applyFont="1" applyBorder="1" applyAlignment="1">
      <alignment wrapText="1"/>
    </xf>
    <xf numFmtId="4" fontId="6" fillId="0" borderId="24" xfId="0" applyNumberFormat="1" applyFont="1" applyBorder="1"/>
    <xf numFmtId="0" fontId="5" fillId="0" borderId="22" xfId="0" applyFont="1" applyBorder="1"/>
    <xf numFmtId="0" fontId="8" fillId="0" borderId="24" xfId="0" applyFont="1" applyBorder="1" applyAlignment="1">
      <alignment wrapText="1"/>
    </xf>
    <xf numFmtId="43" fontId="6" fillId="0" borderId="20" xfId="1" applyFont="1" applyFill="1" applyBorder="1" applyAlignment="1"/>
    <xf numFmtId="43" fontId="14" fillId="0" borderId="20" xfId="1" applyFont="1" applyFill="1" applyBorder="1" applyAlignment="1"/>
    <xf numFmtId="0" fontId="5" fillId="0" borderId="20" xfId="0" applyFont="1" applyBorder="1"/>
    <xf numFmtId="43" fontId="15" fillId="0" borderId="6" xfId="1" applyFont="1" applyFill="1" applyBorder="1" applyAlignment="1"/>
    <xf numFmtId="0" fontId="2" fillId="0" borderId="20" xfId="0" applyFont="1" applyBorder="1"/>
    <xf numFmtId="43" fontId="14" fillId="0" borderId="6" xfId="1" applyFont="1" applyFill="1" applyBorder="1" applyAlignment="1"/>
    <xf numFmtId="4" fontId="5" fillId="0" borderId="25" xfId="0" applyNumberFormat="1" applyFont="1" applyBorder="1" applyAlignment="1">
      <alignment horizontal="right" wrapText="1"/>
    </xf>
    <xf numFmtId="0" fontId="2" fillId="0" borderId="24" xfId="0" applyFont="1" applyBorder="1"/>
    <xf numFmtId="43" fontId="14" fillId="0" borderId="5" xfId="1" applyFont="1" applyFill="1" applyBorder="1" applyAlignment="1"/>
    <xf numFmtId="0" fontId="5" fillId="0" borderId="28" xfId="0" applyFont="1" applyBorder="1" applyAlignment="1">
      <alignment wrapText="1"/>
    </xf>
    <xf numFmtId="4" fontId="5" fillId="0" borderId="5" xfId="0" applyNumberFormat="1" applyFont="1" applyBorder="1"/>
    <xf numFmtId="4" fontId="5" fillId="0" borderId="12" xfId="0" applyNumberFormat="1" applyFont="1" applyBorder="1" applyAlignment="1">
      <alignment horizontal="right" wrapText="1"/>
    </xf>
    <xf numFmtId="0" fontId="5" fillId="0" borderId="29" xfId="0" quotePrefix="1" applyFont="1" applyBorder="1" applyAlignment="1">
      <alignment horizontal="right"/>
    </xf>
    <xf numFmtId="4" fontId="8" fillId="0" borderId="9" xfId="0" applyNumberFormat="1" applyFont="1" applyBorder="1"/>
    <xf numFmtId="4" fontId="16" fillId="0" borderId="10" xfId="0" applyNumberFormat="1" applyFont="1" applyBorder="1" applyAlignment="1">
      <alignment horizontal="right" wrapText="1"/>
    </xf>
    <xf numFmtId="4" fontId="7" fillId="0" borderId="17" xfId="0" applyNumberFormat="1" applyFont="1" applyBorder="1"/>
    <xf numFmtId="4" fontId="7" fillId="0" borderId="6" xfId="0" applyNumberFormat="1" applyFont="1" applyBorder="1"/>
    <xf numFmtId="0" fontId="2" fillId="0" borderId="30" xfId="0" applyFont="1" applyBorder="1"/>
    <xf numFmtId="4" fontId="8" fillId="0" borderId="5" xfId="0" applyNumberFormat="1" applyFont="1" applyBorder="1"/>
    <xf numFmtId="4" fontId="16" fillId="0" borderId="25" xfId="0" applyNumberFormat="1" applyFont="1" applyBorder="1" applyAlignment="1">
      <alignment horizontal="right" wrapText="1"/>
    </xf>
    <xf numFmtId="0" fontId="5" fillId="0" borderId="18" xfId="0" quotePrefix="1" applyFont="1" applyBorder="1" applyAlignment="1">
      <alignment horizontal="right"/>
    </xf>
    <xf numFmtId="0" fontId="7" fillId="0" borderId="20" xfId="0" applyFont="1" applyBorder="1" applyAlignment="1">
      <alignment horizontal="left" wrapText="1"/>
    </xf>
    <xf numFmtId="4" fontId="7" fillId="0" borderId="20" xfId="0" applyNumberFormat="1" applyFont="1" applyBorder="1"/>
    <xf numFmtId="4" fontId="7" fillId="0" borderId="25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wrapText="1"/>
    </xf>
    <xf numFmtId="0" fontId="10" fillId="0" borderId="16" xfId="0" applyFont="1" applyBorder="1" applyAlignment="1">
      <alignment horizontal="left"/>
    </xf>
    <xf numFmtId="0" fontId="8" fillId="0" borderId="31" xfId="0" applyFont="1" applyBorder="1" applyAlignment="1">
      <alignment wrapText="1"/>
    </xf>
    <xf numFmtId="4" fontId="8" fillId="0" borderId="6" xfId="0" applyNumberFormat="1" applyFont="1" applyBorder="1"/>
    <xf numFmtId="4" fontId="7" fillId="0" borderId="21" xfId="0" applyNumberFormat="1" applyFont="1" applyBorder="1" applyAlignment="1">
      <alignment horizontal="right" wrapText="1"/>
    </xf>
    <xf numFmtId="49" fontId="5" fillId="0" borderId="18" xfId="0" applyNumberFormat="1" applyFont="1" applyBorder="1" applyAlignment="1">
      <alignment horizontal="right"/>
    </xf>
    <xf numFmtId="0" fontId="5" fillId="0" borderId="20" xfId="0" applyFont="1" applyBorder="1" applyAlignment="1">
      <alignment wrapText="1"/>
    </xf>
    <xf numFmtId="4" fontId="5" fillId="0" borderId="20" xfId="0" applyNumberFormat="1" applyFont="1" applyBorder="1" applyAlignment="1">
      <alignment horizontal="right"/>
    </xf>
    <xf numFmtId="0" fontId="2" fillId="0" borderId="29" xfId="0" applyFont="1" applyBorder="1"/>
    <xf numFmtId="0" fontId="8" fillId="0" borderId="14" xfId="0" applyFont="1" applyBorder="1" applyAlignment="1">
      <alignment wrapText="1"/>
    </xf>
    <xf numFmtId="4" fontId="8" fillId="0" borderId="14" xfId="0" applyNumberFormat="1" applyFont="1" applyBorder="1" applyAlignment="1">
      <alignment horizontal="right"/>
    </xf>
    <xf numFmtId="0" fontId="5" fillId="0" borderId="6" xfId="0" applyFont="1" applyBorder="1" applyAlignment="1">
      <alignment wrapText="1"/>
    </xf>
    <xf numFmtId="4" fontId="5" fillId="0" borderId="6" xfId="0" applyNumberFormat="1" applyFont="1" applyBorder="1"/>
    <xf numFmtId="0" fontId="5" fillId="0" borderId="8" xfId="0" quotePrefix="1" applyFont="1" applyBorder="1" applyAlignment="1">
      <alignment horizontal="right"/>
    </xf>
    <xf numFmtId="0" fontId="3" fillId="0" borderId="33" xfId="0" applyFont="1" applyBorder="1" applyAlignment="1">
      <alignment horizontal="center" vertical="center"/>
    </xf>
    <xf numFmtId="0" fontId="8" fillId="0" borderId="26" xfId="0" applyFont="1" applyBorder="1" applyAlignment="1">
      <alignment wrapText="1"/>
    </xf>
    <xf numFmtId="0" fontId="8" fillId="0" borderId="20" xfId="0" applyFont="1" applyBorder="1" applyAlignment="1">
      <alignment wrapText="1"/>
    </xf>
    <xf numFmtId="0" fontId="5" fillId="0" borderId="34" xfId="0" quotePrefix="1" applyFont="1" applyBorder="1" applyAlignment="1">
      <alignment horizontal="right"/>
    </xf>
    <xf numFmtId="0" fontId="5" fillId="0" borderId="35" xfId="0" applyFont="1" applyBorder="1" applyAlignment="1">
      <alignment wrapText="1"/>
    </xf>
    <xf numFmtId="4" fontId="5" fillId="0" borderId="35" xfId="0" applyNumberFormat="1" applyFont="1" applyBorder="1"/>
    <xf numFmtId="4" fontId="5" fillId="0" borderId="36" xfId="0" applyNumberFormat="1" applyFont="1" applyBorder="1" applyAlignment="1">
      <alignment horizontal="right" wrapText="1"/>
    </xf>
    <xf numFmtId="0" fontId="2" fillId="0" borderId="4" xfId="0" applyFont="1" applyBorder="1"/>
    <xf numFmtId="4" fontId="2" fillId="0" borderId="12" xfId="0" applyNumberFormat="1" applyFont="1" applyBorder="1" applyAlignment="1">
      <alignment horizontal="right" wrapText="1"/>
    </xf>
    <xf numFmtId="0" fontId="5" fillId="0" borderId="4" xfId="0" applyFont="1" applyBorder="1"/>
    <xf numFmtId="4" fontId="8" fillId="0" borderId="20" xfId="0" applyNumberFormat="1" applyFont="1" applyBorder="1" applyAlignment="1">
      <alignment wrapText="1"/>
    </xf>
    <xf numFmtId="4" fontId="8" fillId="0" borderId="24" xfId="0" applyNumberFormat="1" applyFont="1" applyBorder="1" applyAlignment="1">
      <alignment wrapText="1"/>
    </xf>
    <xf numFmtId="49" fontId="5" fillId="0" borderId="6" xfId="0" applyNumberFormat="1" applyFont="1" applyBorder="1" applyAlignment="1">
      <alignment wrapText="1"/>
    </xf>
    <xf numFmtId="0" fontId="2" fillId="0" borderId="38" xfId="2" applyFont="1" applyBorder="1"/>
    <xf numFmtId="0" fontId="8" fillId="0" borderId="17" xfId="0" applyFont="1" applyBorder="1" applyAlignment="1">
      <alignment wrapText="1"/>
    </xf>
    <xf numFmtId="0" fontId="5" fillId="0" borderId="38" xfId="0" applyFont="1" applyBorder="1"/>
    <xf numFmtId="0" fontId="2" fillId="0" borderId="38" xfId="0" applyFont="1" applyBorder="1"/>
    <xf numFmtId="4" fontId="8" fillId="0" borderId="9" xfId="0" applyNumberFormat="1" applyFont="1" applyBorder="1" applyAlignment="1">
      <alignment horizontal="right" wrapText="1"/>
    </xf>
    <xf numFmtId="49" fontId="5" fillId="0" borderId="35" xfId="0" applyNumberFormat="1" applyFont="1" applyBorder="1" applyAlignment="1">
      <alignment wrapText="1"/>
    </xf>
    <xf numFmtId="0" fontId="8" fillId="0" borderId="39" xfId="0" applyFont="1" applyBorder="1" applyAlignment="1">
      <alignment wrapText="1"/>
    </xf>
    <xf numFmtId="4" fontId="19" fillId="0" borderId="6" xfId="0" applyNumberFormat="1" applyFont="1" applyBorder="1"/>
    <xf numFmtId="0" fontId="7" fillId="0" borderId="34" xfId="0" applyFont="1" applyBorder="1"/>
    <xf numFmtId="4" fontId="5" fillId="0" borderId="6" xfId="0" applyNumberFormat="1" applyFont="1" applyBorder="1" applyAlignment="1">
      <alignment horizontal="right"/>
    </xf>
    <xf numFmtId="4" fontId="8" fillId="0" borderId="9" xfId="0" applyNumberFormat="1" applyFont="1" applyBorder="1" applyAlignment="1">
      <alignment horizontal="right"/>
    </xf>
    <xf numFmtId="4" fontId="2" fillId="0" borderId="41" xfId="0" applyNumberFormat="1" applyFont="1" applyBorder="1" applyAlignment="1">
      <alignment horizontal="right" wrapText="1"/>
    </xf>
    <xf numFmtId="0" fontId="7" fillId="0" borderId="42" xfId="0" applyFont="1" applyBorder="1"/>
    <xf numFmtId="4" fontId="6" fillId="0" borderId="35" xfId="0" applyNumberFormat="1" applyFont="1" applyBorder="1" applyAlignment="1">
      <alignment horizontal="right"/>
    </xf>
    <xf numFmtId="0" fontId="9" fillId="0" borderId="20" xfId="0" applyFont="1" applyBorder="1" applyAlignment="1">
      <alignment wrapText="1"/>
    </xf>
    <xf numFmtId="4" fontId="8" fillId="0" borderId="20" xfId="0" applyNumberFormat="1" applyFont="1" applyBorder="1" applyAlignment="1">
      <alignment horizontal="right"/>
    </xf>
    <xf numFmtId="4" fontId="9" fillId="0" borderId="20" xfId="0" applyNumberFormat="1" applyFont="1" applyBorder="1" applyAlignment="1">
      <alignment horizontal="right"/>
    </xf>
    <xf numFmtId="0" fontId="9" fillId="0" borderId="9" xfId="0" applyFont="1" applyBorder="1" applyAlignment="1">
      <alignment wrapText="1"/>
    </xf>
    <xf numFmtId="0" fontId="9" fillId="0" borderId="24" xfId="0" applyFont="1" applyBorder="1" applyAlignment="1">
      <alignment wrapText="1"/>
    </xf>
    <xf numFmtId="4" fontId="8" fillId="0" borderId="24" xfId="0" applyNumberFormat="1" applyFont="1" applyBorder="1" applyAlignment="1">
      <alignment horizontal="right"/>
    </xf>
    <xf numFmtId="0" fontId="7" fillId="0" borderId="35" xfId="0" applyFont="1" applyBorder="1" applyAlignment="1">
      <alignment wrapText="1"/>
    </xf>
    <xf numFmtId="4" fontId="7" fillId="0" borderId="35" xfId="0" applyNumberFormat="1" applyFont="1" applyBorder="1" applyAlignment="1">
      <alignment horizontal="right"/>
    </xf>
    <xf numFmtId="0" fontId="7" fillId="0" borderId="4" xfId="0" applyFont="1" applyBorder="1"/>
    <xf numFmtId="0" fontId="8" fillId="0" borderId="6" xfId="0" applyFont="1" applyBorder="1" applyAlignment="1">
      <alignment wrapText="1"/>
    </xf>
    <xf numFmtId="4" fontId="2" fillId="0" borderId="6" xfId="0" applyNumberFormat="1" applyFont="1" applyBorder="1" applyAlignment="1">
      <alignment horizontal="right"/>
    </xf>
    <xf numFmtId="4" fontId="2" fillId="0" borderId="7" xfId="0" applyNumberFormat="1" applyFont="1" applyBorder="1" applyAlignment="1">
      <alignment horizontal="right" wrapText="1"/>
    </xf>
    <xf numFmtId="0" fontId="7" fillId="0" borderId="1" xfId="0" applyFont="1" applyBorder="1"/>
    <xf numFmtId="0" fontId="7" fillId="0" borderId="3" xfId="0" applyFont="1" applyBorder="1" applyAlignment="1">
      <alignment wrapText="1"/>
    </xf>
    <xf numFmtId="0" fontId="9" fillId="0" borderId="6" xfId="0" applyFont="1" applyBorder="1" applyAlignment="1">
      <alignment wrapText="1"/>
    </xf>
    <xf numFmtId="4" fontId="8" fillId="0" borderId="6" xfId="0" applyNumberFormat="1" applyFont="1" applyBorder="1" applyAlignment="1">
      <alignment horizontal="right"/>
    </xf>
    <xf numFmtId="4" fontId="5" fillId="0" borderId="35" xfId="0" applyNumberFormat="1" applyFont="1" applyBorder="1" applyAlignment="1">
      <alignment horizontal="right"/>
    </xf>
    <xf numFmtId="0" fontId="5" fillId="0" borderId="16" xfId="0" applyFont="1" applyBorder="1"/>
    <xf numFmtId="4" fontId="9" fillId="0" borderId="43" xfId="0" applyNumberFormat="1" applyFont="1" applyBorder="1" applyAlignment="1">
      <alignment horizontal="right"/>
    </xf>
    <xf numFmtId="0" fontId="2" fillId="0" borderId="40" xfId="0" applyFont="1" applyBorder="1"/>
    <xf numFmtId="4" fontId="9" fillId="0" borderId="44" xfId="0" applyNumberFormat="1" applyFont="1" applyBorder="1" applyAlignment="1">
      <alignment horizontal="right"/>
    </xf>
    <xf numFmtId="4" fontId="6" fillId="0" borderId="6" xfId="0" applyNumberFormat="1" applyFont="1" applyBorder="1" applyAlignment="1">
      <alignment horizontal="right"/>
    </xf>
    <xf numFmtId="4" fontId="9" fillId="0" borderId="37" xfId="0" applyNumberFormat="1" applyFont="1" applyBorder="1" applyAlignment="1">
      <alignment horizontal="right"/>
    </xf>
    <xf numFmtId="0" fontId="7" fillId="0" borderId="16" xfId="0" applyFont="1" applyBorder="1"/>
    <xf numFmtId="0" fontId="9" fillId="0" borderId="45" xfId="0" applyFont="1" applyBorder="1" applyAlignment="1">
      <alignment wrapText="1"/>
    </xf>
    <xf numFmtId="0" fontId="7" fillId="0" borderId="38" xfId="0" applyFont="1" applyBorder="1"/>
    <xf numFmtId="0" fontId="8" fillId="0" borderId="5" xfId="0" applyFont="1" applyBorder="1" applyAlignment="1">
      <alignment wrapText="1"/>
    </xf>
    <xf numFmtId="4" fontId="5" fillId="0" borderId="47" xfId="0" applyNumberFormat="1" applyFont="1" applyBorder="1" applyAlignment="1">
      <alignment horizontal="right" wrapText="1"/>
    </xf>
    <xf numFmtId="4" fontId="5" fillId="0" borderId="21" xfId="0" applyNumberFormat="1" applyFont="1" applyBorder="1" applyAlignment="1">
      <alignment horizontal="right" wrapText="1"/>
    </xf>
    <xf numFmtId="4" fontId="5" fillId="0" borderId="10" xfId="0" applyNumberFormat="1" applyFont="1" applyBorder="1" applyAlignment="1">
      <alignment horizontal="right" wrapText="1"/>
    </xf>
    <xf numFmtId="0" fontId="0" fillId="0" borderId="0" xfId="0" applyAlignment="1">
      <alignment horizontal="center" vertical="center"/>
    </xf>
    <xf numFmtId="4" fontId="7" fillId="0" borderId="36" xfId="0" applyNumberFormat="1" applyFont="1" applyBorder="1" applyAlignment="1">
      <alignment horizontal="right" wrapText="1"/>
    </xf>
    <xf numFmtId="0" fontId="2" fillId="0" borderId="22" xfId="2" applyFont="1" applyBorder="1"/>
    <xf numFmtId="0" fontId="2" fillId="0" borderId="4" xfId="0" applyFont="1" applyBorder="1" applyAlignment="1">
      <alignment horizontal="center" vertical="center" wrapText="1"/>
    </xf>
    <xf numFmtId="4" fontId="8" fillId="0" borderId="20" xfId="0" applyNumberFormat="1" applyFont="1" applyBorder="1" applyAlignment="1">
      <alignment horizontal="right" wrapText="1"/>
    </xf>
    <xf numFmtId="0" fontId="2" fillId="0" borderId="4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13" fillId="0" borderId="9" xfId="0" applyFont="1" applyBorder="1" applyAlignment="1">
      <alignment wrapText="1"/>
    </xf>
    <xf numFmtId="0" fontId="3" fillId="0" borderId="2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4" fontId="3" fillId="0" borderId="32" xfId="0" applyNumberFormat="1" applyFont="1" applyBorder="1" applyAlignment="1">
      <alignment horizontal="center" vertical="center"/>
    </xf>
    <xf numFmtId="4" fontId="3" fillId="0" borderId="41" xfId="0" applyNumberFormat="1" applyFont="1" applyBorder="1" applyAlignment="1">
      <alignment horizontal="center" vertical="center" wrapText="1"/>
    </xf>
    <xf numFmtId="4" fontId="13" fillId="0" borderId="20" xfId="0" applyNumberFormat="1" applyFont="1" applyBorder="1"/>
    <xf numFmtId="0" fontId="8" fillId="0" borderId="27" xfId="0" applyFont="1" applyBorder="1" applyAlignment="1">
      <alignment wrapText="1"/>
    </xf>
    <xf numFmtId="0" fontId="10" fillId="0" borderId="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right"/>
    </xf>
    <xf numFmtId="0" fontId="3" fillId="0" borderId="38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14" fillId="0" borderId="40" xfId="0" applyFont="1" applyBorder="1"/>
    <xf numFmtId="0" fontId="14" fillId="0" borderId="0" xfId="0" applyFont="1"/>
    <xf numFmtId="0" fontId="7" fillId="0" borderId="5" xfId="0" applyFont="1" applyBorder="1" applyAlignment="1">
      <alignment wrapText="1"/>
    </xf>
    <xf numFmtId="4" fontId="7" fillId="0" borderId="5" xfId="0" applyNumberFormat="1" applyFont="1" applyBorder="1" applyAlignment="1">
      <alignment horizontal="right"/>
    </xf>
    <xf numFmtId="0" fontId="7" fillId="0" borderId="20" xfId="0" applyFont="1" applyBorder="1" applyAlignment="1">
      <alignment wrapText="1"/>
    </xf>
    <xf numFmtId="4" fontId="7" fillId="0" borderId="20" xfId="0" applyNumberFormat="1" applyFont="1" applyBorder="1" applyAlignment="1">
      <alignment horizontal="right"/>
    </xf>
    <xf numFmtId="0" fontId="5" fillId="0" borderId="22" xfId="0" quotePrefix="1" applyFont="1" applyBorder="1" applyAlignment="1">
      <alignment horizontal="right"/>
    </xf>
    <xf numFmtId="0" fontId="7" fillId="0" borderId="46" xfId="0" applyFont="1" applyBorder="1" applyAlignment="1">
      <alignment wrapText="1"/>
    </xf>
    <xf numFmtId="4" fontId="5" fillId="0" borderId="46" xfId="0" applyNumberFormat="1" applyFont="1" applyBorder="1" applyAlignment="1">
      <alignment horizontal="right"/>
    </xf>
    <xf numFmtId="4" fontId="2" fillId="0" borderId="20" xfId="0" applyNumberFormat="1" applyFont="1" applyBorder="1" applyAlignment="1">
      <alignment horizontal="right" wrapText="1"/>
    </xf>
    <xf numFmtId="0" fontId="0" fillId="0" borderId="1" xfId="0" applyBorder="1"/>
    <xf numFmtId="0" fontId="20" fillId="0" borderId="3" xfId="0" applyFont="1" applyBorder="1" applyAlignment="1">
      <alignment wrapText="1"/>
    </xf>
    <xf numFmtId="0" fontId="0" fillId="0" borderId="0" xfId="0" applyAlignment="1">
      <alignment wrapText="1"/>
    </xf>
    <xf numFmtId="4" fontId="21" fillId="0" borderId="0" xfId="0" applyNumberFormat="1" applyFont="1"/>
    <xf numFmtId="4" fontId="0" fillId="0" borderId="0" xfId="0" applyNumberFormat="1"/>
    <xf numFmtId="4" fontId="2" fillId="0" borderId="3" xfId="0" applyNumberFormat="1" applyFont="1" applyBorder="1" applyAlignment="1">
      <alignment horizontal="center" wrapText="1"/>
    </xf>
    <xf numFmtId="4" fontId="9" fillId="0" borderId="14" xfId="0" applyNumberFormat="1" applyFont="1" applyBorder="1"/>
    <xf numFmtId="4" fontId="6" fillId="0" borderId="20" xfId="0" applyNumberFormat="1" applyFont="1" applyBorder="1"/>
    <xf numFmtId="2" fontId="6" fillId="0" borderId="20" xfId="1" applyNumberFormat="1" applyFont="1" applyFill="1" applyBorder="1" applyAlignment="1"/>
    <xf numFmtId="2" fontId="14" fillId="0" borderId="20" xfId="1" applyNumberFormat="1" applyFont="1" applyFill="1" applyBorder="1" applyAlignment="1"/>
    <xf numFmtId="4" fontId="9" fillId="0" borderId="5" xfId="0" applyNumberFormat="1" applyFont="1" applyBorder="1"/>
    <xf numFmtId="4" fontId="9" fillId="0" borderId="9" xfId="0" applyNumberFormat="1" applyFont="1" applyBorder="1"/>
    <xf numFmtId="4" fontId="5" fillId="0" borderId="20" xfId="0" applyNumberFormat="1" applyFont="1" applyBorder="1"/>
    <xf numFmtId="4" fontId="8" fillId="0" borderId="32" xfId="0" applyNumberFormat="1" applyFont="1" applyBorder="1"/>
    <xf numFmtId="4" fontId="3" fillId="0" borderId="15" xfId="0" applyNumberFormat="1" applyFont="1" applyBorder="1" applyAlignment="1">
      <alignment horizontal="center" vertical="center"/>
    </xf>
    <xf numFmtId="4" fontId="11" fillId="0" borderId="15" xfId="0" applyNumberFormat="1" applyFont="1" applyBorder="1" applyAlignment="1">
      <alignment horizontal="center" vertical="center"/>
    </xf>
    <xf numFmtId="4" fontId="8" fillId="0" borderId="17" xfId="0" applyNumberFormat="1" applyFont="1" applyBorder="1"/>
    <xf numFmtId="4" fontId="8" fillId="0" borderId="19" xfId="0" applyNumberFormat="1" applyFont="1" applyBorder="1"/>
    <xf numFmtId="4" fontId="8" fillId="0" borderId="23" xfId="0" applyNumberFormat="1" applyFont="1" applyBorder="1"/>
    <xf numFmtId="4" fontId="8" fillId="0" borderId="13" xfId="0" applyNumberFormat="1" applyFont="1" applyBorder="1"/>
    <xf numFmtId="4" fontId="2" fillId="0" borderId="20" xfId="0" applyNumberFormat="1" applyFont="1" applyBorder="1" applyAlignment="1">
      <alignment horizontal="right"/>
    </xf>
    <xf numFmtId="0" fontId="14" fillId="0" borderId="9" xfId="0" applyFont="1" applyBorder="1"/>
    <xf numFmtId="4" fontId="7" fillId="0" borderId="5" xfId="0" applyNumberFormat="1" applyFont="1" applyBorder="1"/>
    <xf numFmtId="0" fontId="7" fillId="0" borderId="49" xfId="0" applyFont="1" applyBorder="1"/>
    <xf numFmtId="0" fontId="13" fillId="0" borderId="20" xfId="0" applyFont="1" applyBorder="1" applyAlignment="1">
      <alignment wrapText="1"/>
    </xf>
    <xf numFmtId="0" fontId="13" fillId="0" borderId="26" xfId="0" applyFont="1" applyBorder="1" applyAlignment="1">
      <alignment wrapText="1"/>
    </xf>
    <xf numFmtId="0" fontId="13" fillId="0" borderId="27" xfId="0" applyFont="1" applyBorder="1" applyAlignment="1">
      <alignment wrapText="1"/>
    </xf>
    <xf numFmtId="0" fontId="17" fillId="0" borderId="0" xfId="0" applyFont="1"/>
    <xf numFmtId="4" fontId="9" fillId="0" borderId="24" xfId="0" applyNumberFormat="1" applyFont="1" applyBorder="1" applyAlignment="1">
      <alignment horizontal="right"/>
    </xf>
    <xf numFmtId="0" fontId="2" fillId="0" borderId="4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39" fontId="23" fillId="0" borderId="6" xfId="1" applyNumberFormat="1" applyFont="1" applyFill="1" applyBorder="1" applyAlignment="1"/>
    <xf numFmtId="0" fontId="2" fillId="0" borderId="27" xfId="0" applyFont="1" applyBorder="1"/>
    <xf numFmtId="0" fontId="22" fillId="0" borderId="0" xfId="0" applyFont="1"/>
    <xf numFmtId="0" fontId="23" fillId="0" borderId="20" xfId="0" applyFont="1" applyBorder="1" applyAlignment="1">
      <alignment wrapText="1"/>
    </xf>
    <xf numFmtId="4" fontId="5" fillId="0" borderId="20" xfId="0" applyNumberFormat="1" applyFont="1" applyBorder="1" applyAlignment="1">
      <alignment horizontal="right" wrapText="1"/>
    </xf>
    <xf numFmtId="39" fontId="15" fillId="0" borderId="20" xfId="1" applyNumberFormat="1" applyFont="1" applyFill="1" applyBorder="1" applyAlignment="1"/>
    <xf numFmtId="2" fontId="14" fillId="0" borderId="5" xfId="1" applyNumberFormat="1" applyFont="1" applyFill="1" applyBorder="1" applyAlignment="1"/>
    <xf numFmtId="164" fontId="2" fillId="0" borderId="7" xfId="0" applyNumberFormat="1" applyFont="1" applyBorder="1" applyAlignment="1">
      <alignment horizontal="right" wrapText="1"/>
    </xf>
    <xf numFmtId="0" fontId="7" fillId="0" borderId="14" xfId="0" applyFont="1" applyBorder="1" applyAlignment="1">
      <alignment wrapText="1"/>
    </xf>
    <xf numFmtId="4" fontId="7" fillId="0" borderId="14" xfId="0" applyNumberFormat="1" applyFont="1" applyBorder="1" applyAlignment="1">
      <alignment horizontal="right"/>
    </xf>
    <xf numFmtId="4" fontId="9" fillId="0" borderId="6" xfId="0" applyNumberFormat="1" applyFont="1" applyBorder="1" applyAlignment="1">
      <alignment horizontal="right"/>
    </xf>
    <xf numFmtId="0" fontId="5" fillId="0" borderId="3" xfId="0" applyFont="1" applyBorder="1" applyAlignment="1">
      <alignment wrapText="1"/>
    </xf>
    <xf numFmtId="4" fontId="5" fillId="0" borderId="3" xfId="0" applyNumberFormat="1" applyFont="1" applyBorder="1" applyAlignment="1">
      <alignment horizontal="right"/>
    </xf>
    <xf numFmtId="4" fontId="5" fillId="0" borderId="2" xfId="0" applyNumberFormat="1" applyFont="1" applyBorder="1" applyAlignment="1">
      <alignment horizontal="right" wrapText="1"/>
    </xf>
    <xf numFmtId="4" fontId="2" fillId="0" borderId="24" xfId="0" applyNumberFormat="1" applyFont="1" applyBorder="1" applyAlignment="1">
      <alignment horizontal="right"/>
    </xf>
    <xf numFmtId="4" fontId="2" fillId="0" borderId="24" xfId="0" applyNumberFormat="1" applyFont="1" applyBorder="1" applyAlignment="1">
      <alignment horizontal="right" wrapText="1"/>
    </xf>
    <xf numFmtId="0" fontId="5" fillId="0" borderId="0" xfId="0" applyFont="1" applyBorder="1"/>
    <xf numFmtId="0" fontId="5" fillId="0" borderId="11" xfId="0" applyFont="1" applyBorder="1" applyAlignment="1">
      <alignment wrapText="1"/>
    </xf>
    <xf numFmtId="0" fontId="5" fillId="0" borderId="50" xfId="0" applyFont="1" applyBorder="1"/>
    <xf numFmtId="0" fontId="5" fillId="0" borderId="51" xfId="0" applyFont="1" applyBorder="1" applyAlignment="1">
      <alignment wrapText="1"/>
    </xf>
    <xf numFmtId="0" fontId="7" fillId="0" borderId="33" xfId="0" applyFont="1" applyBorder="1"/>
    <xf numFmtId="4" fontId="6" fillId="0" borderId="3" xfId="0" applyNumberFormat="1" applyFont="1" applyBorder="1" applyAlignment="1">
      <alignment horizontal="right"/>
    </xf>
    <xf numFmtId="4" fontId="2" fillId="0" borderId="6" xfId="0" applyNumberFormat="1" applyFont="1" applyBorder="1" applyAlignment="1">
      <alignment horizontal="right" wrapText="1"/>
    </xf>
    <xf numFmtId="0" fontId="7" fillId="0" borderId="48" xfId="0" applyFont="1" applyBorder="1"/>
    <xf numFmtId="0" fontId="7" fillId="0" borderId="20" xfId="0" applyFont="1" applyBorder="1"/>
    <xf numFmtId="0" fontId="7" fillId="0" borderId="24" xfId="0" applyFont="1" applyBorder="1"/>
    <xf numFmtId="4" fontId="5" fillId="0" borderId="24" xfId="0" applyNumberFormat="1" applyFont="1" applyBorder="1" applyAlignment="1">
      <alignment horizontal="right" wrapText="1"/>
    </xf>
    <xf numFmtId="4" fontId="21" fillId="0" borderId="3" xfId="0" applyNumberFormat="1" applyFont="1" applyBorder="1"/>
    <xf numFmtId="4" fontId="7" fillId="0" borderId="20" xfId="0" applyNumberFormat="1" applyFont="1" applyBorder="1" applyAlignment="1">
      <alignment horizontal="right" wrapText="1"/>
    </xf>
    <xf numFmtId="0" fontId="9" fillId="0" borderId="14" xfId="0" applyFont="1" applyBorder="1" applyAlignment="1">
      <alignment wrapText="1"/>
    </xf>
    <xf numFmtId="0" fontId="5" fillId="0" borderId="40" xfId="0" applyFont="1" applyBorder="1" applyAlignment="1">
      <alignment horizontal="right"/>
    </xf>
    <xf numFmtId="4" fontId="6" fillId="0" borderId="14" xfId="0" applyNumberFormat="1" applyFont="1" applyBorder="1" applyAlignment="1">
      <alignment horizontal="right"/>
    </xf>
    <xf numFmtId="0" fontId="5" fillId="0" borderId="14" xfId="0" applyFont="1" applyBorder="1" applyAlignment="1">
      <alignment wrapText="1"/>
    </xf>
    <xf numFmtId="0" fontId="2" fillId="0" borderId="38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2" xfId="2" applyFont="1" applyBorder="1" applyAlignment="1">
      <alignment horizontal="center"/>
    </xf>
    <xf numFmtId="0" fontId="2" fillId="0" borderId="4" xfId="2" applyFont="1" applyBorder="1" applyAlignment="1">
      <alignment horizontal="center"/>
    </xf>
    <xf numFmtId="0" fontId="2" fillId="0" borderId="29" xfId="2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2"/>
  <sheetViews>
    <sheetView tabSelected="1" topLeftCell="A159" workbookViewId="0">
      <selection activeCell="H190" sqref="H190"/>
    </sheetView>
  </sheetViews>
  <sheetFormatPr defaultRowHeight="15" x14ac:dyDescent="0.25"/>
  <cols>
    <col min="2" max="2" width="40" style="172" customWidth="1"/>
    <col min="3" max="3" width="19.140625" customWidth="1"/>
    <col min="4" max="4" width="17.5703125" customWidth="1"/>
    <col min="5" max="5" width="16" customWidth="1"/>
    <col min="6" max="6" width="1.5703125" customWidth="1"/>
    <col min="8" max="8" width="8.85546875" customWidth="1"/>
    <col min="10" max="10" width="17.5703125" bestFit="1" customWidth="1"/>
  </cols>
  <sheetData>
    <row r="1" spans="1:5" ht="34.5" thickBot="1" x14ac:dyDescent="0.3">
      <c r="A1" s="1" t="s">
        <v>0</v>
      </c>
      <c r="B1" s="2"/>
      <c r="C1" s="3" t="s">
        <v>106</v>
      </c>
      <c r="D1" s="175" t="s">
        <v>112</v>
      </c>
      <c r="E1" s="4" t="s">
        <v>1</v>
      </c>
    </row>
    <row r="2" spans="1:5" s="9" customFormat="1" ht="24" customHeight="1" thickBot="1" x14ac:dyDescent="0.3">
      <c r="A2" s="5" t="s">
        <v>2</v>
      </c>
      <c r="B2" s="6" t="s">
        <v>3</v>
      </c>
      <c r="C2" s="7">
        <f>C3</f>
        <v>14555000000</v>
      </c>
      <c r="D2" s="7">
        <f>D3</f>
        <v>171059166.75</v>
      </c>
      <c r="E2" s="8">
        <f>D2/C2*100</f>
        <v>1.1752605066987289</v>
      </c>
    </row>
    <row r="3" spans="1:5" x14ac:dyDescent="0.25">
      <c r="A3" s="10" t="s">
        <v>4</v>
      </c>
      <c r="B3" s="11" t="s">
        <v>5</v>
      </c>
      <c r="C3" s="12">
        <f>C4</f>
        <v>14555000000</v>
      </c>
      <c r="D3" s="12">
        <f>D4</f>
        <v>171059166.75</v>
      </c>
      <c r="E3" s="13">
        <f>SUM(D3/C3*100)</f>
        <v>1.1752605066987289</v>
      </c>
    </row>
    <row r="4" spans="1:5" ht="15.75" thickBot="1" x14ac:dyDescent="0.3">
      <c r="A4" s="14"/>
      <c r="B4" s="15" t="s">
        <v>6</v>
      </c>
      <c r="C4" s="16">
        <v>14555000000</v>
      </c>
      <c r="D4" s="16">
        <v>171059166.75</v>
      </c>
      <c r="E4" s="17">
        <f t="shared" ref="E4:E83" si="0">SUM(D4/C4*100)</f>
        <v>1.1752605066987289</v>
      </c>
    </row>
    <row r="5" spans="1:5" s="9" customFormat="1" ht="28.5" customHeight="1" thickBot="1" x14ac:dyDescent="0.3">
      <c r="A5" s="5" t="s">
        <v>7</v>
      </c>
      <c r="B5" s="18" t="s">
        <v>8</v>
      </c>
      <c r="C5" s="19">
        <f>C6</f>
        <v>33384366000</v>
      </c>
      <c r="D5" s="20">
        <f>D6</f>
        <v>4937222686</v>
      </c>
      <c r="E5" s="21">
        <f>D5/C5*100</f>
        <v>14.789026354431892</v>
      </c>
    </row>
    <row r="6" spans="1:5" x14ac:dyDescent="0.25">
      <c r="A6" s="10" t="s">
        <v>9</v>
      </c>
      <c r="B6" s="22" t="s">
        <v>10</v>
      </c>
      <c r="C6" s="23">
        <f>C7</f>
        <v>33384366000</v>
      </c>
      <c r="D6" s="23">
        <f>D7</f>
        <v>4937222686</v>
      </c>
      <c r="E6" s="24">
        <f t="shared" si="0"/>
        <v>14.789026354431892</v>
      </c>
    </row>
    <row r="7" spans="1:5" ht="18" customHeight="1" thickBot="1" x14ac:dyDescent="0.3">
      <c r="A7" s="25"/>
      <c r="B7" s="26" t="s">
        <v>11</v>
      </c>
      <c r="C7" s="27">
        <v>33384366000</v>
      </c>
      <c r="D7" s="176">
        <v>4937222686</v>
      </c>
      <c r="E7" s="17">
        <f t="shared" si="0"/>
        <v>14.789026354431892</v>
      </c>
    </row>
    <row r="8" spans="1:5" s="30" customFormat="1" ht="42.75" customHeight="1" thickBot="1" x14ac:dyDescent="0.3">
      <c r="A8" s="5" t="s">
        <v>12</v>
      </c>
      <c r="B8" s="28" t="s">
        <v>13</v>
      </c>
      <c r="C8" s="29">
        <f>C22+C20+C17+C15+C13+C11+C9</f>
        <v>121047983227.86</v>
      </c>
      <c r="D8" s="29">
        <f>D20+D17+D13+D11+D9</f>
        <v>-1194768226.98</v>
      </c>
      <c r="E8" s="21">
        <f>D8/C8*100</f>
        <v>-0.98702034938572702</v>
      </c>
    </row>
    <row r="9" spans="1:5" ht="23.25" x14ac:dyDescent="0.25">
      <c r="A9" s="31" t="s">
        <v>14</v>
      </c>
      <c r="B9" s="32" t="s">
        <v>15</v>
      </c>
      <c r="C9" s="23">
        <f>+C10</f>
        <v>24123435000</v>
      </c>
      <c r="D9" s="23">
        <f>+D10</f>
        <v>1266800469.6199999</v>
      </c>
      <c r="E9" s="24">
        <f t="shared" si="0"/>
        <v>5.2513270586050442</v>
      </c>
    </row>
    <row r="10" spans="1:5" x14ac:dyDescent="0.25">
      <c r="A10" s="33"/>
      <c r="B10" s="34" t="s">
        <v>16</v>
      </c>
      <c r="C10" s="35">
        <v>24123435000</v>
      </c>
      <c r="D10" s="35">
        <v>1266800469.6199999</v>
      </c>
      <c r="E10" s="36">
        <f t="shared" si="0"/>
        <v>5.2513270586050442</v>
      </c>
    </row>
    <row r="11" spans="1:5" ht="23.25" x14ac:dyDescent="0.25">
      <c r="A11" s="31">
        <v>5073</v>
      </c>
      <c r="B11" s="32" t="s">
        <v>17</v>
      </c>
      <c r="C11" s="23">
        <f>C12</f>
        <v>21200000000</v>
      </c>
      <c r="D11" s="23">
        <f>D12</f>
        <v>0</v>
      </c>
      <c r="E11" s="24">
        <f t="shared" si="0"/>
        <v>0</v>
      </c>
    </row>
    <row r="12" spans="1:5" x14ac:dyDescent="0.25">
      <c r="A12" s="37"/>
      <c r="B12" s="38" t="s">
        <v>18</v>
      </c>
      <c r="C12" s="39">
        <v>21200000000</v>
      </c>
      <c r="D12" s="39">
        <v>0</v>
      </c>
      <c r="E12" s="40">
        <f t="shared" si="0"/>
        <v>0</v>
      </c>
    </row>
    <row r="13" spans="1:5" x14ac:dyDescent="0.25">
      <c r="A13" s="41">
        <v>5081</v>
      </c>
      <c r="B13" s="42" t="s">
        <v>19</v>
      </c>
      <c r="C13" s="43">
        <f>+C14</f>
        <v>42577000000</v>
      </c>
      <c r="D13" s="177">
        <f>+D14</f>
        <v>-5860535000</v>
      </c>
      <c r="E13" s="40">
        <f t="shared" si="0"/>
        <v>-13.764555980928669</v>
      </c>
    </row>
    <row r="14" spans="1:5" x14ac:dyDescent="0.25">
      <c r="A14" s="44"/>
      <c r="B14" s="45" t="s">
        <v>18</v>
      </c>
      <c r="C14" s="39">
        <v>42577000000</v>
      </c>
      <c r="D14" s="39">
        <v>-5860535000</v>
      </c>
      <c r="E14" s="169">
        <f>SUM(D14/C14*100)</f>
        <v>-13.764555980928669</v>
      </c>
    </row>
    <row r="15" spans="1:5" ht="23.25" x14ac:dyDescent="0.25">
      <c r="A15" s="44">
        <v>5086</v>
      </c>
      <c r="B15" s="77" t="s">
        <v>20</v>
      </c>
      <c r="C15" s="46">
        <f>C16</f>
        <v>5000000000</v>
      </c>
      <c r="D15" s="178">
        <f>D16</f>
        <v>0</v>
      </c>
      <c r="E15" s="229">
        <f t="shared" si="0"/>
        <v>0</v>
      </c>
    </row>
    <row r="16" spans="1:5" x14ac:dyDescent="0.25">
      <c r="A16" s="37"/>
      <c r="B16" s="194" t="s">
        <v>21</v>
      </c>
      <c r="C16" s="47">
        <v>5000000000</v>
      </c>
      <c r="D16" s="179">
        <v>0</v>
      </c>
      <c r="E16" s="40">
        <f t="shared" si="0"/>
        <v>0</v>
      </c>
    </row>
    <row r="17" spans="1:10" x14ac:dyDescent="0.25">
      <c r="A17" s="48">
        <v>5087</v>
      </c>
      <c r="B17" s="32" t="s">
        <v>22</v>
      </c>
      <c r="C17" s="49">
        <f>C18+C19</f>
        <v>1021600000</v>
      </c>
      <c r="D17" s="201">
        <f>D18+D19</f>
        <v>0</v>
      </c>
      <c r="E17" s="24">
        <f t="shared" si="0"/>
        <v>0</v>
      </c>
    </row>
    <row r="18" spans="1:10" x14ac:dyDescent="0.25">
      <c r="A18" s="48"/>
      <c r="B18" s="195" t="s">
        <v>107</v>
      </c>
      <c r="C18" s="51">
        <v>21600000</v>
      </c>
      <c r="D18" s="179">
        <v>0</v>
      </c>
      <c r="E18" s="13"/>
    </row>
    <row r="19" spans="1:10" x14ac:dyDescent="0.25">
      <c r="A19" s="50"/>
      <c r="B19" s="195" t="s">
        <v>21</v>
      </c>
      <c r="C19" s="51">
        <v>1000000000</v>
      </c>
      <c r="D19" s="179">
        <v>0</v>
      </c>
      <c r="E19" s="40">
        <f t="shared" si="0"/>
        <v>0</v>
      </c>
    </row>
    <row r="20" spans="1:10" x14ac:dyDescent="0.25">
      <c r="A20" s="48">
        <v>5088</v>
      </c>
      <c r="B20" s="32" t="s">
        <v>23</v>
      </c>
      <c r="C20" s="49">
        <f>C21</f>
        <v>24234948227.860001</v>
      </c>
      <c r="D20" s="49">
        <f>D21</f>
        <v>3398966303.4000001</v>
      </c>
      <c r="E20" s="52">
        <f t="shared" si="0"/>
        <v>14.025061128426996</v>
      </c>
    </row>
    <row r="21" spans="1:10" x14ac:dyDescent="0.25">
      <c r="A21" s="53"/>
      <c r="B21" s="196" t="s">
        <v>21</v>
      </c>
      <c r="C21" s="54">
        <v>24234948227.860001</v>
      </c>
      <c r="D21" s="54">
        <v>3398966303.4000001</v>
      </c>
      <c r="E21" s="40">
        <f>SUM(D21/C21*100)</f>
        <v>14.025061128426996</v>
      </c>
    </row>
    <row r="22" spans="1:10" s="203" customFormat="1" x14ac:dyDescent="0.25">
      <c r="A22" s="48">
        <v>5090</v>
      </c>
      <c r="B22" s="204" t="s">
        <v>108</v>
      </c>
      <c r="C22" s="206">
        <f>C23</f>
        <v>2891000000</v>
      </c>
      <c r="D22" s="206">
        <f>D23</f>
        <v>0</v>
      </c>
      <c r="E22" s="205">
        <f>E23</f>
        <v>0</v>
      </c>
    </row>
    <row r="23" spans="1:10" ht="15.75" thickBot="1" x14ac:dyDescent="0.3">
      <c r="A23" s="202"/>
      <c r="B23" s="196" t="s">
        <v>21</v>
      </c>
      <c r="C23" s="54">
        <v>2891000000</v>
      </c>
      <c r="D23" s="207">
        <v>0</v>
      </c>
      <c r="E23" s="208">
        <f>D23/C23*100</f>
        <v>0</v>
      </c>
    </row>
    <row r="24" spans="1:10" s="9" customFormat="1" ht="26.25" thickBot="1" x14ac:dyDescent="0.3">
      <c r="A24" s="5" t="s">
        <v>24</v>
      </c>
      <c r="B24" s="6" t="s">
        <v>25</v>
      </c>
      <c r="C24" s="29">
        <f>C25</f>
        <v>24267109000</v>
      </c>
      <c r="D24" s="29">
        <f>D25</f>
        <v>18364507107.75</v>
      </c>
      <c r="E24" s="8">
        <f>SUM(D24/C24*100)</f>
        <v>75.676534472029616</v>
      </c>
    </row>
    <row r="25" spans="1:10" ht="23.25" x14ac:dyDescent="0.25">
      <c r="A25" s="31" t="s">
        <v>26</v>
      </c>
      <c r="B25" s="55" t="s">
        <v>27</v>
      </c>
      <c r="C25" s="56">
        <f>C26</f>
        <v>24267109000</v>
      </c>
      <c r="D25" s="56">
        <f>D26</f>
        <v>18364507107.75</v>
      </c>
      <c r="E25" s="57">
        <f t="shared" si="0"/>
        <v>75.676534472029616</v>
      </c>
    </row>
    <row r="26" spans="1:10" ht="26.25" customHeight="1" thickBot="1" x14ac:dyDescent="0.3">
      <c r="A26" s="58"/>
      <c r="B26" s="15" t="s">
        <v>28</v>
      </c>
      <c r="C26" s="59">
        <v>24267109000</v>
      </c>
      <c r="D26" s="59">
        <v>18364507107.75</v>
      </c>
      <c r="E26" s="60">
        <f t="shared" si="0"/>
        <v>75.676534472029616</v>
      </c>
      <c r="J26" s="174"/>
    </row>
    <row r="27" spans="1:10" s="9" customFormat="1" ht="26.25" thickBot="1" x14ac:dyDescent="0.3">
      <c r="A27" s="5" t="s">
        <v>29</v>
      </c>
      <c r="B27" s="28" t="s">
        <v>30</v>
      </c>
      <c r="C27" s="29">
        <f>SUM(C28+C30)</f>
        <v>284332891000</v>
      </c>
      <c r="D27" s="20">
        <f>SUM(D28+D30)</f>
        <v>56657198469.959999</v>
      </c>
      <c r="E27" s="8">
        <f t="shared" si="0"/>
        <v>19.926361058932152</v>
      </c>
    </row>
    <row r="28" spans="1:10" ht="23.25" x14ac:dyDescent="0.25">
      <c r="A28" s="31" t="s">
        <v>9</v>
      </c>
      <c r="B28" s="32" t="s">
        <v>31</v>
      </c>
      <c r="C28" s="61">
        <f>C29</f>
        <v>239752891000</v>
      </c>
      <c r="D28" s="62">
        <f>D29</f>
        <v>49227198469.959999</v>
      </c>
      <c r="E28" s="24">
        <f t="shared" si="0"/>
        <v>20.532473358146074</v>
      </c>
      <c r="F28" s="197"/>
    </row>
    <row r="29" spans="1:10" ht="23.25" x14ac:dyDescent="0.25">
      <c r="A29" s="63"/>
      <c r="B29" s="38" t="s">
        <v>32</v>
      </c>
      <c r="C29" s="64">
        <v>239752891000</v>
      </c>
      <c r="D29" s="180">
        <v>49227198469.959999</v>
      </c>
      <c r="E29" s="65">
        <f t="shared" si="0"/>
        <v>20.532473358146074</v>
      </c>
    </row>
    <row r="30" spans="1:10" ht="21.75" customHeight="1" x14ac:dyDescent="0.25">
      <c r="A30" s="66" t="s">
        <v>33</v>
      </c>
      <c r="B30" s="67" t="s">
        <v>34</v>
      </c>
      <c r="C30" s="68">
        <f>C31</f>
        <v>44580000000</v>
      </c>
      <c r="D30" s="68">
        <f>D31</f>
        <v>7430000000</v>
      </c>
      <c r="E30" s="69">
        <f t="shared" si="0"/>
        <v>16.666666666666664</v>
      </c>
    </row>
    <row r="31" spans="1:10" ht="24" thickBot="1" x14ac:dyDescent="0.3">
      <c r="A31" s="25"/>
      <c r="B31" s="26" t="s">
        <v>32</v>
      </c>
      <c r="C31" s="59">
        <v>44580000000</v>
      </c>
      <c r="D31" s="181">
        <v>7430000000</v>
      </c>
      <c r="E31" s="60">
        <f t="shared" si="0"/>
        <v>16.666666666666664</v>
      </c>
    </row>
    <row r="32" spans="1:10" s="9" customFormat="1" ht="21" customHeight="1" thickBot="1" x14ac:dyDescent="0.3">
      <c r="A32" s="5" t="s">
        <v>35</v>
      </c>
      <c r="B32" s="28" t="s">
        <v>36</v>
      </c>
      <c r="C32" s="29">
        <f>C33</f>
        <v>57090000000</v>
      </c>
      <c r="D32" s="29">
        <f>D33</f>
        <v>3700000000</v>
      </c>
      <c r="E32" s="8">
        <f>D32/C32*100</f>
        <v>6.4809949203012795</v>
      </c>
    </row>
    <row r="33" spans="1:5" ht="23.25" x14ac:dyDescent="0.25">
      <c r="A33" s="31" t="s">
        <v>9</v>
      </c>
      <c r="B33" s="32" t="s">
        <v>37</v>
      </c>
      <c r="C33" s="62">
        <f>C34</f>
        <v>57090000000</v>
      </c>
      <c r="D33" s="62">
        <f>D34</f>
        <v>3700000000</v>
      </c>
      <c r="E33" s="24">
        <f t="shared" si="0"/>
        <v>6.4809949203012795</v>
      </c>
    </row>
    <row r="34" spans="1:5" ht="24" thickBot="1" x14ac:dyDescent="0.3">
      <c r="A34" s="25"/>
      <c r="B34" s="15" t="s">
        <v>38</v>
      </c>
      <c r="C34" s="59">
        <v>57090000000</v>
      </c>
      <c r="D34" s="59">
        <v>3700000000</v>
      </c>
      <c r="E34" s="17">
        <f t="shared" si="0"/>
        <v>6.4809949203012795</v>
      </c>
    </row>
    <row r="35" spans="1:5" s="9" customFormat="1" ht="26.25" thickBot="1" x14ac:dyDescent="0.3">
      <c r="A35" s="70">
        <v>1003</v>
      </c>
      <c r="B35" s="6" t="s">
        <v>39</v>
      </c>
      <c r="C35" s="29">
        <f>SUM(C36+C38+C40)</f>
        <v>7085180000</v>
      </c>
      <c r="D35" s="20">
        <f>SUM(D36+D38+D40)</f>
        <v>5492847840.25</v>
      </c>
      <c r="E35" s="8">
        <f t="shared" si="0"/>
        <v>77.52587570463983</v>
      </c>
    </row>
    <row r="36" spans="1:5" x14ac:dyDescent="0.25">
      <c r="A36" s="31" t="s">
        <v>40</v>
      </c>
      <c r="B36" s="71" t="s">
        <v>41</v>
      </c>
      <c r="C36" s="62">
        <f>C37</f>
        <v>559000000</v>
      </c>
      <c r="D36" s="62">
        <f>D37</f>
        <v>93166666</v>
      </c>
      <c r="E36" s="24">
        <f t="shared" si="0"/>
        <v>16.666666547406081</v>
      </c>
    </row>
    <row r="37" spans="1:5" x14ac:dyDescent="0.25">
      <c r="A37" s="72"/>
      <c r="B37" s="73" t="s">
        <v>42</v>
      </c>
      <c r="C37" s="74">
        <v>559000000</v>
      </c>
      <c r="D37" s="74">
        <v>93166666</v>
      </c>
      <c r="E37" s="36">
        <f t="shared" si="0"/>
        <v>16.666666547406081</v>
      </c>
    </row>
    <row r="38" spans="1:5" ht="39" customHeight="1" x14ac:dyDescent="0.25">
      <c r="A38" s="66" t="s">
        <v>9</v>
      </c>
      <c r="B38" s="67" t="s">
        <v>43</v>
      </c>
      <c r="C38" s="68">
        <f>C39</f>
        <v>118180000</v>
      </c>
      <c r="D38" s="68">
        <f>D39</f>
        <v>18582038.66</v>
      </c>
      <c r="E38" s="75">
        <f t="shared" si="0"/>
        <v>15.723505381621255</v>
      </c>
    </row>
    <row r="39" spans="1:5" ht="23.25" x14ac:dyDescent="0.25">
      <c r="A39" s="37"/>
      <c r="B39" s="45" t="s">
        <v>44</v>
      </c>
      <c r="C39" s="39">
        <v>118180000</v>
      </c>
      <c r="D39" s="39">
        <v>18582038.66</v>
      </c>
      <c r="E39" s="40">
        <f t="shared" si="0"/>
        <v>15.723505381621255</v>
      </c>
    </row>
    <row r="40" spans="1:5" ht="23.25" x14ac:dyDescent="0.25">
      <c r="A40" s="76" t="s">
        <v>33</v>
      </c>
      <c r="B40" s="77" t="s">
        <v>45</v>
      </c>
      <c r="C40" s="78">
        <f>SUM(C41:C41)</f>
        <v>6408000000</v>
      </c>
      <c r="D40" s="182">
        <f>SUM(D41:D41)</f>
        <v>5381099135.5900002</v>
      </c>
      <c r="E40" s="40">
        <f t="shared" si="0"/>
        <v>83.974705611579282</v>
      </c>
    </row>
    <row r="41" spans="1:5" ht="24" thickBot="1" x14ac:dyDescent="0.3">
      <c r="A41" s="79"/>
      <c r="B41" s="80" t="s">
        <v>44</v>
      </c>
      <c r="C41" s="81">
        <v>6408000000</v>
      </c>
      <c r="D41" s="183">
        <v>5381099135.5900002</v>
      </c>
      <c r="E41" s="17">
        <f t="shared" si="0"/>
        <v>83.974705611579282</v>
      </c>
    </row>
    <row r="42" spans="1:5" s="9" customFormat="1" ht="23.25" customHeight="1" thickBot="1" x14ac:dyDescent="0.3">
      <c r="A42" s="5">
        <v>2101</v>
      </c>
      <c r="B42" s="6" t="s">
        <v>46</v>
      </c>
      <c r="C42" s="29">
        <f>C43</f>
        <v>2184000000</v>
      </c>
      <c r="D42" s="184">
        <f>D43</f>
        <v>364000000</v>
      </c>
      <c r="E42" s="8">
        <f>D42/C42*100</f>
        <v>16.666666666666664</v>
      </c>
    </row>
    <row r="43" spans="1:5" ht="23.25" x14ac:dyDescent="0.25">
      <c r="A43" s="31" t="s">
        <v>47</v>
      </c>
      <c r="B43" s="82" t="s">
        <v>48</v>
      </c>
      <c r="C43" s="83">
        <f>C44</f>
        <v>2184000000</v>
      </c>
      <c r="D43" s="62">
        <f>D44</f>
        <v>364000000</v>
      </c>
      <c r="E43" s="24">
        <f t="shared" ref="E43" si="1">SUM(D43/C43*100)</f>
        <v>16.666666666666664</v>
      </c>
    </row>
    <row r="44" spans="1:5" ht="15.75" thickBot="1" x14ac:dyDescent="0.3">
      <c r="A44" s="84"/>
      <c r="B44" s="15" t="s">
        <v>49</v>
      </c>
      <c r="C44" s="59">
        <v>2184000000</v>
      </c>
      <c r="D44" s="59">
        <v>364000000</v>
      </c>
      <c r="E44" s="17">
        <f t="shared" ref="E44" si="2">SUM(D44/C44*100)</f>
        <v>16.666666666666664</v>
      </c>
    </row>
    <row r="45" spans="1:5" s="9" customFormat="1" ht="39" thickBot="1" x14ac:dyDescent="0.3">
      <c r="A45" s="85">
        <v>2301</v>
      </c>
      <c r="B45" s="6" t="s">
        <v>50</v>
      </c>
      <c r="C45" s="29">
        <f>C46+C68+C76+C86+C100+C109+C111+C114+C124+C128+C132+C135+C139+C141+C143+C146+C149+C159</f>
        <v>183697695948.04001</v>
      </c>
      <c r="D45" s="185">
        <f>D46+D68+D76+D86+D100+D109+D111+D114+D124+D128+D132+D135+D139+D141+D143+D146+D149+D159</f>
        <v>1682980559.9200001</v>
      </c>
      <c r="E45" s="8">
        <f>D45/C45*100</f>
        <v>0.91616857317363476</v>
      </c>
    </row>
    <row r="46" spans="1:5" ht="23.25" x14ac:dyDescent="0.25">
      <c r="A46" s="31" t="s">
        <v>51</v>
      </c>
      <c r="B46" s="82" t="s">
        <v>52</v>
      </c>
      <c r="C46" s="83">
        <f>SUM(C47:C67)</f>
        <v>168948090000</v>
      </c>
      <c r="D46" s="83">
        <f>SUM(D47:D67)</f>
        <v>927207133.88999999</v>
      </c>
      <c r="E46" s="24">
        <f t="shared" si="0"/>
        <v>0.54881184740827782</v>
      </c>
    </row>
    <row r="47" spans="1:5" x14ac:dyDescent="0.25">
      <c r="A47" s="236"/>
      <c r="B47" s="73" t="s">
        <v>53</v>
      </c>
      <c r="C47" s="35">
        <v>503565000</v>
      </c>
      <c r="D47" s="35">
        <v>81761208.219999999</v>
      </c>
      <c r="E47" s="36">
        <f t="shared" si="0"/>
        <v>16.236475573163347</v>
      </c>
    </row>
    <row r="48" spans="1:5" x14ac:dyDescent="0.25">
      <c r="A48" s="237"/>
      <c r="B48" s="73" t="s">
        <v>54</v>
      </c>
      <c r="C48" s="35">
        <v>76291000</v>
      </c>
      <c r="D48" s="35">
        <v>12431970.66</v>
      </c>
      <c r="E48" s="36">
        <f>SUM(D48/C48*100)</f>
        <v>16.295461666513745</v>
      </c>
    </row>
    <row r="49" spans="1:5" x14ac:dyDescent="0.25">
      <c r="A49" s="237"/>
      <c r="B49" s="73" t="s">
        <v>55</v>
      </c>
      <c r="C49" s="35">
        <v>2000000</v>
      </c>
      <c r="D49" s="35">
        <v>0</v>
      </c>
      <c r="E49" s="36">
        <f t="shared" si="0"/>
        <v>0</v>
      </c>
    </row>
    <row r="50" spans="1:5" x14ac:dyDescent="0.25">
      <c r="A50" s="237"/>
      <c r="B50" s="73" t="s">
        <v>56</v>
      </c>
      <c r="C50" s="35">
        <v>6246000</v>
      </c>
      <c r="D50" s="35">
        <v>994057.36</v>
      </c>
      <c r="E50" s="36">
        <f t="shared" si="0"/>
        <v>15.915103426192765</v>
      </c>
    </row>
    <row r="51" spans="1:5" x14ac:dyDescent="0.25">
      <c r="A51" s="237"/>
      <c r="B51" s="73" t="s">
        <v>57</v>
      </c>
      <c r="C51" s="35">
        <v>11580000</v>
      </c>
      <c r="D51" s="35">
        <v>2018650.35</v>
      </c>
      <c r="E51" s="36">
        <f t="shared" si="0"/>
        <v>17.432213730569948</v>
      </c>
    </row>
    <row r="52" spans="1:5" ht="23.25" x14ac:dyDescent="0.25">
      <c r="A52" s="237"/>
      <c r="B52" s="73" t="s">
        <v>58</v>
      </c>
      <c r="C52" s="35">
        <v>10424000</v>
      </c>
      <c r="D52" s="35">
        <v>1030586.42</v>
      </c>
      <c r="E52" s="36">
        <f t="shared" si="0"/>
        <v>9.8866694167306211</v>
      </c>
    </row>
    <row r="53" spans="1:5" x14ac:dyDescent="0.25">
      <c r="A53" s="237"/>
      <c r="B53" s="73" t="s">
        <v>59</v>
      </c>
      <c r="C53" s="35">
        <v>48585000</v>
      </c>
      <c r="D53" s="35">
        <v>4149005.82</v>
      </c>
      <c r="E53" s="36">
        <f t="shared" si="0"/>
        <v>8.539684717505402</v>
      </c>
    </row>
    <row r="54" spans="1:5" x14ac:dyDescent="0.25">
      <c r="A54" s="237"/>
      <c r="B54" s="73" t="s">
        <v>60</v>
      </c>
      <c r="C54" s="35">
        <v>12000000</v>
      </c>
      <c r="D54" s="35">
        <v>449849.37</v>
      </c>
      <c r="E54" s="36">
        <f t="shared" si="0"/>
        <v>3.7487447500000002</v>
      </c>
    </row>
    <row r="55" spans="1:5" x14ac:dyDescent="0.25">
      <c r="A55" s="237"/>
      <c r="B55" s="73" t="s">
        <v>61</v>
      </c>
      <c r="C55" s="35">
        <v>782647000</v>
      </c>
      <c r="D55" s="35">
        <v>67528595.189999998</v>
      </c>
      <c r="E55" s="36">
        <f t="shared" si="0"/>
        <v>8.6282315258347637</v>
      </c>
    </row>
    <row r="56" spans="1:5" x14ac:dyDescent="0.25">
      <c r="A56" s="237"/>
      <c r="B56" s="73" t="s">
        <v>42</v>
      </c>
      <c r="C56" s="35">
        <v>260000000</v>
      </c>
      <c r="D56" s="35">
        <v>6528780</v>
      </c>
      <c r="E56" s="36">
        <f t="shared" si="0"/>
        <v>2.5110692307692304</v>
      </c>
    </row>
    <row r="57" spans="1:5" x14ac:dyDescent="0.25">
      <c r="A57" s="237"/>
      <c r="B57" s="73" t="s">
        <v>62</v>
      </c>
      <c r="C57" s="35">
        <v>14450000</v>
      </c>
      <c r="D57" s="35">
        <v>552775.49</v>
      </c>
      <c r="E57" s="36">
        <f t="shared" si="0"/>
        <v>3.8254359169550174</v>
      </c>
    </row>
    <row r="58" spans="1:5" x14ac:dyDescent="0.25">
      <c r="A58" s="237"/>
      <c r="B58" s="73" t="s">
        <v>63</v>
      </c>
      <c r="C58" s="35">
        <v>27433000</v>
      </c>
      <c r="D58" s="35">
        <v>1411962.74</v>
      </c>
      <c r="E58" s="36">
        <f t="shared" si="0"/>
        <v>5.1469498049794042</v>
      </c>
    </row>
    <row r="59" spans="1:5" ht="29.25" customHeight="1" x14ac:dyDescent="0.25">
      <c r="A59" s="237"/>
      <c r="B59" s="73" t="s">
        <v>64</v>
      </c>
      <c r="C59" s="35">
        <v>1440000000</v>
      </c>
      <c r="D59" s="35">
        <v>149277327.27000001</v>
      </c>
      <c r="E59" s="36">
        <f t="shared" si="0"/>
        <v>10.366481060416668</v>
      </c>
    </row>
    <row r="60" spans="1:5" x14ac:dyDescent="0.25">
      <c r="A60" s="237"/>
      <c r="B60" s="73" t="s">
        <v>65</v>
      </c>
      <c r="C60" s="35">
        <v>686568000</v>
      </c>
      <c r="D60" s="35">
        <v>153056936</v>
      </c>
      <c r="E60" s="36">
        <f t="shared" si="0"/>
        <v>22.293048321506394</v>
      </c>
    </row>
    <row r="61" spans="1:5" x14ac:dyDescent="0.25">
      <c r="A61" s="237"/>
      <c r="B61" s="86" t="s">
        <v>66</v>
      </c>
      <c r="C61" s="35">
        <v>800000</v>
      </c>
      <c r="D61" s="35">
        <v>8112</v>
      </c>
      <c r="E61" s="36">
        <f t="shared" si="0"/>
        <v>1.014</v>
      </c>
    </row>
    <row r="62" spans="1:5" ht="23.25" x14ac:dyDescent="0.25">
      <c r="A62" s="237"/>
      <c r="B62" s="73" t="s">
        <v>67</v>
      </c>
      <c r="C62" s="35">
        <v>500000</v>
      </c>
      <c r="D62" s="35">
        <v>0</v>
      </c>
      <c r="E62" s="36">
        <f t="shared" si="0"/>
        <v>0</v>
      </c>
    </row>
    <row r="63" spans="1:5" x14ac:dyDescent="0.25">
      <c r="A63" s="237"/>
      <c r="B63" s="196" t="s">
        <v>21</v>
      </c>
      <c r="C63" s="35">
        <v>1500000</v>
      </c>
      <c r="D63" s="35">
        <v>0</v>
      </c>
      <c r="E63" s="36">
        <f t="shared" si="0"/>
        <v>0</v>
      </c>
    </row>
    <row r="64" spans="1:5" x14ac:dyDescent="0.25">
      <c r="A64" s="237"/>
      <c r="B64" s="73" t="s">
        <v>68</v>
      </c>
      <c r="C64" s="35">
        <v>10000000</v>
      </c>
      <c r="D64" s="35">
        <v>1997452</v>
      </c>
      <c r="E64" s="36">
        <f t="shared" si="0"/>
        <v>19.974520000000002</v>
      </c>
    </row>
    <row r="65" spans="1:5" x14ac:dyDescent="0.25">
      <c r="A65" s="237"/>
      <c r="B65" s="87" t="s">
        <v>69</v>
      </c>
      <c r="C65" s="39">
        <v>8500000</v>
      </c>
      <c r="D65" s="39">
        <v>0</v>
      </c>
      <c r="E65" s="40">
        <f t="shared" si="0"/>
        <v>0</v>
      </c>
    </row>
    <row r="66" spans="1:5" x14ac:dyDescent="0.25">
      <c r="A66" s="237"/>
      <c r="B66" s="45" t="s">
        <v>92</v>
      </c>
      <c r="C66" s="39">
        <v>164600000000</v>
      </c>
      <c r="D66" s="39">
        <v>0</v>
      </c>
      <c r="E66" s="40">
        <f t="shared" si="0"/>
        <v>0</v>
      </c>
    </row>
    <row r="67" spans="1:5" ht="15.75" thickBot="1" x14ac:dyDescent="0.3">
      <c r="A67" s="200"/>
      <c r="B67" s="87" t="s">
        <v>70</v>
      </c>
      <c r="C67" s="35">
        <v>445001000</v>
      </c>
      <c r="D67" s="35">
        <v>444009865</v>
      </c>
      <c r="E67" s="169">
        <f t="shared" si="0"/>
        <v>99.777273534216775</v>
      </c>
    </row>
    <row r="68" spans="1:5" ht="27" customHeight="1" x14ac:dyDescent="0.25">
      <c r="A68" s="88" t="s">
        <v>71</v>
      </c>
      <c r="B68" s="82" t="s">
        <v>72</v>
      </c>
      <c r="C68" s="83">
        <f>SUM(C69:C75)</f>
        <v>62652000</v>
      </c>
      <c r="D68" s="83">
        <f>SUM(D69:D75)</f>
        <v>8443271.3300000001</v>
      </c>
      <c r="E68" s="57">
        <f t="shared" si="0"/>
        <v>13.47645937879078</v>
      </c>
    </row>
    <row r="69" spans="1:5" x14ac:dyDescent="0.25">
      <c r="A69" s="92"/>
      <c r="B69" s="86" t="s">
        <v>53</v>
      </c>
      <c r="C69" s="74">
        <v>40707000</v>
      </c>
      <c r="D69" s="74">
        <v>6764543.21</v>
      </c>
      <c r="E69" s="93">
        <f t="shared" si="0"/>
        <v>16.617641216498392</v>
      </c>
    </row>
    <row r="70" spans="1:5" x14ac:dyDescent="0.25">
      <c r="A70" s="94"/>
      <c r="B70" s="73" t="s">
        <v>54</v>
      </c>
      <c r="C70" s="35">
        <v>6168000</v>
      </c>
      <c r="D70" s="35">
        <v>1024828.29</v>
      </c>
      <c r="E70" s="36">
        <f t="shared" si="0"/>
        <v>16.615244649805447</v>
      </c>
    </row>
    <row r="71" spans="1:5" x14ac:dyDescent="0.25">
      <c r="A71" s="94"/>
      <c r="B71" s="73" t="s">
        <v>57</v>
      </c>
      <c r="C71" s="35">
        <v>1077000</v>
      </c>
      <c r="D71" s="35">
        <v>164324.04</v>
      </c>
      <c r="E71" s="36">
        <f t="shared" si="0"/>
        <v>15.257571030640667</v>
      </c>
    </row>
    <row r="72" spans="1:5" ht="23.25" x14ac:dyDescent="0.25">
      <c r="A72" s="94"/>
      <c r="B72" s="73" t="s">
        <v>58</v>
      </c>
      <c r="C72" s="35">
        <v>680000</v>
      </c>
      <c r="D72" s="35">
        <v>0</v>
      </c>
      <c r="E72" s="36">
        <f t="shared" si="0"/>
        <v>0</v>
      </c>
    </row>
    <row r="73" spans="1:5" x14ac:dyDescent="0.25">
      <c r="A73" s="238"/>
      <c r="B73" s="87" t="s">
        <v>59</v>
      </c>
      <c r="C73" s="95">
        <v>20000</v>
      </c>
      <c r="D73" s="95">
        <v>0</v>
      </c>
      <c r="E73" s="36">
        <f t="shared" si="0"/>
        <v>0</v>
      </c>
    </row>
    <row r="74" spans="1:5" x14ac:dyDescent="0.25">
      <c r="A74" s="239"/>
      <c r="B74" s="87" t="s">
        <v>60</v>
      </c>
      <c r="C74" s="95">
        <v>2000000</v>
      </c>
      <c r="D74" s="95">
        <v>72626.36</v>
      </c>
      <c r="E74" s="36">
        <f t="shared" si="0"/>
        <v>3.6313180000000003</v>
      </c>
    </row>
    <row r="75" spans="1:5" x14ac:dyDescent="0.25">
      <c r="A75" s="240"/>
      <c r="B75" s="45" t="s">
        <v>61</v>
      </c>
      <c r="C75" s="96">
        <v>12000000</v>
      </c>
      <c r="D75" s="96">
        <v>416949.43</v>
      </c>
      <c r="E75" s="40">
        <f t="shared" si="0"/>
        <v>3.4745785833333334</v>
      </c>
    </row>
    <row r="76" spans="1:5" x14ac:dyDescent="0.25">
      <c r="A76" s="31" t="s">
        <v>74</v>
      </c>
      <c r="B76" s="97" t="s">
        <v>75</v>
      </c>
      <c r="C76" s="83">
        <f>SUM(C77:C85)</f>
        <v>173026000</v>
      </c>
      <c r="D76" s="83">
        <f>SUM(D77:D85)</f>
        <v>24893573.629999999</v>
      </c>
      <c r="E76" s="57">
        <f t="shared" si="0"/>
        <v>14.387186682926265</v>
      </c>
    </row>
    <row r="77" spans="1:5" ht="14.25" customHeight="1" x14ac:dyDescent="0.25">
      <c r="A77" s="98"/>
      <c r="B77" s="99" t="s">
        <v>53</v>
      </c>
      <c r="C77" s="74">
        <v>92721000</v>
      </c>
      <c r="D77" s="74">
        <v>15320537.890000001</v>
      </c>
      <c r="E77" s="93">
        <f t="shared" si="0"/>
        <v>16.523266455279821</v>
      </c>
    </row>
    <row r="78" spans="1:5" x14ac:dyDescent="0.25">
      <c r="A78" s="98"/>
      <c r="B78" s="34" t="s">
        <v>54</v>
      </c>
      <c r="C78" s="35">
        <v>13892000</v>
      </c>
      <c r="D78" s="35">
        <v>2321061.59</v>
      </c>
      <c r="E78" s="36">
        <f t="shared" si="0"/>
        <v>16.707900878203279</v>
      </c>
    </row>
    <row r="79" spans="1:5" x14ac:dyDescent="0.25">
      <c r="A79" s="98"/>
      <c r="B79" s="34" t="s">
        <v>57</v>
      </c>
      <c r="C79" s="35">
        <v>1106000</v>
      </c>
      <c r="D79" s="35">
        <v>150238.70000000001</v>
      </c>
      <c r="E79" s="36">
        <f t="shared" si="0"/>
        <v>13.583969258589512</v>
      </c>
    </row>
    <row r="80" spans="1:5" ht="23.25" x14ac:dyDescent="0.25">
      <c r="A80" s="100"/>
      <c r="B80" s="34" t="s">
        <v>58</v>
      </c>
      <c r="C80" s="35">
        <v>22186000</v>
      </c>
      <c r="D80" s="35">
        <v>2083333.2</v>
      </c>
      <c r="E80" s="36">
        <f t="shared" si="0"/>
        <v>9.390305598124943</v>
      </c>
    </row>
    <row r="81" spans="1:5" x14ac:dyDescent="0.25">
      <c r="A81" s="100"/>
      <c r="B81" s="34" t="s">
        <v>59</v>
      </c>
      <c r="C81" s="35">
        <v>24000</v>
      </c>
      <c r="D81" s="35">
        <v>0</v>
      </c>
      <c r="E81" s="36">
        <f t="shared" si="0"/>
        <v>0</v>
      </c>
    </row>
    <row r="82" spans="1:5" x14ac:dyDescent="0.25">
      <c r="A82" s="100"/>
      <c r="B82" s="34" t="s">
        <v>60</v>
      </c>
      <c r="C82" s="35">
        <v>500000</v>
      </c>
      <c r="D82" s="35">
        <v>0</v>
      </c>
      <c r="E82" s="36">
        <f t="shared" si="0"/>
        <v>0</v>
      </c>
    </row>
    <row r="83" spans="1:5" x14ac:dyDescent="0.25">
      <c r="A83" s="101"/>
      <c r="B83" s="34" t="s">
        <v>61</v>
      </c>
      <c r="C83" s="35">
        <v>36500000</v>
      </c>
      <c r="D83" s="35">
        <v>5018402.25</v>
      </c>
      <c r="E83" s="36">
        <f t="shared" si="0"/>
        <v>13.749047260273972</v>
      </c>
    </row>
    <row r="84" spans="1:5" x14ac:dyDescent="0.25">
      <c r="A84" s="92"/>
      <c r="B84" s="73" t="s">
        <v>63</v>
      </c>
      <c r="C84" s="39">
        <v>1097000</v>
      </c>
      <c r="D84" s="39">
        <v>0</v>
      </c>
      <c r="E84" s="36">
        <f t="shared" ref="E84:E142" si="3">SUM(D84/C84*100)</f>
        <v>0</v>
      </c>
    </row>
    <row r="85" spans="1:5" ht="15.75" thickBot="1" x14ac:dyDescent="0.3">
      <c r="A85" s="79"/>
      <c r="B85" s="15" t="s">
        <v>68</v>
      </c>
      <c r="C85" s="102">
        <v>5000000</v>
      </c>
      <c r="D85" s="59">
        <v>0</v>
      </c>
      <c r="E85" s="17">
        <f t="shared" si="3"/>
        <v>0</v>
      </c>
    </row>
    <row r="86" spans="1:5" ht="34.5" x14ac:dyDescent="0.25">
      <c r="A86" s="88" t="s">
        <v>26</v>
      </c>
      <c r="B86" s="103" t="s">
        <v>76</v>
      </c>
      <c r="C86" s="90">
        <f>SUM(C87:C99)</f>
        <v>5296791000</v>
      </c>
      <c r="D86" s="90">
        <f>SUM(D87:D99)</f>
        <v>64644265.710000001</v>
      </c>
      <c r="E86" s="91">
        <f t="shared" si="3"/>
        <v>1.2204420697361855</v>
      </c>
    </row>
    <row r="87" spans="1:5" ht="16.5" customHeight="1" x14ac:dyDescent="0.25">
      <c r="A87" s="241"/>
      <c r="B87" s="99" t="s">
        <v>53</v>
      </c>
      <c r="C87" s="74">
        <v>308744000</v>
      </c>
      <c r="D87" s="186">
        <v>52671381.090000004</v>
      </c>
      <c r="E87" s="93">
        <f t="shared" si="3"/>
        <v>17.059888156530977</v>
      </c>
    </row>
    <row r="88" spans="1:5" x14ac:dyDescent="0.25">
      <c r="A88" s="242"/>
      <c r="B88" s="34" t="s">
        <v>54</v>
      </c>
      <c r="C88" s="35">
        <v>46153000</v>
      </c>
      <c r="D88" s="187">
        <v>7881843.6900000004</v>
      </c>
      <c r="E88" s="36">
        <f t="shared" si="3"/>
        <v>17.077641085086562</v>
      </c>
    </row>
    <row r="89" spans="1:5" x14ac:dyDescent="0.25">
      <c r="A89" s="242"/>
      <c r="B89" s="34" t="s">
        <v>57</v>
      </c>
      <c r="C89" s="35">
        <v>4690000</v>
      </c>
      <c r="D89" s="187">
        <v>644390.40000000002</v>
      </c>
      <c r="E89" s="36">
        <f t="shared" si="3"/>
        <v>13.739667377398721</v>
      </c>
    </row>
    <row r="90" spans="1:5" ht="23.25" x14ac:dyDescent="0.25">
      <c r="A90" s="242"/>
      <c r="B90" s="34" t="s">
        <v>58</v>
      </c>
      <c r="C90" s="35">
        <v>2335000</v>
      </c>
      <c r="D90" s="187">
        <v>0</v>
      </c>
      <c r="E90" s="36">
        <f t="shared" si="3"/>
        <v>0</v>
      </c>
    </row>
    <row r="91" spans="1:5" x14ac:dyDescent="0.25">
      <c r="A91" s="242"/>
      <c r="B91" s="34" t="s">
        <v>59</v>
      </c>
      <c r="C91" s="35">
        <v>5840000</v>
      </c>
      <c r="D91" s="187">
        <v>471319.35</v>
      </c>
      <c r="E91" s="36">
        <f t="shared" si="3"/>
        <v>8.0705368150684915</v>
      </c>
    </row>
    <row r="92" spans="1:5" x14ac:dyDescent="0.25">
      <c r="A92" s="242"/>
      <c r="B92" s="34" t="s">
        <v>60</v>
      </c>
      <c r="C92" s="35">
        <v>5000000</v>
      </c>
      <c r="D92" s="187">
        <v>25290.82</v>
      </c>
      <c r="E92" s="36">
        <f t="shared" si="3"/>
        <v>0.50581639999999994</v>
      </c>
    </row>
    <row r="93" spans="1:5" x14ac:dyDescent="0.25">
      <c r="A93" s="242"/>
      <c r="B93" s="34" t="s">
        <v>61</v>
      </c>
      <c r="C93" s="35">
        <v>36048000</v>
      </c>
      <c r="D93" s="187">
        <v>2950040.36</v>
      </c>
      <c r="E93" s="36">
        <f t="shared" si="3"/>
        <v>8.183645028850421</v>
      </c>
    </row>
    <row r="94" spans="1:5" x14ac:dyDescent="0.25">
      <c r="A94" s="242"/>
      <c r="B94" s="34" t="s">
        <v>109</v>
      </c>
      <c r="C94" s="35">
        <v>1000</v>
      </c>
      <c r="D94" s="187">
        <v>0</v>
      </c>
      <c r="E94" s="36">
        <f t="shared" si="3"/>
        <v>0</v>
      </c>
    </row>
    <row r="95" spans="1:5" ht="23.25" x14ac:dyDescent="0.25">
      <c r="A95" s="242"/>
      <c r="B95" s="87" t="s">
        <v>77</v>
      </c>
      <c r="C95" s="35">
        <v>50500000</v>
      </c>
      <c r="D95" s="35">
        <v>0</v>
      </c>
      <c r="E95" s="36">
        <f t="shared" si="3"/>
        <v>0</v>
      </c>
    </row>
    <row r="96" spans="1:5" x14ac:dyDescent="0.25">
      <c r="A96" s="242"/>
      <c r="B96" s="87" t="s">
        <v>6</v>
      </c>
      <c r="C96" s="35">
        <v>3000000</v>
      </c>
      <c r="D96" s="35">
        <v>0</v>
      </c>
      <c r="E96" s="36">
        <f t="shared" si="3"/>
        <v>0</v>
      </c>
    </row>
    <row r="97" spans="1:5" ht="23.25" x14ac:dyDescent="0.25">
      <c r="A97" s="242"/>
      <c r="B97" s="87" t="s">
        <v>67</v>
      </c>
      <c r="C97" s="35">
        <v>72000000</v>
      </c>
      <c r="D97" s="35">
        <v>0</v>
      </c>
      <c r="E97" s="36">
        <f t="shared" si="3"/>
        <v>0</v>
      </c>
    </row>
    <row r="98" spans="1:5" x14ac:dyDescent="0.25">
      <c r="A98" s="242"/>
      <c r="B98" s="104" t="s">
        <v>68</v>
      </c>
      <c r="C98" s="39">
        <v>12480000</v>
      </c>
      <c r="D98" s="188">
        <v>0</v>
      </c>
      <c r="E98" s="40">
        <f t="shared" si="3"/>
        <v>0</v>
      </c>
    </row>
    <row r="99" spans="1:5" ht="15.75" thickBot="1" x14ac:dyDescent="0.3">
      <c r="A99" s="243"/>
      <c r="B99" s="26" t="s">
        <v>70</v>
      </c>
      <c r="C99" s="59">
        <v>4750000000</v>
      </c>
      <c r="D99" s="189">
        <v>0</v>
      </c>
      <c r="E99" s="17">
        <f t="shared" si="3"/>
        <v>0</v>
      </c>
    </row>
    <row r="100" spans="1:5" ht="23.25" x14ac:dyDescent="0.25">
      <c r="A100" s="31" t="s">
        <v>78</v>
      </c>
      <c r="B100" s="71" t="s">
        <v>79</v>
      </c>
      <c r="C100" s="105">
        <f>SUM(C101:C108)</f>
        <v>334028000</v>
      </c>
      <c r="D100" s="62">
        <f>SUM(D101:D108)</f>
        <v>49739761.549999997</v>
      </c>
      <c r="E100" s="57">
        <f t="shared" si="3"/>
        <v>14.890895838073453</v>
      </c>
    </row>
    <row r="101" spans="1:5" x14ac:dyDescent="0.25">
      <c r="A101" s="92"/>
      <c r="B101" s="99" t="s">
        <v>53</v>
      </c>
      <c r="C101" s="74">
        <v>236999000</v>
      </c>
      <c r="D101" s="186">
        <v>37288818.579999998</v>
      </c>
      <c r="E101" s="93">
        <f t="shared" si="3"/>
        <v>15.733745112848577</v>
      </c>
    </row>
    <row r="102" spans="1:5" x14ac:dyDescent="0.25">
      <c r="A102" s="92"/>
      <c r="B102" s="34" t="s">
        <v>54</v>
      </c>
      <c r="C102" s="35">
        <v>35906000</v>
      </c>
      <c r="D102" s="187">
        <v>5649256.04</v>
      </c>
      <c r="E102" s="36">
        <f t="shared" si="3"/>
        <v>15.733459700328636</v>
      </c>
    </row>
    <row r="103" spans="1:5" x14ac:dyDescent="0.25">
      <c r="A103" s="92"/>
      <c r="B103" s="34" t="s">
        <v>57</v>
      </c>
      <c r="C103" s="35">
        <v>3433000</v>
      </c>
      <c r="D103" s="187">
        <v>529485.48</v>
      </c>
      <c r="E103" s="36">
        <f t="shared" si="3"/>
        <v>15.42340460238858</v>
      </c>
    </row>
    <row r="104" spans="1:5" ht="23.25" x14ac:dyDescent="0.25">
      <c r="A104" s="92"/>
      <c r="B104" s="34" t="s">
        <v>58</v>
      </c>
      <c r="C104" s="35">
        <v>3390000</v>
      </c>
      <c r="D104" s="187">
        <v>0</v>
      </c>
      <c r="E104" s="36">
        <f t="shared" si="3"/>
        <v>0</v>
      </c>
    </row>
    <row r="105" spans="1:5" x14ac:dyDescent="0.25">
      <c r="A105" s="92"/>
      <c r="B105" s="34" t="s">
        <v>59</v>
      </c>
      <c r="C105" s="35">
        <v>24000000</v>
      </c>
      <c r="D105" s="187">
        <v>933939.43</v>
      </c>
      <c r="E105" s="36">
        <f t="shared" si="3"/>
        <v>3.891414291666667</v>
      </c>
    </row>
    <row r="106" spans="1:5" x14ac:dyDescent="0.25">
      <c r="A106" s="92"/>
      <c r="B106" s="34" t="s">
        <v>60</v>
      </c>
      <c r="C106" s="35">
        <v>500000</v>
      </c>
      <c r="D106" s="187">
        <v>0</v>
      </c>
      <c r="E106" s="36">
        <f t="shared" si="3"/>
        <v>0</v>
      </c>
    </row>
    <row r="107" spans="1:5" x14ac:dyDescent="0.25">
      <c r="A107" s="101"/>
      <c r="B107" s="87" t="s">
        <v>61</v>
      </c>
      <c r="C107" s="39">
        <v>4800000</v>
      </c>
      <c r="D107" s="188">
        <v>1655297.39</v>
      </c>
      <c r="E107" s="36">
        <f t="shared" si="3"/>
        <v>34.485362291666668</v>
      </c>
    </row>
    <row r="108" spans="1:5" ht="15.75" thickBot="1" x14ac:dyDescent="0.3">
      <c r="A108" s="79"/>
      <c r="B108" s="15" t="s">
        <v>6</v>
      </c>
      <c r="C108" s="59">
        <v>25000000</v>
      </c>
      <c r="D108" s="59">
        <v>3682964.63</v>
      </c>
      <c r="E108" s="17">
        <f t="shared" si="3"/>
        <v>14.731858519999999</v>
      </c>
    </row>
    <row r="109" spans="1:5" ht="23.25" x14ac:dyDescent="0.25">
      <c r="A109" s="106">
        <v>4008</v>
      </c>
      <c r="B109" s="71" t="s">
        <v>80</v>
      </c>
      <c r="C109" s="107">
        <f>SUM(C110:C110)</f>
        <v>317000000</v>
      </c>
      <c r="D109" s="107">
        <f>SUM(D110:D110)</f>
        <v>0</v>
      </c>
      <c r="E109" s="57">
        <f t="shared" si="3"/>
        <v>0</v>
      </c>
    </row>
    <row r="110" spans="1:5" ht="15.75" thickBot="1" x14ac:dyDescent="0.3">
      <c r="A110" s="137"/>
      <c r="B110" s="45" t="s">
        <v>69</v>
      </c>
      <c r="C110" s="117">
        <v>317000000</v>
      </c>
      <c r="D110" s="198">
        <v>0</v>
      </c>
      <c r="E110" s="123">
        <f t="shared" si="3"/>
        <v>0</v>
      </c>
    </row>
    <row r="111" spans="1:5" ht="23.25" x14ac:dyDescent="0.25">
      <c r="A111" s="110">
        <v>4009</v>
      </c>
      <c r="B111" s="89" t="s">
        <v>81</v>
      </c>
      <c r="C111" s="111">
        <f>SUM(C112:C113)</f>
        <v>148000000</v>
      </c>
      <c r="D111" s="111">
        <f>SUM(D112:D113)</f>
        <v>1450358.7</v>
      </c>
      <c r="E111" s="91">
        <f t="shared" si="3"/>
        <v>0.97997209459459467</v>
      </c>
    </row>
    <row r="112" spans="1:5" x14ac:dyDescent="0.25">
      <c r="A112" s="244"/>
      <c r="B112" s="112" t="s">
        <v>61</v>
      </c>
      <c r="C112" s="113">
        <v>24000000</v>
      </c>
      <c r="D112" s="114">
        <v>1450358.7</v>
      </c>
      <c r="E112" s="36">
        <f t="shared" si="3"/>
        <v>6.0431612499999998</v>
      </c>
    </row>
    <row r="113" spans="1:5" ht="15.75" thickBot="1" x14ac:dyDescent="0.3">
      <c r="A113" s="245"/>
      <c r="B113" s="115" t="s">
        <v>69</v>
      </c>
      <c r="C113" s="108">
        <v>124000000</v>
      </c>
      <c r="D113" s="108">
        <v>0</v>
      </c>
      <c r="E113" s="141">
        <f t="shared" si="3"/>
        <v>0</v>
      </c>
    </row>
    <row r="114" spans="1:5" x14ac:dyDescent="0.25">
      <c r="A114" s="193">
        <v>4014</v>
      </c>
      <c r="B114" s="82" t="s">
        <v>82</v>
      </c>
      <c r="C114" s="133">
        <f>SUM(C115:C123)</f>
        <v>330641000</v>
      </c>
      <c r="D114" s="133">
        <f>SUM(D115:D123)</f>
        <v>46113898.549999997</v>
      </c>
      <c r="E114" s="57">
        <f t="shared" si="3"/>
        <v>13.946818014099884</v>
      </c>
    </row>
    <row r="115" spans="1:5" x14ac:dyDescent="0.25">
      <c r="A115" s="246"/>
      <c r="B115" s="87" t="s">
        <v>59</v>
      </c>
      <c r="C115" s="35">
        <v>120000</v>
      </c>
      <c r="D115" s="35">
        <v>6210.8</v>
      </c>
      <c r="E115" s="36">
        <f t="shared" si="3"/>
        <v>5.1756666666666664</v>
      </c>
    </row>
    <row r="116" spans="1:5" x14ac:dyDescent="0.25">
      <c r="A116" s="234"/>
      <c r="B116" s="87" t="s">
        <v>60</v>
      </c>
      <c r="C116" s="35">
        <v>360000</v>
      </c>
      <c r="D116" s="35">
        <v>93160</v>
      </c>
      <c r="E116" s="36">
        <f t="shared" si="3"/>
        <v>25.877777777777776</v>
      </c>
    </row>
    <row r="117" spans="1:5" x14ac:dyDescent="0.25">
      <c r="A117" s="234"/>
      <c r="B117" s="87" t="s">
        <v>61</v>
      </c>
      <c r="C117" s="35">
        <v>265841000</v>
      </c>
      <c r="D117" s="35">
        <v>46014527.75</v>
      </c>
      <c r="E117" s="36">
        <f>SUM(D117/C117*100)</f>
        <v>17.309041024522177</v>
      </c>
    </row>
    <row r="118" spans="1:5" x14ac:dyDescent="0.25">
      <c r="A118" s="234"/>
      <c r="B118" s="112" t="s">
        <v>42</v>
      </c>
      <c r="C118" s="113">
        <v>6000000</v>
      </c>
      <c r="D118" s="114">
        <v>0</v>
      </c>
      <c r="E118" s="36">
        <f t="shared" si="3"/>
        <v>0</v>
      </c>
    </row>
    <row r="119" spans="1:5" x14ac:dyDescent="0.25">
      <c r="A119" s="234"/>
      <c r="B119" s="87" t="s">
        <v>62</v>
      </c>
      <c r="C119" s="35">
        <v>120000</v>
      </c>
      <c r="D119" s="35">
        <v>0</v>
      </c>
      <c r="E119" s="36">
        <f t="shared" si="3"/>
        <v>0</v>
      </c>
    </row>
    <row r="120" spans="1:5" x14ac:dyDescent="0.25">
      <c r="A120" s="234"/>
      <c r="B120" s="87" t="s">
        <v>63</v>
      </c>
      <c r="C120" s="35">
        <v>6360000</v>
      </c>
      <c r="D120" s="35">
        <v>0</v>
      </c>
      <c r="E120" s="36">
        <f t="shared" si="3"/>
        <v>0</v>
      </c>
    </row>
    <row r="121" spans="1:5" ht="23.25" x14ac:dyDescent="0.25">
      <c r="A121" s="234"/>
      <c r="B121" s="112" t="s">
        <v>77</v>
      </c>
      <c r="C121" s="113">
        <v>600000</v>
      </c>
      <c r="D121" s="113">
        <v>0</v>
      </c>
      <c r="E121" s="36">
        <f t="shared" si="3"/>
        <v>0</v>
      </c>
    </row>
    <row r="122" spans="1:5" x14ac:dyDescent="0.25">
      <c r="A122" s="234"/>
      <c r="B122" s="112" t="s">
        <v>68</v>
      </c>
      <c r="C122" s="113">
        <v>26640000</v>
      </c>
      <c r="D122" s="113">
        <v>0</v>
      </c>
      <c r="E122" s="36">
        <f t="shared" si="3"/>
        <v>0</v>
      </c>
    </row>
    <row r="123" spans="1:5" ht="15.75" thickBot="1" x14ac:dyDescent="0.3">
      <c r="A123" s="234"/>
      <c r="B123" s="116" t="s">
        <v>69</v>
      </c>
      <c r="C123" s="117">
        <v>24600000</v>
      </c>
      <c r="D123" s="117">
        <v>0</v>
      </c>
      <c r="E123" s="36">
        <f t="shared" si="3"/>
        <v>0</v>
      </c>
    </row>
    <row r="124" spans="1:5" ht="23.25" x14ac:dyDescent="0.25">
      <c r="A124" s="106">
        <v>5014</v>
      </c>
      <c r="B124" s="118" t="s">
        <v>83</v>
      </c>
      <c r="C124" s="119">
        <f>SUM(C125:C127)</f>
        <v>2381000000</v>
      </c>
      <c r="D124" s="119">
        <f>SUM(D125:D127)</f>
        <v>22207881.82</v>
      </c>
      <c r="E124" s="91">
        <f t="shared" si="3"/>
        <v>0.93271238219235619</v>
      </c>
    </row>
    <row r="125" spans="1:5" x14ac:dyDescent="0.25">
      <c r="A125" s="120"/>
      <c r="B125" s="121" t="s">
        <v>61</v>
      </c>
      <c r="C125" s="122">
        <v>2300000000</v>
      </c>
      <c r="D125" s="122">
        <v>18413673.34</v>
      </c>
      <c r="E125" s="93">
        <f t="shared" si="3"/>
        <v>0.80059449304347818</v>
      </c>
    </row>
    <row r="126" spans="1:5" x14ac:dyDescent="0.25">
      <c r="A126" s="120"/>
      <c r="B126" s="45" t="s">
        <v>68</v>
      </c>
      <c r="C126" s="117">
        <v>64000000</v>
      </c>
      <c r="D126" s="117">
        <v>0</v>
      </c>
      <c r="E126" s="123">
        <f t="shared" si="3"/>
        <v>0</v>
      </c>
    </row>
    <row r="127" spans="1:5" ht="15.75" thickBot="1" x14ac:dyDescent="0.3">
      <c r="A127" s="120"/>
      <c r="B127" s="112" t="s">
        <v>69</v>
      </c>
      <c r="C127" s="113">
        <v>17000000</v>
      </c>
      <c r="D127" s="113">
        <v>3794208.48</v>
      </c>
      <c r="E127" s="169">
        <f t="shared" si="3"/>
        <v>22.318873411764706</v>
      </c>
    </row>
    <row r="128" spans="1:5" ht="15.75" thickBot="1" x14ac:dyDescent="0.3">
      <c r="A128" s="124">
        <v>5015</v>
      </c>
      <c r="B128" s="209" t="s">
        <v>84</v>
      </c>
      <c r="C128" s="210">
        <f>SUM(C129:C131)</f>
        <v>325001000</v>
      </c>
      <c r="D128" s="210">
        <f>SUM(D129:D131)</f>
        <v>15835920</v>
      </c>
      <c r="E128" s="109">
        <f t="shared" si="3"/>
        <v>4.872575776689918</v>
      </c>
    </row>
    <row r="129" spans="1:5" x14ac:dyDescent="0.25">
      <c r="A129" s="120"/>
      <c r="B129" s="126" t="s">
        <v>61</v>
      </c>
      <c r="C129" s="127">
        <v>105000000</v>
      </c>
      <c r="D129" s="122">
        <v>15835920</v>
      </c>
      <c r="E129" s="93">
        <f t="shared" si="3"/>
        <v>15.081828571428572</v>
      </c>
    </row>
    <row r="130" spans="1:5" x14ac:dyDescent="0.25">
      <c r="A130" s="120"/>
      <c r="B130" s="112" t="s">
        <v>68</v>
      </c>
      <c r="C130" s="113">
        <v>1000</v>
      </c>
      <c r="D130" s="190">
        <v>0</v>
      </c>
      <c r="E130" s="93">
        <f t="shared" si="3"/>
        <v>0</v>
      </c>
    </row>
    <row r="131" spans="1:5" ht="15.75" thickBot="1" x14ac:dyDescent="0.3">
      <c r="A131" s="79"/>
      <c r="B131" s="15" t="s">
        <v>69</v>
      </c>
      <c r="C131" s="108">
        <v>220000000</v>
      </c>
      <c r="D131" s="108">
        <v>0</v>
      </c>
      <c r="E131" s="17">
        <f t="shared" si="3"/>
        <v>0</v>
      </c>
    </row>
    <row r="132" spans="1:5" ht="15.75" thickBot="1" x14ac:dyDescent="0.3">
      <c r="A132" s="219">
        <v>5016</v>
      </c>
      <c r="B132" s="220" t="s">
        <v>85</v>
      </c>
      <c r="C132" s="128">
        <f>SUM(C133:C134)</f>
        <v>280000000</v>
      </c>
      <c r="D132" s="111">
        <f>D133+D134</f>
        <v>15415970.32</v>
      </c>
      <c r="E132" s="91">
        <f t="shared" si="3"/>
        <v>5.5057036857142858</v>
      </c>
    </row>
    <row r="133" spans="1:5" x14ac:dyDescent="0.25">
      <c r="A133" s="217"/>
      <c r="B133" s="116" t="s">
        <v>61</v>
      </c>
      <c r="C133" s="117">
        <v>138000000</v>
      </c>
      <c r="D133" s="215">
        <v>15415970.32</v>
      </c>
      <c r="E133" s="40">
        <f t="shared" si="3"/>
        <v>11.170992985507247</v>
      </c>
    </row>
    <row r="134" spans="1:5" ht="15.75" thickBot="1" x14ac:dyDescent="0.3">
      <c r="A134" s="217"/>
      <c r="B134" s="15" t="s">
        <v>69</v>
      </c>
      <c r="C134" s="117">
        <v>142000000</v>
      </c>
      <c r="D134" s="215">
        <v>0</v>
      </c>
      <c r="E134" s="216">
        <f t="shared" si="3"/>
        <v>0</v>
      </c>
    </row>
    <row r="135" spans="1:5" ht="24" thickBot="1" x14ac:dyDescent="0.3">
      <c r="A135" s="219">
        <v>5017</v>
      </c>
      <c r="B135" s="218" t="s">
        <v>86</v>
      </c>
      <c r="C135" s="213">
        <f>SUM(C136:C138)</f>
        <v>3294001000</v>
      </c>
      <c r="D135" s="213">
        <f>SUM(D136:D138)</f>
        <v>68839200</v>
      </c>
      <c r="E135" s="214">
        <f t="shared" si="3"/>
        <v>2.0898354311367844</v>
      </c>
    </row>
    <row r="136" spans="1:5" x14ac:dyDescent="0.25">
      <c r="A136" s="101"/>
      <c r="B136" s="126" t="s">
        <v>61</v>
      </c>
      <c r="C136" s="211">
        <v>659000000</v>
      </c>
      <c r="D136" s="127">
        <v>68839200</v>
      </c>
      <c r="E136" s="93">
        <f t="shared" si="3"/>
        <v>10.446009104704098</v>
      </c>
    </row>
    <row r="137" spans="1:5" x14ac:dyDescent="0.25">
      <c r="A137" s="101"/>
      <c r="B137" s="87" t="s">
        <v>68</v>
      </c>
      <c r="C137" s="130">
        <v>1000</v>
      </c>
      <c r="D137" s="117">
        <v>0</v>
      </c>
      <c r="E137" s="36">
        <f t="shared" si="3"/>
        <v>0</v>
      </c>
    </row>
    <row r="138" spans="1:5" ht="15.75" thickBot="1" x14ac:dyDescent="0.3">
      <c r="A138" s="131"/>
      <c r="B138" s="80" t="s">
        <v>69</v>
      </c>
      <c r="C138" s="132">
        <v>2635000000</v>
      </c>
      <c r="D138" s="108">
        <v>0</v>
      </c>
      <c r="E138" s="17">
        <f t="shared" si="3"/>
        <v>0</v>
      </c>
    </row>
    <row r="139" spans="1:5" x14ac:dyDescent="0.25">
      <c r="A139" s="129">
        <v>5018</v>
      </c>
      <c r="B139" s="82" t="s">
        <v>87</v>
      </c>
      <c r="C139" s="107">
        <f>SUM(C140:C140)</f>
        <v>20000000</v>
      </c>
      <c r="D139" s="133">
        <f>SUM(D140:D140)</f>
        <v>0</v>
      </c>
      <c r="E139" s="57">
        <f t="shared" si="3"/>
        <v>0</v>
      </c>
    </row>
    <row r="140" spans="1:5" ht="15.75" thickBot="1" x14ac:dyDescent="0.3">
      <c r="A140" s="131"/>
      <c r="B140" s="15" t="s">
        <v>69</v>
      </c>
      <c r="C140" s="134">
        <v>20000000</v>
      </c>
      <c r="D140" s="81">
        <v>0</v>
      </c>
      <c r="E140" s="109">
        <f t="shared" si="3"/>
        <v>0</v>
      </c>
    </row>
    <row r="141" spans="1:5" ht="23.25" x14ac:dyDescent="0.25">
      <c r="A141" s="135">
        <v>5020</v>
      </c>
      <c r="B141" s="71" t="s">
        <v>88</v>
      </c>
      <c r="C141" s="107">
        <f>SUM(C142:C142)</f>
        <v>453000000</v>
      </c>
      <c r="D141" s="133">
        <f>SUM(D142:D142)</f>
        <v>0</v>
      </c>
      <c r="E141" s="57">
        <f t="shared" si="3"/>
        <v>0</v>
      </c>
    </row>
    <row r="142" spans="1:5" ht="15.75" thickBot="1" x14ac:dyDescent="0.3">
      <c r="A142" s="79"/>
      <c r="B142" s="136" t="s">
        <v>69</v>
      </c>
      <c r="C142" s="108">
        <v>453000000</v>
      </c>
      <c r="D142" s="108">
        <v>0</v>
      </c>
      <c r="E142" s="17">
        <f t="shared" si="3"/>
        <v>0</v>
      </c>
    </row>
    <row r="143" spans="1:5" ht="23.25" x14ac:dyDescent="0.25">
      <c r="A143" s="224">
        <v>5022</v>
      </c>
      <c r="B143" s="167" t="s">
        <v>89</v>
      </c>
      <c r="C143" s="168">
        <f>C144+C145</f>
        <v>326400000</v>
      </c>
      <c r="D143" s="168">
        <f>D144+D145</f>
        <v>16994400</v>
      </c>
      <c r="E143" s="139">
        <f t="shared" ref="E143:E160" si="4">SUM(D143/C143*100)</f>
        <v>5.206617647058823</v>
      </c>
    </row>
    <row r="144" spans="1:5" x14ac:dyDescent="0.25">
      <c r="A144" s="225"/>
      <c r="B144" s="112" t="s">
        <v>61</v>
      </c>
      <c r="C144" s="190">
        <v>110400000</v>
      </c>
      <c r="D144" s="190">
        <v>16994400</v>
      </c>
      <c r="E144" s="205">
        <f t="shared" si="4"/>
        <v>15.393478260869564</v>
      </c>
    </row>
    <row r="145" spans="1:5" ht="15.75" thickBot="1" x14ac:dyDescent="0.3">
      <c r="A145" s="226"/>
      <c r="B145" s="15" t="s">
        <v>69</v>
      </c>
      <c r="C145" s="215">
        <v>216000000</v>
      </c>
      <c r="D145" s="215">
        <v>0</v>
      </c>
      <c r="E145" s="227">
        <f>D145/C145*100</f>
        <v>0</v>
      </c>
    </row>
    <row r="146" spans="1:5" ht="15.75" thickBot="1" x14ac:dyDescent="0.3">
      <c r="A146" s="124">
        <v>5028</v>
      </c>
      <c r="B146" s="125" t="s">
        <v>90</v>
      </c>
      <c r="C146" s="222">
        <f>C147+C148</f>
        <v>406000000</v>
      </c>
      <c r="D146" s="222">
        <f>D147+D148</f>
        <v>48000000</v>
      </c>
      <c r="E146" s="214">
        <f t="shared" si="4"/>
        <v>11.822660098522167</v>
      </c>
    </row>
    <row r="147" spans="1:5" x14ac:dyDescent="0.25">
      <c r="A147" s="120"/>
      <c r="B147" s="126" t="s">
        <v>61</v>
      </c>
      <c r="C147" s="127">
        <v>315000000</v>
      </c>
      <c r="D147" s="127">
        <v>48000000</v>
      </c>
      <c r="E147" s="223">
        <f t="shared" si="4"/>
        <v>15.238095238095239</v>
      </c>
    </row>
    <row r="148" spans="1:5" ht="15.75" thickBot="1" x14ac:dyDescent="0.3">
      <c r="A148" s="120"/>
      <c r="B148" s="116" t="s">
        <v>69</v>
      </c>
      <c r="C148" s="117">
        <v>91000000</v>
      </c>
      <c r="D148" s="117">
        <v>0</v>
      </c>
      <c r="E148" s="216">
        <f t="shared" si="4"/>
        <v>0</v>
      </c>
    </row>
    <row r="149" spans="1:5" ht="24" thickBot="1" x14ac:dyDescent="0.3">
      <c r="A149" s="221">
        <v>7095</v>
      </c>
      <c r="B149" s="212" t="s">
        <v>91</v>
      </c>
      <c r="C149" s="222">
        <f>SUM(C150:C158)</f>
        <v>98773000</v>
      </c>
      <c r="D149" s="222">
        <f>SUM(D150:D158)</f>
        <v>713113.38</v>
      </c>
      <c r="E149" s="214">
        <f t="shared" si="4"/>
        <v>0.72197197614732767</v>
      </c>
    </row>
    <row r="150" spans="1:5" x14ac:dyDescent="0.25">
      <c r="A150" s="234"/>
      <c r="B150" s="121" t="s">
        <v>59</v>
      </c>
      <c r="C150" s="74">
        <v>567000</v>
      </c>
      <c r="D150" s="74">
        <v>0</v>
      </c>
      <c r="E150" s="57">
        <f t="shared" si="4"/>
        <v>0</v>
      </c>
    </row>
    <row r="151" spans="1:5" x14ac:dyDescent="0.25">
      <c r="A151" s="234"/>
      <c r="B151" s="87" t="s">
        <v>60</v>
      </c>
      <c r="C151" s="35">
        <v>3186000</v>
      </c>
      <c r="D151" s="35">
        <v>0</v>
      </c>
      <c r="E151" s="140">
        <f t="shared" si="4"/>
        <v>0</v>
      </c>
    </row>
    <row r="152" spans="1:5" x14ac:dyDescent="0.25">
      <c r="A152" s="234"/>
      <c r="B152" s="87" t="s">
        <v>61</v>
      </c>
      <c r="C152" s="35">
        <v>92505000</v>
      </c>
      <c r="D152" s="35">
        <v>713113.38</v>
      </c>
      <c r="E152" s="140">
        <f t="shared" si="4"/>
        <v>0.77089171396140743</v>
      </c>
    </row>
    <row r="153" spans="1:5" x14ac:dyDescent="0.25">
      <c r="A153" s="234"/>
      <c r="B153" s="112" t="s">
        <v>42</v>
      </c>
      <c r="C153" s="113">
        <v>370000</v>
      </c>
      <c r="D153" s="114">
        <v>0</v>
      </c>
      <c r="E153" s="140">
        <f t="shared" si="4"/>
        <v>0</v>
      </c>
    </row>
    <row r="154" spans="1:5" x14ac:dyDescent="0.25">
      <c r="A154" s="234"/>
      <c r="B154" s="87" t="s">
        <v>62</v>
      </c>
      <c r="C154" s="35">
        <v>150000</v>
      </c>
      <c r="D154" s="35">
        <v>0</v>
      </c>
      <c r="E154" s="140">
        <f t="shared" si="4"/>
        <v>0</v>
      </c>
    </row>
    <row r="155" spans="1:5" x14ac:dyDescent="0.25">
      <c r="A155" s="234"/>
      <c r="B155" s="87" t="s">
        <v>63</v>
      </c>
      <c r="C155" s="35">
        <v>992000</v>
      </c>
      <c r="D155" s="35">
        <v>0</v>
      </c>
      <c r="E155" s="140">
        <f t="shared" si="4"/>
        <v>0</v>
      </c>
    </row>
    <row r="156" spans="1:5" ht="23.25" x14ac:dyDescent="0.25">
      <c r="A156" s="234"/>
      <c r="B156" s="112" t="s">
        <v>77</v>
      </c>
      <c r="C156" s="113">
        <v>397000</v>
      </c>
      <c r="D156" s="113">
        <v>0</v>
      </c>
      <c r="E156" s="140">
        <f t="shared" si="4"/>
        <v>0</v>
      </c>
    </row>
    <row r="157" spans="1:5" x14ac:dyDescent="0.25">
      <c r="A157" s="234"/>
      <c r="B157" s="112" t="s">
        <v>68</v>
      </c>
      <c r="C157" s="113">
        <v>440000</v>
      </c>
      <c r="D157" s="113">
        <v>0</v>
      </c>
      <c r="E157" s="140">
        <f t="shared" si="4"/>
        <v>0</v>
      </c>
    </row>
    <row r="158" spans="1:5" ht="15.75" thickBot="1" x14ac:dyDescent="0.3">
      <c r="A158" s="235"/>
      <c r="B158" s="115" t="s">
        <v>69</v>
      </c>
      <c r="C158" s="108">
        <v>166000</v>
      </c>
      <c r="D158" s="108">
        <v>0</v>
      </c>
      <c r="E158" s="141">
        <f t="shared" si="4"/>
        <v>0</v>
      </c>
    </row>
    <row r="159" spans="1:5" ht="15.75" thickBot="1" x14ac:dyDescent="0.3">
      <c r="A159" s="231">
        <v>7096</v>
      </c>
      <c r="B159" s="233" t="s">
        <v>110</v>
      </c>
      <c r="C159" s="232">
        <f>C160</f>
        <v>503292948.04000002</v>
      </c>
      <c r="D159" s="232">
        <f>D160</f>
        <v>372481811.04000002</v>
      </c>
      <c r="E159" s="214">
        <f t="shared" si="4"/>
        <v>74.008946974237446</v>
      </c>
    </row>
    <row r="160" spans="1:5" ht="29.25" customHeight="1" thickBot="1" x14ac:dyDescent="0.3">
      <c r="A160" s="199"/>
      <c r="B160" s="230" t="s">
        <v>111</v>
      </c>
      <c r="C160" s="81">
        <v>503292948.04000002</v>
      </c>
      <c r="D160" s="81">
        <v>372481811.04000002</v>
      </c>
      <c r="E160" s="140">
        <f t="shared" si="4"/>
        <v>74.008946974237446</v>
      </c>
    </row>
    <row r="161" spans="1:5" s="142" customFormat="1" ht="26.25" thickBot="1" x14ac:dyDescent="0.3">
      <c r="A161" s="70">
        <v>2302</v>
      </c>
      <c r="B161" s="6" t="s">
        <v>93</v>
      </c>
      <c r="C161" s="20">
        <f>C162</f>
        <v>88043000</v>
      </c>
      <c r="D161" s="20">
        <f>D162</f>
        <v>12186800.289999999</v>
      </c>
      <c r="E161" s="8">
        <f>D161/C161*100</f>
        <v>13.841873050668422</v>
      </c>
    </row>
    <row r="162" spans="1:5" x14ac:dyDescent="0.25">
      <c r="A162" s="88" t="s">
        <v>40</v>
      </c>
      <c r="B162" s="89" t="s">
        <v>94</v>
      </c>
      <c r="C162" s="90">
        <f>SUM(C163:C169)</f>
        <v>88043000</v>
      </c>
      <c r="D162" s="90">
        <f>SUM(D163:D168)</f>
        <v>12186800.289999999</v>
      </c>
      <c r="E162" s="143">
        <f t="shared" ref="E162:E188" si="5">SUM(D162/C162*100)</f>
        <v>13.841873050668422</v>
      </c>
    </row>
    <row r="163" spans="1:5" x14ac:dyDescent="0.25">
      <c r="A163" s="144"/>
      <c r="B163" s="73" t="s">
        <v>53</v>
      </c>
      <c r="C163" s="113">
        <v>67410000</v>
      </c>
      <c r="D163" s="35">
        <v>10082378.699999999</v>
      </c>
      <c r="E163" s="75">
        <f t="shared" si="5"/>
        <v>14.956799732977302</v>
      </c>
    </row>
    <row r="164" spans="1:5" x14ac:dyDescent="0.25">
      <c r="A164" s="92"/>
      <c r="B164" s="87" t="s">
        <v>54</v>
      </c>
      <c r="C164" s="113">
        <v>10213000</v>
      </c>
      <c r="D164" s="35">
        <v>1527480.42</v>
      </c>
      <c r="E164" s="75">
        <f>SUM(D164/C164*100)</f>
        <v>14.956236365416625</v>
      </c>
    </row>
    <row r="165" spans="1:5" x14ac:dyDescent="0.25">
      <c r="A165" s="145"/>
      <c r="B165" s="73" t="s">
        <v>57</v>
      </c>
      <c r="C165" s="146">
        <v>928000</v>
      </c>
      <c r="D165" s="146">
        <v>81463.759999999995</v>
      </c>
      <c r="E165" s="75">
        <f t="shared" si="5"/>
        <v>8.7784224137931037</v>
      </c>
    </row>
    <row r="166" spans="1:5" ht="23.25" x14ac:dyDescent="0.25">
      <c r="A166" s="145"/>
      <c r="B166" s="73" t="s">
        <v>58</v>
      </c>
      <c r="C166" s="146">
        <v>992000</v>
      </c>
      <c r="D166" s="146">
        <v>0</v>
      </c>
      <c r="E166" s="75">
        <f t="shared" si="5"/>
        <v>0</v>
      </c>
    </row>
    <row r="167" spans="1:5" x14ac:dyDescent="0.25">
      <c r="A167" s="147"/>
      <c r="B167" s="73" t="s">
        <v>60</v>
      </c>
      <c r="C167" s="113">
        <v>2000000</v>
      </c>
      <c r="D167" s="113">
        <v>0</v>
      </c>
      <c r="E167" s="75">
        <f t="shared" si="5"/>
        <v>0</v>
      </c>
    </row>
    <row r="168" spans="1:5" x14ac:dyDescent="0.25">
      <c r="A168" s="147"/>
      <c r="B168" s="87" t="s">
        <v>61</v>
      </c>
      <c r="C168" s="113">
        <v>6300000</v>
      </c>
      <c r="D168" s="113">
        <v>495477.41</v>
      </c>
      <c r="E168" s="75">
        <f>SUM(D168/C168*100)</f>
        <v>7.8647207936507941</v>
      </c>
    </row>
    <row r="169" spans="1:5" ht="15.75" thickBot="1" x14ac:dyDescent="0.3">
      <c r="A169" s="148"/>
      <c r="B169" s="149" t="s">
        <v>95</v>
      </c>
      <c r="C169" s="108">
        <v>200000</v>
      </c>
      <c r="D169" s="191">
        <v>0</v>
      </c>
      <c r="E169" s="141">
        <f>SUM(D169/C169*100)</f>
        <v>0</v>
      </c>
    </row>
    <row r="170" spans="1:5" s="9" customFormat="1" ht="26.25" thickBot="1" x14ac:dyDescent="0.3">
      <c r="A170" s="150">
        <v>2303</v>
      </c>
      <c r="B170" s="151" t="s">
        <v>96</v>
      </c>
      <c r="C170" s="152">
        <f>C171</f>
        <v>43236000</v>
      </c>
      <c r="D170" s="152">
        <f>D171</f>
        <v>5957916.54</v>
      </c>
      <c r="E170" s="153">
        <f>D170/C170*100</f>
        <v>13.779990147099639</v>
      </c>
    </row>
    <row r="171" spans="1:5" x14ac:dyDescent="0.25">
      <c r="A171" s="31" t="s">
        <v>40</v>
      </c>
      <c r="B171" s="82" t="s">
        <v>97</v>
      </c>
      <c r="C171" s="83">
        <f>SUM(C172:C177)</f>
        <v>43236000</v>
      </c>
      <c r="D171" s="83">
        <f>SUM(D172:D177)</f>
        <v>5957916.54</v>
      </c>
      <c r="E171" s="24">
        <f t="shared" si="5"/>
        <v>13.779990147099639</v>
      </c>
    </row>
    <row r="172" spans="1:5" x14ac:dyDescent="0.25">
      <c r="A172" s="92"/>
      <c r="B172" s="87" t="s">
        <v>53</v>
      </c>
      <c r="C172" s="35">
        <v>33623000</v>
      </c>
      <c r="D172" s="35">
        <v>5133225.8899999997</v>
      </c>
      <c r="E172" s="36">
        <f t="shared" si="5"/>
        <v>15.267007375903399</v>
      </c>
    </row>
    <row r="173" spans="1:5" x14ac:dyDescent="0.25">
      <c r="A173" s="145"/>
      <c r="B173" s="87" t="s">
        <v>54</v>
      </c>
      <c r="C173" s="154">
        <v>5094000</v>
      </c>
      <c r="D173" s="154">
        <v>777683.77</v>
      </c>
      <c r="E173" s="36">
        <f t="shared" si="5"/>
        <v>15.266662151550845</v>
      </c>
    </row>
    <row r="174" spans="1:5" x14ac:dyDescent="0.25">
      <c r="A174" s="92"/>
      <c r="B174" s="87" t="s">
        <v>57</v>
      </c>
      <c r="C174" s="113">
        <v>422000</v>
      </c>
      <c r="D174" s="35">
        <v>30720.29</v>
      </c>
      <c r="E174" s="36">
        <f t="shared" si="5"/>
        <v>7.2796895734597165</v>
      </c>
    </row>
    <row r="175" spans="1:5" ht="23.25" x14ac:dyDescent="0.25">
      <c r="A175" s="92"/>
      <c r="B175" s="73" t="s">
        <v>98</v>
      </c>
      <c r="C175" s="113">
        <v>524000</v>
      </c>
      <c r="D175" s="35">
        <v>0</v>
      </c>
      <c r="E175" s="36">
        <f t="shared" si="5"/>
        <v>0</v>
      </c>
    </row>
    <row r="176" spans="1:5" x14ac:dyDescent="0.25">
      <c r="A176" s="92"/>
      <c r="B176" s="87" t="s">
        <v>60</v>
      </c>
      <c r="C176" s="113">
        <v>2073000</v>
      </c>
      <c r="D176" s="35">
        <v>16286.59</v>
      </c>
      <c r="E176" s="36">
        <f t="shared" si="5"/>
        <v>0.78565315967197291</v>
      </c>
    </row>
    <row r="177" spans="1:8" ht="15.75" thickBot="1" x14ac:dyDescent="0.3">
      <c r="A177" s="92"/>
      <c r="B177" s="155" t="s">
        <v>61</v>
      </c>
      <c r="C177" s="117">
        <v>1500000</v>
      </c>
      <c r="D177" s="39">
        <v>0</v>
      </c>
      <c r="E177" s="40">
        <f t="shared" si="5"/>
        <v>0</v>
      </c>
    </row>
    <row r="178" spans="1:8" s="30" customFormat="1" ht="22.5" customHeight="1" thickBot="1" x14ac:dyDescent="0.3">
      <c r="A178" s="70">
        <v>2402</v>
      </c>
      <c r="B178" s="156" t="s">
        <v>99</v>
      </c>
      <c r="C178" s="29">
        <f>C179+C185+C187</f>
        <v>4804145000</v>
      </c>
      <c r="D178" s="29">
        <f>D179+D185+D187</f>
        <v>0</v>
      </c>
      <c r="E178" s="8">
        <f>D178/C178*100</f>
        <v>0</v>
      </c>
    </row>
    <row r="179" spans="1:8" ht="23.25" x14ac:dyDescent="0.25">
      <c r="A179" s="157">
        <v>4002</v>
      </c>
      <c r="B179" s="71" t="s">
        <v>100</v>
      </c>
      <c r="C179" s="107">
        <f>SUM(C180:C184)</f>
        <v>1299820000</v>
      </c>
      <c r="D179" s="107">
        <f>SUM(D180:D183)</f>
        <v>0</v>
      </c>
      <c r="E179" s="57">
        <f t="shared" si="5"/>
        <v>0</v>
      </c>
    </row>
    <row r="180" spans="1:8" x14ac:dyDescent="0.25">
      <c r="A180" s="158"/>
      <c r="B180" s="87" t="s">
        <v>61</v>
      </c>
      <c r="C180" s="113">
        <v>40000000</v>
      </c>
      <c r="D180" s="35">
        <v>0</v>
      </c>
      <c r="E180" s="36">
        <f t="shared" si="5"/>
        <v>0</v>
      </c>
    </row>
    <row r="181" spans="1:8" ht="23.25" x14ac:dyDescent="0.25">
      <c r="A181" s="158"/>
      <c r="B181" s="138" t="s">
        <v>77</v>
      </c>
      <c r="C181" s="113">
        <v>30000000</v>
      </c>
      <c r="D181" s="35">
        <v>0</v>
      </c>
      <c r="E181" s="36">
        <f t="shared" si="5"/>
        <v>0</v>
      </c>
    </row>
    <row r="182" spans="1:8" ht="23.25" x14ac:dyDescent="0.25">
      <c r="A182" s="158"/>
      <c r="B182" s="87" t="s">
        <v>67</v>
      </c>
      <c r="C182" s="113">
        <v>225786000</v>
      </c>
      <c r="D182" s="35">
        <v>0</v>
      </c>
      <c r="E182" s="36">
        <f t="shared" si="5"/>
        <v>0</v>
      </c>
    </row>
    <row r="183" spans="1:8" x14ac:dyDescent="0.25">
      <c r="A183" s="159"/>
      <c r="B183" s="45" t="s">
        <v>18</v>
      </c>
      <c r="C183" s="117">
        <v>219134000</v>
      </c>
      <c r="D183" s="39">
        <v>0</v>
      </c>
      <c r="E183" s="40">
        <f>SUM(D183/C183*100)</f>
        <v>0</v>
      </c>
    </row>
    <row r="184" spans="1:8" s="161" customFormat="1" ht="12" thickBot="1" x14ac:dyDescent="0.25">
      <c r="A184" s="160"/>
      <c r="B184" s="149" t="s">
        <v>73</v>
      </c>
      <c r="C184" s="108">
        <v>784900000</v>
      </c>
      <c r="D184" s="59">
        <v>0</v>
      </c>
      <c r="E184" s="17">
        <f>SUM(D184/C184*100)</f>
        <v>0</v>
      </c>
    </row>
    <row r="185" spans="1:8" x14ac:dyDescent="0.25">
      <c r="A185" s="31" t="s">
        <v>9</v>
      </c>
      <c r="B185" s="162" t="s">
        <v>101</v>
      </c>
      <c r="C185" s="163">
        <f>C186</f>
        <v>3502325000</v>
      </c>
      <c r="D185" s="192">
        <v>0</v>
      </c>
      <c r="E185" s="57">
        <f t="shared" si="5"/>
        <v>0</v>
      </c>
    </row>
    <row r="186" spans="1:8" x14ac:dyDescent="0.25">
      <c r="A186" s="66"/>
      <c r="B186" s="45" t="s">
        <v>102</v>
      </c>
      <c r="C186" s="117">
        <v>3502325000</v>
      </c>
      <c r="D186" s="39">
        <v>0</v>
      </c>
      <c r="E186" s="123">
        <f t="shared" si="5"/>
        <v>0</v>
      </c>
    </row>
    <row r="187" spans="1:8" x14ac:dyDescent="0.25">
      <c r="A187" s="66" t="s">
        <v>33</v>
      </c>
      <c r="B187" s="164" t="s">
        <v>103</v>
      </c>
      <c r="C187" s="165">
        <f>C188</f>
        <v>2000000</v>
      </c>
      <c r="D187" s="68">
        <f>D188</f>
        <v>0</v>
      </c>
      <c r="E187" s="140">
        <f t="shared" si="5"/>
        <v>0</v>
      </c>
    </row>
    <row r="188" spans="1:8" ht="15.75" thickBot="1" x14ac:dyDescent="0.3">
      <c r="A188" s="166"/>
      <c r="B188" s="45" t="s">
        <v>104</v>
      </c>
      <c r="C188" s="117">
        <v>2000000</v>
      </c>
      <c r="D188" s="39">
        <v>0</v>
      </c>
      <c r="E188" s="40">
        <f t="shared" si="5"/>
        <v>0</v>
      </c>
    </row>
    <row r="189" spans="1:8" ht="15.75" thickBot="1" x14ac:dyDescent="0.3">
      <c r="A189" s="170"/>
      <c r="B189" s="171" t="s">
        <v>105</v>
      </c>
      <c r="C189" s="228">
        <f>C2+C5+C8+C24+C27+C32+C35+C42+C45+C161+C170+C178</f>
        <v>732579649175.90002</v>
      </c>
      <c r="D189" s="228">
        <f>D2+D5+D8+D24+D27+D32+D35+D42+D45+D161+D170+D178</f>
        <v>90193192320.47998</v>
      </c>
      <c r="E189" s="214">
        <f>SUM(D189/C189*100)</f>
        <v>12.311725069341048</v>
      </c>
      <c r="H189" s="174"/>
    </row>
    <row r="191" spans="1:8" x14ac:dyDescent="0.25">
      <c r="C191" s="173"/>
      <c r="D191" s="174"/>
    </row>
    <row r="192" spans="1:8" x14ac:dyDescent="0.25">
      <c r="E192" s="174"/>
    </row>
  </sheetData>
  <mergeCells count="6">
    <mergeCell ref="A150:A158"/>
    <mergeCell ref="A47:A66"/>
    <mergeCell ref="A73:A75"/>
    <mergeCell ref="A87:A99"/>
    <mergeCell ref="A112:A113"/>
    <mergeCell ref="A115:A123"/>
  </mergeCells>
  <pageMargins left="0.7" right="0.7" top="0.75" bottom="0.75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28.02.2026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2026-03-11T07:44:06Z</dcterms:modified>
</cp:coreProperties>
</file>