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30.11.202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4" i="1" l="1"/>
  <c r="C40" i="1"/>
  <c r="E39" i="1"/>
  <c r="D38" i="1"/>
  <c r="E38" i="1" s="1"/>
  <c r="C38" i="1"/>
  <c r="D108" i="1"/>
  <c r="D15" i="1"/>
  <c r="E125" i="1" l="1"/>
  <c r="E126" i="1"/>
  <c r="D124" i="1"/>
  <c r="C124" i="1"/>
  <c r="E124" i="1" l="1"/>
  <c r="E148" i="1"/>
  <c r="E64" i="1"/>
  <c r="E59" i="1"/>
  <c r="D11" i="1"/>
  <c r="D9" i="1"/>
  <c r="C9" i="1"/>
  <c r="C11" i="1"/>
  <c r="E16" i="1"/>
  <c r="C15" i="1"/>
  <c r="E15" i="1" s="1"/>
  <c r="E12" i="1"/>
  <c r="E11" i="1" l="1"/>
  <c r="E63" i="1"/>
  <c r="C23" i="1"/>
  <c r="E137" i="1" l="1"/>
  <c r="E74" i="1"/>
  <c r="D3" i="1" l="1"/>
  <c r="D182" i="1" l="1"/>
  <c r="E117" i="1"/>
  <c r="E128" i="1" l="1"/>
  <c r="D151" i="1" l="1"/>
  <c r="C151" i="1"/>
  <c r="E152" i="1"/>
  <c r="C127" i="1"/>
  <c r="C108" i="1"/>
  <c r="E111" i="1"/>
  <c r="E109" i="1"/>
  <c r="E70" i="1"/>
  <c r="E155" i="1" l="1"/>
  <c r="D154" i="1"/>
  <c r="C154" i="1"/>
  <c r="E14" i="1"/>
  <c r="D13" i="1"/>
  <c r="C13" i="1"/>
  <c r="E13" i="1" l="1"/>
  <c r="E154" i="1"/>
  <c r="D35" i="1"/>
  <c r="C18" i="1" l="1"/>
  <c r="D20" i="1" l="1"/>
  <c r="D146" i="1"/>
  <c r="D23" i="1" l="1"/>
  <c r="D138" i="1" l="1"/>
  <c r="D127" i="1"/>
  <c r="D40" i="1"/>
  <c r="E183" i="1" l="1"/>
  <c r="C182" i="1"/>
  <c r="D180" i="1"/>
  <c r="C180" i="1"/>
  <c r="E181" i="1"/>
  <c r="E182" i="1" l="1"/>
  <c r="C146" i="1" l="1"/>
  <c r="E150" i="1"/>
  <c r="D132" i="1" l="1"/>
  <c r="C132" i="1"/>
  <c r="D122" i="1"/>
  <c r="C122" i="1"/>
  <c r="D119" i="1"/>
  <c r="C119" i="1"/>
  <c r="E112" i="1"/>
  <c r="E41" i="1"/>
  <c r="E149" i="1"/>
  <c r="E153" i="1"/>
  <c r="E147" i="1"/>
  <c r="D135" i="1"/>
  <c r="C135" i="1"/>
  <c r="E136" i="1"/>
  <c r="E133" i="1"/>
  <c r="E123" i="1"/>
  <c r="E120" i="1"/>
  <c r="E24" i="1" l="1"/>
  <c r="D6" i="1"/>
  <c r="C6" i="1"/>
  <c r="C3" i="1" l="1"/>
  <c r="C28" i="1"/>
  <c r="D25" i="1"/>
  <c r="D22" i="1" s="1"/>
  <c r="E121" i="1" l="1"/>
  <c r="E119" i="1" l="1"/>
  <c r="E122" i="1"/>
  <c r="E127" i="1"/>
  <c r="D28" i="1"/>
  <c r="D18" i="1"/>
  <c r="D17" i="1" s="1"/>
  <c r="E23" i="1" l="1"/>
  <c r="E56" i="1"/>
  <c r="E55" i="1"/>
  <c r="D144" i="1" l="1"/>
  <c r="E108" i="1"/>
  <c r="E110" i="1"/>
  <c r="D113" i="1"/>
  <c r="D142" i="1"/>
  <c r="D85" i="1" l="1"/>
  <c r="E67" i="1"/>
  <c r="E68" i="1"/>
  <c r="E69" i="1"/>
  <c r="E71" i="1"/>
  <c r="E72" i="1"/>
  <c r="E73" i="1"/>
  <c r="E76" i="1"/>
  <c r="E77" i="1"/>
  <c r="E78" i="1"/>
  <c r="E79" i="1"/>
  <c r="E80" i="1"/>
  <c r="E81" i="1"/>
  <c r="E82" i="1"/>
  <c r="E83" i="1"/>
  <c r="E84" i="1"/>
  <c r="E86" i="1"/>
  <c r="E87" i="1"/>
  <c r="E88" i="1"/>
  <c r="E89" i="1"/>
  <c r="E90" i="1"/>
  <c r="E91" i="1"/>
  <c r="E92" i="1"/>
  <c r="E93" i="1"/>
  <c r="E94" i="1"/>
  <c r="E95" i="1"/>
  <c r="E96" i="1"/>
  <c r="E98" i="1"/>
  <c r="E99" i="1"/>
  <c r="E100" i="1"/>
  <c r="E101" i="1"/>
  <c r="E102" i="1"/>
  <c r="E103" i="1"/>
  <c r="E104" i="1"/>
  <c r="E105" i="1"/>
  <c r="E107" i="1"/>
  <c r="E114" i="1"/>
  <c r="E115" i="1"/>
  <c r="E116" i="1"/>
  <c r="E118" i="1"/>
  <c r="E129" i="1"/>
  <c r="E130" i="1"/>
  <c r="E131" i="1"/>
  <c r="E134" i="1"/>
  <c r="E139" i="1"/>
  <c r="E140" i="1"/>
  <c r="E141" i="1"/>
  <c r="E143" i="1"/>
  <c r="E145" i="1"/>
  <c r="E65" i="1"/>
  <c r="E169" i="1" l="1"/>
  <c r="E163" i="1"/>
  <c r="E161" i="1"/>
  <c r="E36" i="1"/>
  <c r="D33" i="1"/>
  <c r="D31" i="1"/>
  <c r="E175" i="1"/>
  <c r="C178" i="1"/>
  <c r="C106" i="1"/>
  <c r="D30" i="1" l="1"/>
  <c r="E135" i="1"/>
  <c r="C35" i="1"/>
  <c r="E35" i="1" s="1"/>
  <c r="C33" i="1"/>
  <c r="C31" i="1"/>
  <c r="C25" i="1"/>
  <c r="C22" i="1" s="1"/>
  <c r="C20" i="1"/>
  <c r="C17" i="1" s="1"/>
  <c r="E17" i="1" l="1"/>
  <c r="C30" i="1"/>
  <c r="E146" i="1"/>
  <c r="E151" i="1"/>
  <c r="C144" i="1" l="1"/>
  <c r="E144" i="1" s="1"/>
  <c r="C43" i="1"/>
  <c r="E174" i="1" l="1"/>
  <c r="E176" i="1"/>
  <c r="E177" i="1"/>
  <c r="E178" i="1"/>
  <c r="E179" i="1"/>
  <c r="E180" i="1"/>
  <c r="E20" i="1"/>
  <c r="E21" i="1"/>
  <c r="E30" i="1" l="1"/>
  <c r="D43" i="1" l="1"/>
  <c r="D66" i="1"/>
  <c r="D157" i="1"/>
  <c r="D173" i="1"/>
  <c r="C173" i="1"/>
  <c r="C142" i="1"/>
  <c r="C66" i="1"/>
  <c r="E171" i="1"/>
  <c r="E170" i="1"/>
  <c r="E168" i="1"/>
  <c r="E167" i="1"/>
  <c r="E166" i="1"/>
  <c r="D165" i="1"/>
  <c r="C165" i="1"/>
  <c r="E162" i="1"/>
  <c r="E160" i="1"/>
  <c r="E159" i="1"/>
  <c r="E158" i="1"/>
  <c r="C157" i="1"/>
  <c r="C138" i="1"/>
  <c r="C113" i="1"/>
  <c r="E113" i="1" s="1"/>
  <c r="D106" i="1"/>
  <c r="E106" i="1" s="1"/>
  <c r="D97" i="1"/>
  <c r="C97" i="1"/>
  <c r="C85" i="1"/>
  <c r="D75" i="1"/>
  <c r="D184" i="1" s="1"/>
  <c r="C75" i="1"/>
  <c r="E62" i="1"/>
  <c r="E60" i="1"/>
  <c r="E58" i="1"/>
  <c r="E57" i="1"/>
  <c r="E54" i="1"/>
  <c r="E53" i="1"/>
  <c r="E52" i="1"/>
  <c r="E51" i="1"/>
  <c r="E50" i="1"/>
  <c r="E49" i="1"/>
  <c r="E48" i="1"/>
  <c r="E47" i="1"/>
  <c r="E46" i="1"/>
  <c r="E45" i="1"/>
  <c r="E44" i="1"/>
  <c r="E40" i="1"/>
  <c r="E34" i="1"/>
  <c r="E33" i="1"/>
  <c r="E32" i="1"/>
  <c r="E31" i="1"/>
  <c r="E29" i="1"/>
  <c r="E28" i="1"/>
  <c r="E26" i="1"/>
  <c r="E25" i="1"/>
  <c r="E19" i="1"/>
  <c r="E18" i="1"/>
  <c r="E10" i="1"/>
  <c r="E9" i="1"/>
  <c r="E7" i="1"/>
  <c r="E6" i="1"/>
  <c r="E4" i="1"/>
  <c r="E3" i="1"/>
  <c r="E85" i="1" l="1"/>
  <c r="E75" i="1"/>
  <c r="E142" i="1"/>
  <c r="E66" i="1"/>
  <c r="E132" i="1"/>
  <c r="E97" i="1"/>
  <c r="E138" i="1"/>
  <c r="E173" i="1"/>
  <c r="E22" i="1"/>
  <c r="E43" i="1"/>
  <c r="E157" i="1"/>
  <c r="E165" i="1"/>
  <c r="E184" i="1" l="1"/>
</calcChain>
</file>

<file path=xl/sharedStrings.xml><?xml version="1.0" encoding="utf-8"?>
<sst xmlns="http://schemas.openxmlformats.org/spreadsheetml/2006/main" count="214" uniqueCount="113">
  <si>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</si>
  <si>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</si>
  <si>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</si>
  <si>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</si>
  <si>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</si>
  <si>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</si>
  <si>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</si>
  <si>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</si>
  <si>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</si>
  <si>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</si>
  <si>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</si>
  <si>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</si>
  <si>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</si>
  <si>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</si>
  <si>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</si>
  <si>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</si>
  <si>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</si>
  <si>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</si>
  <si>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</si>
  <si>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</si>
  <si>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</si>
  <si>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</si>
  <si>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</si>
  <si>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</si>
  <si>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</si>
  <si>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</si>
  <si>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</si>
  <si>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</si>
  <si>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</si>
  <si>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</si>
  <si>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</si>
  <si>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</si>
  <si>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</si>
  <si>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</si>
  <si>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</si>
  <si>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</si>
  <si>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</si>
  <si>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</si>
  <si>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</si>
  <si>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</si>
  <si>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</si>
  <si>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</si>
  <si>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</si>
  <si>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</si>
  <si>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</si>
  <si>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</si>
  <si>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</si>
  <si>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</si>
  <si>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</si>
  <si>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</si>
  <si>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</si>
  <si>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</si>
  <si>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</si>
  <si>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</si>
  <si>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</si>
  <si>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</si>
  <si>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</si>
  <si>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</si>
  <si>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</si>
  <si>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</si>
  <si>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</si>
  <si>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</si>
  <si>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</si>
  <si>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</si>
  <si>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</si>
  <si>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</si>
  <si>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</si>
  <si>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</si>
  <si>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</si>
  <si>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</si>
  <si>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</si>
  <si>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</si>
  <si>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</si>
  <si>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</si>
  <si>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</si>
  <si>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Пружање подршке финансијским институцијама у већинском државном власништву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</si>
  <si>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</si>
  <si>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</si>
  <si>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</si>
  <si>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</si>
  <si>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</si>
  <si>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</si>
  <si>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</si>
  <si>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</si>
  <si>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</si>
  <si>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</si>
  <si>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</si>
  <si>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</si>
  <si>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</si>
  <si>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</si>
  <si>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</si>
  <si>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</si>
  <si>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</si>
  <si>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</si>
  <si>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</si>
  <si>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</si>
  <si>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</si>
  <si>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</si>
  <si>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</si>
  <si>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 xml:space="preserve">Надоградња система за управљање 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</si>
  <si>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</si>
  <si>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</si>
  <si>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</si>
  <si>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</si>
  <si>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Текућа апропријација 2023. год.</t>
  </si>
  <si>
    <t>EXPO Београд 2027</t>
  </si>
  <si>
    <t>484- Накнада штете за повреде или штету насталу услед елементарних непогода</t>
  </si>
  <si>
    <t>425-Текуће поправке и одржавање зграда и објеката</t>
  </si>
  <si>
    <t>Пројекат за изградњу тунелске везе од Карађорђеве до Дунавске улице</t>
  </si>
  <si>
    <t>Централни информациони систем за обрачун примања запослених у јавном сектору - Искра</t>
  </si>
  <si>
    <t xml:space="preserve">Пројеката развоја тржишта капитала </t>
  </si>
  <si>
    <t xml:space="preserve">Извршено до 30.11.2023. </t>
  </si>
  <si>
    <t>Парламентарни и локални избори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</si>
</sst>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96">
    <xf numFmtId="0" fontId="0" fillId="0" borderId="0" xfId="0"/>
    <xf numFmtId="0" fontId="0" fillId="2" borderId="0" xfId="0" applyFill="1"/>
    <xf numFmtId="0" fontId="1" fillId="2" borderId="22" xfId="0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/>
    <xf numFmtId="0" fontId="5" fillId="2" borderId="3" xfId="0" applyFont="1" applyFill="1" applyBorder="1" applyAlignment="1">
      <alignment horizontal="left" wrapText="1"/>
    </xf>
    <xf numFmtId="49" fontId="4" fillId="2" borderId="9" xfId="0" applyNumberFormat="1" applyFont="1" applyFill="1" applyBorder="1" applyAlignment="1" applyProtection="1">
      <alignment wrapText="1"/>
    </xf>
    <xf numFmtId="0" fontId="2" fillId="2" borderId="24" xfId="0" quotePrefix="1" applyFont="1" applyFill="1" applyBorder="1" applyAlignment="1">
      <alignment horizontal="left"/>
    </xf>
    <xf numFmtId="0" fontId="0" fillId="2" borderId="22" xfId="0" applyFill="1" applyBorder="1"/>
    <xf numFmtId="0" fontId="4" fillId="2" borderId="27" xfId="0" quotePrefix="1" applyFont="1" applyFill="1" applyBorder="1" applyAlignment="1">
      <alignment horizontal="right"/>
    </xf>
    <xf numFmtId="0" fontId="4" fillId="2" borderId="30" xfId="0" quotePrefix="1" applyFont="1" applyFill="1" applyBorder="1" applyAlignment="1">
      <alignment horizontal="right"/>
    </xf>
    <xf numFmtId="0" fontId="2" fillId="2" borderId="32" xfId="0" quotePrefix="1" applyFont="1" applyFill="1" applyBorder="1" applyAlignment="1">
      <alignment vertical="top"/>
    </xf>
    <xf numFmtId="0" fontId="2" fillId="2" borderId="33" xfId="0" quotePrefix="1" applyFont="1" applyFill="1" applyBorder="1" applyAlignment="1"/>
    <xf numFmtId="0" fontId="4" fillId="2" borderId="24" xfId="0" quotePrefix="1" applyFont="1" applyFill="1" applyBorder="1" applyAlignment="1">
      <alignment horizontal="right"/>
    </xf>
    <xf numFmtId="0" fontId="1" fillId="2" borderId="35" xfId="0" applyFont="1" applyFill="1" applyBorder="1" applyAlignment="1">
      <alignment horizontal="center" vertical="center" wrapText="1"/>
    </xf>
    <xf numFmtId="0" fontId="2" fillId="2" borderId="32" xfId="0" quotePrefix="1" applyFont="1" applyFill="1" applyBorder="1" applyAlignment="1"/>
    <xf numFmtId="0" fontId="1" fillId="2" borderId="35" xfId="0" applyFont="1" applyFill="1" applyBorder="1"/>
    <xf numFmtId="0" fontId="1" fillId="2" borderId="27" xfId="0" applyFont="1" applyFill="1" applyBorder="1"/>
    <xf numFmtId="0" fontId="4" fillId="2" borderId="32" xfId="0" quotePrefix="1" applyFont="1" applyFill="1" applyBorder="1" applyAlignment="1">
      <alignment horizontal="right"/>
    </xf>
    <xf numFmtId="0" fontId="1" fillId="2" borderId="36" xfId="0" applyFont="1" applyFill="1" applyBorder="1"/>
    <xf numFmtId="0" fontId="4" fillId="2" borderId="27" xfId="0" applyFont="1" applyFill="1" applyBorder="1"/>
    <xf numFmtId="0" fontId="1" fillId="2" borderId="38" xfId="0" applyFont="1" applyFill="1" applyBorder="1"/>
    <xf numFmtId="0" fontId="3" fillId="2" borderId="32" xfId="0" applyFont="1" applyFill="1" applyBorder="1" applyAlignment="1">
      <alignment horizontal="left"/>
    </xf>
    <xf numFmtId="49" fontId="4" fillId="2" borderId="27" xfId="0" applyNumberFormat="1" applyFont="1" applyFill="1" applyBorder="1" applyAlignment="1">
      <alignment horizontal="right"/>
    </xf>
    <xf numFmtId="0" fontId="1" fillId="2" borderId="30" xfId="0" applyFont="1" applyFill="1" applyBorder="1"/>
    <xf numFmtId="0" fontId="4" fillId="2" borderId="35" xfId="0" quotePrefix="1" applyFont="1" applyFill="1" applyBorder="1" applyAlignment="1">
      <alignment horizontal="right"/>
    </xf>
    <xf numFmtId="0" fontId="2" fillId="2" borderId="39" xfId="0" applyFont="1" applyFill="1" applyBorder="1" applyAlignment="1">
      <alignment horizontal="left"/>
    </xf>
    <xf numFmtId="0" fontId="1" fillId="2" borderId="24" xfId="0" applyFont="1" applyFill="1" applyBorder="1"/>
    <xf numFmtId="0" fontId="4" fillId="2" borderId="24" xfId="0" applyFont="1" applyFill="1" applyBorder="1"/>
    <xf numFmtId="0" fontId="1" fillId="2" borderId="41" xfId="1" applyFont="1" applyFill="1" applyBorder="1"/>
    <xf numFmtId="0" fontId="4" fillId="2" borderId="41" xfId="0" applyFont="1" applyFill="1" applyBorder="1"/>
    <xf numFmtId="0" fontId="1" fillId="2" borderId="41" xfId="0" applyFont="1" applyFill="1" applyBorder="1"/>
    <xf numFmtId="0" fontId="1" fillId="2" borderId="24" xfId="1" applyFont="1" applyFill="1" applyBorder="1"/>
    <xf numFmtId="0" fontId="5" fillId="2" borderId="32" xfId="0" applyFont="1" applyFill="1" applyBorder="1"/>
    <xf numFmtId="0" fontId="5" fillId="2" borderId="33" xfId="0" applyFont="1" applyFill="1" applyBorder="1"/>
    <xf numFmtId="0" fontId="5" fillId="2" borderId="41" xfId="0" applyFont="1" applyFill="1" applyBorder="1"/>
    <xf numFmtId="0" fontId="1" fillId="2" borderId="42" xfId="0" applyFont="1" applyFill="1" applyBorder="1"/>
    <xf numFmtId="0" fontId="5" fillId="2" borderId="24" xfId="0" applyFont="1" applyFill="1" applyBorder="1"/>
    <xf numFmtId="0" fontId="5" fillId="2" borderId="42" xfId="0" applyFont="1" applyFill="1" applyBorder="1"/>
    <xf numFmtId="0" fontId="5" fillId="2" borderId="44" xfId="0" applyFont="1" applyFill="1" applyBorder="1"/>
    <xf numFmtId="0" fontId="5" fillId="2" borderId="45" xfId="0" applyFont="1" applyFill="1" applyBorder="1"/>
    <xf numFmtId="0" fontId="4" fillId="2" borderId="33" xfId="0" applyFont="1" applyFill="1" applyBorder="1"/>
    <xf numFmtId="0" fontId="4" fillId="2" borderId="32" xfId="0" applyFont="1" applyFill="1" applyBorder="1"/>
    <xf numFmtId="0" fontId="5" fillId="2" borderId="30" xfId="0" applyFont="1" applyFill="1" applyBorder="1"/>
    <xf numFmtId="0" fontId="2" fillId="2" borderId="32" xfId="0" applyFont="1" applyFill="1" applyBorder="1" applyAlignment="1">
      <alignment horizontal="left"/>
    </xf>
    <xf numFmtId="0" fontId="1" fillId="2" borderId="36" xfId="1" applyFont="1" applyFill="1" applyBorder="1"/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right"/>
    </xf>
    <xf numFmtId="0" fontId="2" fillId="2" borderId="41" xfId="0" applyFont="1" applyFill="1" applyBorder="1" applyAlignment="1">
      <alignment horizontal="left"/>
    </xf>
    <xf numFmtId="0" fontId="2" fillId="2" borderId="33" xfId="0" quotePrefix="1" applyFont="1" applyFill="1" applyBorder="1" applyAlignment="1">
      <alignment vertical="top"/>
    </xf>
    <xf numFmtId="0" fontId="2" fillId="2" borderId="26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6" fillId="2" borderId="19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7" fillId="2" borderId="23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6" fillId="2" borderId="20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/>
    <xf numFmtId="4" fontId="0" fillId="0" borderId="0" xfId="0" applyNumberFormat="1"/>
    <xf numFmtId="0" fontId="1" fillId="0" borderId="22" xfId="0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4" fontId="1" fillId="0" borderId="9" xfId="0" applyNumberFormat="1" applyFont="1" applyFill="1" applyBorder="1" applyAlignment="1">
      <alignment horizontal="center" wrapText="1"/>
    </xf>
    <xf numFmtId="4" fontId="1" fillId="0" borderId="28" xfId="0" applyNumberFormat="1" applyFont="1" applyFill="1" applyBorder="1" applyAlignment="1">
      <alignment horizontal="center" wrapText="1"/>
    </xf>
    <xf numFmtId="4" fontId="14" fillId="0" borderId="3" xfId="0" applyNumberFormat="1" applyFont="1" applyFill="1" applyBorder="1" applyAlignment="1">
      <alignment horizontal="right" wrapText="1"/>
    </xf>
    <xf numFmtId="4" fontId="5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4" fontId="1" fillId="0" borderId="31" xfId="0" applyNumberFormat="1" applyFont="1" applyFill="1" applyBorder="1" applyAlignment="1">
      <alignment horizontal="right" wrapText="1"/>
    </xf>
    <xf numFmtId="4" fontId="4" fillId="0" borderId="11" xfId="0" applyNumberFormat="1" applyFont="1" applyFill="1" applyBorder="1" applyAlignment="1"/>
    <xf numFmtId="4" fontId="4" fillId="0" borderId="4" xfId="0" applyNumberFormat="1" applyFont="1" applyFill="1" applyBorder="1" applyAlignment="1"/>
    <xf numFmtId="4" fontId="5" fillId="0" borderId="28" xfId="0" applyNumberFormat="1" applyFont="1" applyFill="1" applyBorder="1" applyAlignment="1">
      <alignment horizontal="right" wrapText="1"/>
    </xf>
    <xf numFmtId="4" fontId="14" fillId="0" borderId="3" xfId="0" applyNumberFormat="1" applyFont="1" applyFill="1" applyBorder="1" applyAlignment="1"/>
    <xf numFmtId="4" fontId="5" fillId="0" borderId="29" xfId="0" applyNumberFormat="1" applyFont="1" applyFill="1" applyBorder="1" applyAlignment="1">
      <alignment horizontal="right" wrapText="1"/>
    </xf>
    <xf numFmtId="4" fontId="6" fillId="0" borderId="17" xfId="0" applyNumberFormat="1" applyFont="1" applyFill="1" applyBorder="1" applyAlignment="1"/>
    <xf numFmtId="4" fontId="7" fillId="0" borderId="17" xfId="0" applyNumberFormat="1" applyFont="1" applyFill="1" applyBorder="1" applyAlignment="1"/>
    <xf numFmtId="4" fontId="6" fillId="0" borderId="2" xfId="0" applyNumberFormat="1" applyFont="1" applyFill="1" applyBorder="1" applyAlignment="1"/>
    <xf numFmtId="4" fontId="5" fillId="0" borderId="40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/>
    <xf numFmtId="4" fontId="1" fillId="0" borderId="29" xfId="0" applyNumberFormat="1" applyFont="1" applyFill="1" applyBorder="1" applyAlignment="1">
      <alignment horizontal="right" wrapText="1"/>
    </xf>
    <xf numFmtId="4" fontId="14" fillId="0" borderId="9" xfId="0" applyNumberFormat="1" applyFont="1" applyFill="1" applyBorder="1" applyAlignment="1"/>
    <xf numFmtId="4" fontId="6" fillId="0" borderId="5" xfId="0" applyNumberFormat="1" applyFont="1" applyFill="1" applyBorder="1" applyAlignment="1"/>
    <xf numFmtId="4" fontId="1" fillId="0" borderId="34" xfId="0" applyNumberFormat="1" applyFont="1" applyFill="1" applyBorder="1" applyAlignment="1">
      <alignment horizontal="right" wrapText="1"/>
    </xf>
    <xf numFmtId="4" fontId="14" fillId="0" borderId="5" xfId="0" applyNumberFormat="1" applyFont="1" applyFill="1" applyBorder="1" applyAlignment="1"/>
    <xf numFmtId="4" fontId="6" fillId="0" borderId="7" xfId="0" applyNumberFormat="1" applyFont="1" applyFill="1" applyBorder="1" applyAlignment="1"/>
    <xf numFmtId="4" fontId="6" fillId="0" borderId="9" xfId="0" applyNumberFormat="1" applyFont="1" applyFill="1" applyBorder="1" applyAlignment="1"/>
    <xf numFmtId="4" fontId="4" fillId="0" borderId="28" xfId="0" applyNumberFormat="1" applyFont="1" applyFill="1" applyBorder="1" applyAlignment="1">
      <alignment horizontal="right" wrapText="1"/>
    </xf>
    <xf numFmtId="4" fontId="9" fillId="0" borderId="29" xfId="0" applyNumberFormat="1" applyFont="1" applyFill="1" applyBorder="1" applyAlignment="1">
      <alignment horizontal="right" wrapText="1"/>
    </xf>
    <xf numFmtId="4" fontId="4" fillId="0" borderId="5" xfId="0" applyNumberFormat="1" applyFont="1" applyFill="1" applyBorder="1" applyAlignment="1"/>
    <xf numFmtId="4" fontId="4" fillId="0" borderId="29" xfId="0" applyNumberFormat="1" applyFont="1" applyFill="1" applyBorder="1" applyAlignment="1">
      <alignment horizontal="right" wrapText="1"/>
    </xf>
    <xf numFmtId="4" fontId="9" fillId="0" borderId="31" xfId="0" applyNumberFormat="1" applyFont="1" applyFill="1" applyBorder="1" applyAlignment="1">
      <alignment horizontal="right" wrapText="1"/>
    </xf>
    <xf numFmtId="4" fontId="4" fillId="0" borderId="37" xfId="0" applyNumberFormat="1" applyFont="1" applyFill="1" applyBorder="1" applyAlignment="1">
      <alignment horizontal="right" wrapText="1"/>
    </xf>
    <xf numFmtId="4" fontId="5" fillId="0" borderId="15" xfId="0" applyNumberFormat="1" applyFont="1" applyFill="1" applyBorder="1" applyAlignment="1"/>
    <xf numFmtId="4" fontId="5" fillId="0" borderId="3" xfId="0" applyNumberFormat="1" applyFont="1" applyFill="1" applyBorder="1" applyAlignment="1"/>
    <xf numFmtId="4" fontId="6" fillId="0" borderId="4" xfId="0" applyNumberFormat="1" applyFont="1" applyFill="1" applyBorder="1" applyAlignment="1"/>
    <xf numFmtId="4" fontId="7" fillId="0" borderId="4" xfId="0" applyNumberFormat="1" applyFont="1" applyFill="1" applyBorder="1" applyAlignment="1"/>
    <xf numFmtId="4" fontId="9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/>
    <xf numFmtId="4" fontId="4" fillId="0" borderId="9" xfId="0" applyNumberFormat="1" applyFont="1" applyFill="1" applyBorder="1" applyAlignment="1"/>
    <xf numFmtId="4" fontId="1" fillId="0" borderId="28" xfId="0" applyNumberFormat="1" applyFont="1" applyFill="1" applyBorder="1" applyAlignment="1">
      <alignment horizontal="right" wrapText="1"/>
    </xf>
    <xf numFmtId="4" fontId="5" fillId="0" borderId="9" xfId="0" applyNumberFormat="1" applyFont="1" applyFill="1" applyBorder="1" applyAlignment="1"/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/>
    <xf numFmtId="4" fontId="6" fillId="0" borderId="17" xfId="0" applyNumberFormat="1" applyFont="1" applyFill="1" applyBorder="1" applyAlignment="1">
      <alignment horizontal="right"/>
    </xf>
    <xf numFmtId="4" fontId="6" fillId="0" borderId="18" xfId="0" applyNumberFormat="1" applyFont="1" applyFill="1" applyBorder="1" applyAlignment="1"/>
    <xf numFmtId="4" fontId="14" fillId="0" borderId="4" xfId="0" applyNumberFormat="1" applyFont="1" applyFill="1" applyBorder="1" applyAlignment="1"/>
    <xf numFmtId="4" fontId="4" fillId="0" borderId="19" xfId="0" applyNumberFormat="1" applyFont="1" applyFill="1" applyBorder="1" applyAlignment="1"/>
    <xf numFmtId="4" fontId="1" fillId="0" borderId="37" xfId="0" applyNumberFormat="1" applyFont="1" applyFill="1" applyBorder="1" applyAlignment="1">
      <alignment horizontal="right" wrapText="1"/>
    </xf>
    <xf numFmtId="4" fontId="6" fillId="0" borderId="26" xfId="0" applyNumberFormat="1" applyFont="1" applyFill="1" applyBorder="1" applyAlignment="1"/>
    <xf numFmtId="4" fontId="6" fillId="0" borderId="3" xfId="0" applyNumberFormat="1" applyFont="1" applyFill="1" applyBorder="1" applyAlignment="1">
      <alignment wrapText="1"/>
    </xf>
    <xf numFmtId="4" fontId="6" fillId="0" borderId="7" xfId="0" applyNumberFormat="1" applyFont="1" applyFill="1" applyBorder="1" applyAlignment="1">
      <alignment wrapText="1"/>
    </xf>
    <xf numFmtId="4" fontId="6" fillId="0" borderId="7" xfId="0" applyNumberFormat="1" applyFont="1" applyFill="1" applyBorder="1" applyAlignment="1">
      <alignment horizontal="right" wrapText="1"/>
    </xf>
    <xf numFmtId="4" fontId="6" fillId="0" borderId="14" xfId="0" applyNumberFormat="1" applyFont="1" applyFill="1" applyBorder="1" applyAlignment="1"/>
    <xf numFmtId="4" fontId="6" fillId="0" borderId="15" xfId="0" applyNumberFormat="1" applyFont="1" applyFill="1" applyBorder="1" applyAlignment="1"/>
    <xf numFmtId="4" fontId="6" fillId="0" borderId="16" xfId="0" applyNumberFormat="1" applyFont="1" applyFill="1" applyBorder="1" applyAlignment="1"/>
    <xf numFmtId="4" fontId="6" fillId="0" borderId="13" xfId="0" applyNumberFormat="1" applyFont="1" applyFill="1" applyBorder="1" applyAlignment="1"/>
    <xf numFmtId="4" fontId="8" fillId="0" borderId="9" xfId="0" applyNumberFormat="1" applyFont="1" applyFill="1" applyBorder="1" applyAlignment="1"/>
    <xf numFmtId="4" fontId="5" fillId="0" borderId="9" xfId="0" applyNumberFormat="1" applyFont="1" applyFill="1" applyBorder="1" applyAlignment="1">
      <alignment horizontal="right"/>
    </xf>
    <xf numFmtId="4" fontId="7" fillId="0" borderId="7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28" xfId="0" applyNumberFormat="1" applyFont="1" applyFill="1" applyBorder="1" applyAlignment="1">
      <alignment horizontal="right" wrapText="1"/>
    </xf>
    <xf numFmtId="4" fontId="6" fillId="0" borderId="4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7" fillId="0" borderId="5" xfId="0" applyNumberFormat="1" applyFont="1" applyFill="1" applyBorder="1" applyAlignment="1">
      <alignment horizontal="right"/>
    </xf>
    <xf numFmtId="4" fontId="1" fillId="0" borderId="43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/>
    </xf>
    <xf numFmtId="4" fontId="4" fillId="0" borderId="40" xfId="0" applyNumberFormat="1" applyFont="1" applyFill="1" applyBorder="1" applyAlignment="1">
      <alignment horizontal="right" wrapText="1"/>
    </xf>
    <xf numFmtId="4" fontId="1" fillId="0" borderId="4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/>
    <xf numFmtId="4" fontId="6" fillId="0" borderId="3" xfId="0" applyNumberFormat="1" applyFont="1" applyFill="1" applyBorder="1" applyAlignment="1">
      <alignment horizontal="right" wrapText="1"/>
    </xf>
    <xf numFmtId="4" fontId="1" fillId="0" borderId="14" xfId="0" applyNumberFormat="1" applyFont="1" applyFill="1" applyBorder="1" applyAlignment="1"/>
    <xf numFmtId="4" fontId="11" fillId="0" borderId="3" xfId="0" applyNumberFormat="1" applyFont="1" applyFill="1" applyBorder="1" applyAlignment="1"/>
    <xf numFmtId="4" fontId="5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/>
    <xf numFmtId="4" fontId="5" fillId="0" borderId="3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13" fillId="0" borderId="17" xfId="0" applyNumberFormat="1" applyFont="1" applyFill="1" applyBorder="1" applyAlignment="1"/>
    <xf numFmtId="4" fontId="4" fillId="0" borderId="43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0" fontId="1" fillId="2" borderId="3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tabSelected="1" topLeftCell="A181" zoomScaleNormal="100" workbookViewId="0">
      <selection activeCell="B11" sqref="B11"/>
    </sheetView>
  </sheetViews>
  <sheetFormatPr defaultRowHeight="15" x14ac:dyDescent="0.25"/>
  <cols>
    <col min="2" max="2" width="44" style="96" customWidth="1"/>
    <col min="3" max="3" width="19.140625" style="98" customWidth="1"/>
    <col min="4" max="4" width="21.42578125" style="98" customWidth="1"/>
    <col min="5" max="5" width="16" style="98" customWidth="1"/>
    <col min="8" max="8" width="8.85546875" customWidth="1"/>
  </cols>
  <sheetData>
    <row r="1" spans="1:5" ht="34.5" thickBot="1" x14ac:dyDescent="0.3">
      <c r="A1" s="2" t="s">
        <v>0</v>
      </c>
      <c r="B1" s="55"/>
      <c r="C1" s="100" t="s">
        <v>104</v>
      </c>
      <c r="D1" s="97" t="s">
        <v>111</v>
      </c>
      <c r="E1" s="101" t="s">
        <v>1</v>
      </c>
    </row>
    <row r="2" spans="1:5" x14ac:dyDescent="0.25">
      <c r="A2" s="12" t="s">
        <v>2</v>
      </c>
      <c r="B2" s="56" t="s">
        <v>3</v>
      </c>
      <c r="C2" s="102"/>
      <c r="D2" s="103"/>
      <c r="E2" s="104"/>
    </row>
    <row r="3" spans="1:5" x14ac:dyDescent="0.25">
      <c r="A3" s="13" t="s">
        <v>4</v>
      </c>
      <c r="B3" s="57" t="s">
        <v>5</v>
      </c>
      <c r="C3" s="105">
        <f>C4</f>
        <v>6982075000</v>
      </c>
      <c r="D3" s="105">
        <f>D4</f>
        <v>5847555050.1700001</v>
      </c>
      <c r="E3" s="106">
        <f>SUM(D3/C3*100)</f>
        <v>83.750963004121274</v>
      </c>
    </row>
    <row r="4" spans="1:5" ht="15.75" thickBot="1" x14ac:dyDescent="0.3">
      <c r="A4" s="14"/>
      <c r="B4" s="58" t="s">
        <v>6</v>
      </c>
      <c r="C4" s="107">
        <v>6982075000</v>
      </c>
      <c r="D4" s="107">
        <v>5847555050.1700001</v>
      </c>
      <c r="E4" s="108">
        <f t="shared" ref="E4:E82" si="0">SUM(D4/C4*100)</f>
        <v>83.750963004121274</v>
      </c>
    </row>
    <row r="5" spans="1:5" x14ac:dyDescent="0.25">
      <c r="A5" s="15" t="s">
        <v>7</v>
      </c>
      <c r="B5" s="59" t="s">
        <v>8</v>
      </c>
      <c r="C5" s="109"/>
      <c r="D5" s="110"/>
      <c r="E5" s="111"/>
    </row>
    <row r="6" spans="1:5" x14ac:dyDescent="0.25">
      <c r="A6" s="13" t="s">
        <v>9</v>
      </c>
      <c r="B6" s="60" t="s">
        <v>10</v>
      </c>
      <c r="C6" s="112">
        <f>C7</f>
        <v>38968663000</v>
      </c>
      <c r="D6" s="112">
        <f>D7</f>
        <v>35844245646</v>
      </c>
      <c r="E6" s="113">
        <f t="shared" si="0"/>
        <v>91.982231071155823</v>
      </c>
    </row>
    <row r="7" spans="1:5" ht="15.75" thickBot="1" x14ac:dyDescent="0.3">
      <c r="A7" s="16"/>
      <c r="B7" s="61" t="s">
        <v>11</v>
      </c>
      <c r="C7" s="114">
        <v>38968663000</v>
      </c>
      <c r="D7" s="115">
        <v>35844245646</v>
      </c>
      <c r="E7" s="108">
        <f t="shared" si="0"/>
        <v>91.982231071155823</v>
      </c>
    </row>
    <row r="8" spans="1:5" ht="38.25" customHeight="1" x14ac:dyDescent="0.25">
      <c r="A8" s="52" t="s">
        <v>14</v>
      </c>
      <c r="B8" s="53" t="s">
        <v>15</v>
      </c>
      <c r="C8" s="116"/>
      <c r="D8" s="116"/>
      <c r="E8" s="117"/>
    </row>
    <row r="9" spans="1:5" ht="23.25" x14ac:dyDescent="0.25">
      <c r="A9" s="9" t="s">
        <v>98</v>
      </c>
      <c r="B9" s="62" t="s">
        <v>16</v>
      </c>
      <c r="C9" s="112">
        <f>+C10</f>
        <v>12393450000</v>
      </c>
      <c r="D9" s="112">
        <f>+D10</f>
        <v>10422325588.219999</v>
      </c>
      <c r="E9" s="113">
        <f t="shared" si="0"/>
        <v>84.095434186768003</v>
      </c>
    </row>
    <row r="10" spans="1:5" x14ac:dyDescent="0.25">
      <c r="A10" s="17"/>
      <c r="B10" s="63" t="s">
        <v>17</v>
      </c>
      <c r="C10" s="118">
        <v>12393450000</v>
      </c>
      <c r="D10" s="118">
        <v>10422325588.219999</v>
      </c>
      <c r="E10" s="119">
        <f t="shared" si="0"/>
        <v>84.095434186768003</v>
      </c>
    </row>
    <row r="11" spans="1:5" ht="23.25" x14ac:dyDescent="0.25">
      <c r="A11" s="9">
        <v>4010</v>
      </c>
      <c r="B11" s="67" t="s">
        <v>108</v>
      </c>
      <c r="C11" s="112">
        <f>+C12</f>
        <v>3500000000</v>
      </c>
      <c r="D11" s="112">
        <f>+D12</f>
        <v>0</v>
      </c>
      <c r="E11" s="113">
        <f t="shared" si="0"/>
        <v>0</v>
      </c>
    </row>
    <row r="12" spans="1:5" x14ac:dyDescent="0.25">
      <c r="A12" s="17"/>
      <c r="B12" s="63" t="s">
        <v>63</v>
      </c>
      <c r="C12" s="118">
        <v>3500000000</v>
      </c>
      <c r="D12" s="118">
        <v>0</v>
      </c>
      <c r="E12" s="119">
        <f t="shared" si="0"/>
        <v>0</v>
      </c>
    </row>
    <row r="13" spans="1:5" ht="23.25" x14ac:dyDescent="0.25">
      <c r="A13" s="18">
        <v>5073</v>
      </c>
      <c r="B13" s="67" t="s">
        <v>102</v>
      </c>
      <c r="C13" s="120">
        <f>C14</f>
        <v>19357649527.549999</v>
      </c>
      <c r="D13" s="120">
        <f>D14</f>
        <v>8848666254.5499992</v>
      </c>
      <c r="E13" s="111">
        <f t="shared" si="0"/>
        <v>45.711470506563771</v>
      </c>
    </row>
    <row r="14" spans="1:5" x14ac:dyDescent="0.25">
      <c r="A14" s="19"/>
      <c r="B14" s="64" t="s">
        <v>63</v>
      </c>
      <c r="C14" s="121">
        <v>19357649527.549999</v>
      </c>
      <c r="D14" s="121">
        <v>8848666254.5499992</v>
      </c>
      <c r="E14" s="122">
        <f t="shared" si="0"/>
        <v>45.711470506563771</v>
      </c>
    </row>
    <row r="15" spans="1:5" x14ac:dyDescent="0.25">
      <c r="A15" s="20">
        <v>5081</v>
      </c>
      <c r="B15" s="67" t="s">
        <v>105</v>
      </c>
      <c r="C15" s="123">
        <f>+C16</f>
        <v>3901000000</v>
      </c>
      <c r="D15" s="112">
        <f>+D16</f>
        <v>1716799270.02</v>
      </c>
      <c r="E15" s="122">
        <f t="shared" si="0"/>
        <v>44.009209690335808</v>
      </c>
    </row>
    <row r="16" spans="1:5" ht="15.75" thickBot="1" x14ac:dyDescent="0.3">
      <c r="A16" s="16"/>
      <c r="B16" s="58" t="s">
        <v>63</v>
      </c>
      <c r="C16" s="124">
        <v>3901000000</v>
      </c>
      <c r="D16" s="124">
        <v>1716799270.02</v>
      </c>
      <c r="E16" s="108">
        <f t="shared" si="0"/>
        <v>44.009209690335808</v>
      </c>
    </row>
    <row r="17" spans="1:6" ht="26.25" x14ac:dyDescent="0.25">
      <c r="A17" s="11" t="s">
        <v>18</v>
      </c>
      <c r="B17" s="65" t="s">
        <v>19</v>
      </c>
      <c r="C17" s="125">
        <f>C18+C20</f>
        <v>5541844000</v>
      </c>
      <c r="D17" s="125">
        <f>D18+D20</f>
        <v>5032068420.8400002</v>
      </c>
      <c r="E17" s="126">
        <f>SUM(D17/C17*100)</f>
        <v>90.801336537802229</v>
      </c>
    </row>
    <row r="18" spans="1:6" x14ac:dyDescent="0.25">
      <c r="A18" s="9" t="s">
        <v>20</v>
      </c>
      <c r="B18" s="66" t="s">
        <v>21</v>
      </c>
      <c r="C18" s="123">
        <f>C19</f>
        <v>3832844000</v>
      </c>
      <c r="D18" s="123">
        <f>D19</f>
        <v>3540000000</v>
      </c>
      <c r="E18" s="111">
        <f t="shared" si="0"/>
        <v>92.359615992719768</v>
      </c>
    </row>
    <row r="19" spans="1:6" ht="23.25" x14ac:dyDescent="0.25">
      <c r="A19" s="9"/>
      <c r="B19" s="64" t="s">
        <v>22</v>
      </c>
      <c r="C19" s="121">
        <v>3832844000</v>
      </c>
      <c r="D19" s="121">
        <v>3540000000</v>
      </c>
      <c r="E19" s="127">
        <f t="shared" si="0"/>
        <v>92.359615992719768</v>
      </c>
    </row>
    <row r="20" spans="1:6" ht="23.25" x14ac:dyDescent="0.25">
      <c r="A20" s="9" t="s">
        <v>23</v>
      </c>
      <c r="B20" s="67" t="s">
        <v>24</v>
      </c>
      <c r="C20" s="128">
        <f>C21</f>
        <v>1709000000</v>
      </c>
      <c r="D20" s="128">
        <f>D21</f>
        <v>1492068420.8399999</v>
      </c>
      <c r="E20" s="129">
        <f t="shared" si="0"/>
        <v>87.306519651258043</v>
      </c>
    </row>
    <row r="21" spans="1:6" ht="24" thickBot="1" x14ac:dyDescent="0.3">
      <c r="A21" s="10"/>
      <c r="B21" s="58" t="s">
        <v>25</v>
      </c>
      <c r="C21" s="124">
        <v>1709000000</v>
      </c>
      <c r="D21" s="124">
        <v>1492068420.8399999</v>
      </c>
      <c r="E21" s="130">
        <f t="shared" si="0"/>
        <v>87.306519651258043</v>
      </c>
    </row>
    <row r="22" spans="1:6" ht="26.25" x14ac:dyDescent="0.25">
      <c r="A22" s="15" t="s">
        <v>26</v>
      </c>
      <c r="B22" s="68" t="s">
        <v>27</v>
      </c>
      <c r="C22" s="120">
        <f>SUM(C23+C25)</f>
        <v>160108156000</v>
      </c>
      <c r="D22" s="110">
        <f>SUM(D23+D25)</f>
        <v>155913187654.84998</v>
      </c>
      <c r="E22" s="131">
        <f t="shared" si="0"/>
        <v>97.379915895633687</v>
      </c>
    </row>
    <row r="23" spans="1:6" ht="23.25" x14ac:dyDescent="0.25">
      <c r="A23" s="9" t="s">
        <v>9</v>
      </c>
      <c r="B23" s="62" t="s">
        <v>28</v>
      </c>
      <c r="C23" s="132">
        <f>C24</f>
        <v>130572156000</v>
      </c>
      <c r="D23" s="133">
        <f>D24</f>
        <v>128976270988.17999</v>
      </c>
      <c r="E23" s="113">
        <f t="shared" si="0"/>
        <v>98.777775399664833</v>
      </c>
      <c r="F23" s="4"/>
    </row>
    <row r="24" spans="1:6" ht="23.25" x14ac:dyDescent="0.25">
      <c r="A24" s="21"/>
      <c r="B24" s="64" t="s">
        <v>29</v>
      </c>
      <c r="C24" s="134">
        <v>130572156000</v>
      </c>
      <c r="D24" s="135">
        <v>128976270988.17999</v>
      </c>
      <c r="E24" s="136">
        <f t="shared" si="0"/>
        <v>98.777775399664833</v>
      </c>
    </row>
    <row r="25" spans="1:6" ht="21.75" customHeight="1" x14ac:dyDescent="0.25">
      <c r="A25" s="9" t="s">
        <v>30</v>
      </c>
      <c r="B25" s="5" t="s">
        <v>31</v>
      </c>
      <c r="C25" s="133">
        <f>C26</f>
        <v>29536000000</v>
      </c>
      <c r="D25" s="133">
        <f>D26</f>
        <v>26936916666.669998</v>
      </c>
      <c r="E25" s="106">
        <f t="shared" si="0"/>
        <v>91.200286655843712</v>
      </c>
    </row>
    <row r="26" spans="1:6" ht="24" thickBot="1" x14ac:dyDescent="0.3">
      <c r="A26" s="16"/>
      <c r="B26" s="61" t="s">
        <v>29</v>
      </c>
      <c r="C26" s="124">
        <v>29536000000</v>
      </c>
      <c r="D26" s="137">
        <v>26936916666.669998</v>
      </c>
      <c r="E26" s="130">
        <f t="shared" si="0"/>
        <v>91.200286655843712</v>
      </c>
    </row>
    <row r="27" spans="1:6" x14ac:dyDescent="0.25">
      <c r="A27" s="15" t="s">
        <v>32</v>
      </c>
      <c r="B27" s="68" t="s">
        <v>33</v>
      </c>
      <c r="C27" s="125"/>
      <c r="D27" s="125"/>
      <c r="E27" s="111"/>
    </row>
    <row r="28" spans="1:6" ht="23.25" x14ac:dyDescent="0.25">
      <c r="A28" s="9" t="s">
        <v>9</v>
      </c>
      <c r="B28" s="62" t="s">
        <v>34</v>
      </c>
      <c r="C28" s="133">
        <f>C29</f>
        <v>74241000000</v>
      </c>
      <c r="D28" s="133">
        <f>D29</f>
        <v>60720375350</v>
      </c>
      <c r="E28" s="113">
        <f t="shared" si="0"/>
        <v>81.788197020514275</v>
      </c>
    </row>
    <row r="29" spans="1:6" ht="24" thickBot="1" x14ac:dyDescent="0.3">
      <c r="A29" s="16"/>
      <c r="B29" s="58" t="s">
        <v>35</v>
      </c>
      <c r="C29" s="124">
        <v>74241000000</v>
      </c>
      <c r="D29" s="124">
        <v>60720375350</v>
      </c>
      <c r="E29" s="108">
        <f t="shared" si="0"/>
        <v>81.788197020514275</v>
      </c>
    </row>
    <row r="30" spans="1:6" ht="26.25" x14ac:dyDescent="0.25">
      <c r="A30" s="22">
        <v>1003</v>
      </c>
      <c r="B30" s="69" t="s">
        <v>36</v>
      </c>
      <c r="C30" s="120">
        <f>SUM(C31+C33+C35)</f>
        <v>5959380000</v>
      </c>
      <c r="D30" s="138">
        <f>SUM(D31+D33+D35)</f>
        <v>5566270734.8899994</v>
      </c>
      <c r="E30" s="139">
        <f t="shared" si="0"/>
        <v>93.403520750312936</v>
      </c>
    </row>
    <row r="31" spans="1:6" x14ac:dyDescent="0.25">
      <c r="A31" s="9" t="s">
        <v>37</v>
      </c>
      <c r="B31" s="70" t="s">
        <v>38</v>
      </c>
      <c r="C31" s="140">
        <f>C32</f>
        <v>481200000</v>
      </c>
      <c r="D31" s="140">
        <f>D32</f>
        <v>440700003</v>
      </c>
      <c r="E31" s="111">
        <f t="shared" si="0"/>
        <v>91.583541770573561</v>
      </c>
    </row>
    <row r="32" spans="1:6" x14ac:dyDescent="0.25">
      <c r="A32" s="22"/>
      <c r="B32" s="71" t="s">
        <v>39</v>
      </c>
      <c r="C32" s="125">
        <v>481200000</v>
      </c>
      <c r="D32" s="125">
        <v>440700003</v>
      </c>
      <c r="E32" s="119">
        <f t="shared" si="0"/>
        <v>91.583541770573561</v>
      </c>
    </row>
    <row r="33" spans="1:5" ht="26.25" customHeight="1" x14ac:dyDescent="0.25">
      <c r="A33" s="9" t="s">
        <v>9</v>
      </c>
      <c r="B33" s="5" t="s">
        <v>40</v>
      </c>
      <c r="C33" s="133">
        <f>C34</f>
        <v>118180000</v>
      </c>
      <c r="D33" s="133">
        <f>D34</f>
        <v>102112549.56999999</v>
      </c>
      <c r="E33" s="113">
        <f t="shared" si="0"/>
        <v>86.404255855474702</v>
      </c>
    </row>
    <row r="34" spans="1:5" ht="23.25" x14ac:dyDescent="0.25">
      <c r="A34" s="19"/>
      <c r="B34" s="72" t="s">
        <v>41</v>
      </c>
      <c r="C34" s="121">
        <v>118180000</v>
      </c>
      <c r="D34" s="121">
        <v>102112549.56999999</v>
      </c>
      <c r="E34" s="122">
        <f t="shared" si="0"/>
        <v>86.404255855474702</v>
      </c>
    </row>
    <row r="35" spans="1:5" ht="23.25" x14ac:dyDescent="0.25">
      <c r="A35" s="23" t="s">
        <v>30</v>
      </c>
      <c r="B35" s="73" t="s">
        <v>92</v>
      </c>
      <c r="C35" s="141">
        <f>C36</f>
        <v>5360000000</v>
      </c>
      <c r="D35" s="142">
        <f>D36</f>
        <v>5023458182.3199997</v>
      </c>
      <c r="E35" s="122">
        <f t="shared" si="0"/>
        <v>93.721234744776112</v>
      </c>
    </row>
    <row r="36" spans="1:5" ht="24" thickBot="1" x14ac:dyDescent="0.3">
      <c r="A36" s="24"/>
      <c r="B36" s="74" t="s">
        <v>41</v>
      </c>
      <c r="C36" s="143">
        <v>5360000000</v>
      </c>
      <c r="D36" s="144">
        <v>5023458182.3199997</v>
      </c>
      <c r="E36" s="108">
        <f t="shared" si="0"/>
        <v>93.721234744776112</v>
      </c>
    </row>
    <row r="37" spans="1:5" x14ac:dyDescent="0.25">
      <c r="A37" s="7">
        <v>2101</v>
      </c>
      <c r="B37" s="75" t="s">
        <v>42</v>
      </c>
      <c r="C37" s="145"/>
      <c r="D37" s="146"/>
      <c r="E37" s="147"/>
    </row>
    <row r="38" spans="1:5" x14ac:dyDescent="0.25">
      <c r="A38" s="9" t="s">
        <v>43</v>
      </c>
      <c r="B38" s="73" t="s">
        <v>44</v>
      </c>
      <c r="C38" s="142">
        <f>C39</f>
        <v>1714125000</v>
      </c>
      <c r="D38" s="133">
        <f>D39</f>
        <v>1560860000</v>
      </c>
      <c r="E38" s="113">
        <f t="shared" ref="E38" si="1">SUM(D38/C38*100)</f>
        <v>91.058703420112295</v>
      </c>
    </row>
    <row r="39" spans="1:5" ht="15.75" thickBot="1" x14ac:dyDescent="0.3">
      <c r="A39" s="25"/>
      <c r="B39" s="58" t="s">
        <v>45</v>
      </c>
      <c r="C39" s="124">
        <v>1714125000</v>
      </c>
      <c r="D39" s="124">
        <v>1560860000</v>
      </c>
      <c r="E39" s="108">
        <f t="shared" ref="E39" si="2">SUM(D39/C39*100)</f>
        <v>91.058703420112295</v>
      </c>
    </row>
    <row r="40" spans="1:5" x14ac:dyDescent="0.25">
      <c r="A40" s="9">
        <v>7066</v>
      </c>
      <c r="B40" s="73" t="s">
        <v>112</v>
      </c>
      <c r="C40" s="142">
        <f>+C41</f>
        <v>1000</v>
      </c>
      <c r="D40" s="133">
        <f>D41</f>
        <v>0</v>
      </c>
      <c r="E40" s="113">
        <f t="shared" si="0"/>
        <v>0</v>
      </c>
    </row>
    <row r="41" spans="1:5" ht="15.75" thickBot="1" x14ac:dyDescent="0.3">
      <c r="A41" s="25"/>
      <c r="B41" s="58" t="s">
        <v>45</v>
      </c>
      <c r="C41" s="124">
        <v>1000</v>
      </c>
      <c r="D41" s="124">
        <v>0</v>
      </c>
      <c r="E41" s="108">
        <f t="shared" ref="E41" si="3">SUM(D41/C41*100)</f>
        <v>0</v>
      </c>
    </row>
    <row r="42" spans="1:5" ht="26.25" x14ac:dyDescent="0.25">
      <c r="A42" s="26">
        <v>2301</v>
      </c>
      <c r="B42" s="76" t="s">
        <v>46</v>
      </c>
      <c r="C42" s="116"/>
      <c r="D42" s="148"/>
      <c r="E42" s="117"/>
    </row>
    <row r="43" spans="1:5" ht="23.25" x14ac:dyDescent="0.25">
      <c r="A43" s="9" t="s">
        <v>47</v>
      </c>
      <c r="B43" s="73" t="s">
        <v>48</v>
      </c>
      <c r="C43" s="142">
        <f>SUM(C44:C65)</f>
        <v>26896161000</v>
      </c>
      <c r="D43" s="142">
        <f>SUM(D44:D65)</f>
        <v>22697383560.669998</v>
      </c>
      <c r="E43" s="113">
        <f t="shared" si="0"/>
        <v>84.388934021736404</v>
      </c>
    </row>
    <row r="44" spans="1:5" x14ac:dyDescent="0.25">
      <c r="A44" s="193"/>
      <c r="B44" s="71" t="s">
        <v>49</v>
      </c>
      <c r="C44" s="118">
        <v>373005000</v>
      </c>
      <c r="D44" s="118">
        <v>336071210.57999998</v>
      </c>
      <c r="E44" s="119">
        <f t="shared" si="0"/>
        <v>90.098312510556156</v>
      </c>
    </row>
    <row r="45" spans="1:5" x14ac:dyDescent="0.25">
      <c r="A45" s="194"/>
      <c r="B45" s="71" t="s">
        <v>50</v>
      </c>
      <c r="C45" s="118">
        <v>56532000</v>
      </c>
      <c r="D45" s="118">
        <v>50914788.880000003</v>
      </c>
      <c r="E45" s="119">
        <f t="shared" si="0"/>
        <v>90.063661076912197</v>
      </c>
    </row>
    <row r="46" spans="1:5" x14ac:dyDescent="0.25">
      <c r="A46" s="194"/>
      <c r="B46" s="71" t="s">
        <v>51</v>
      </c>
      <c r="C46" s="118">
        <v>2000000</v>
      </c>
      <c r="D46" s="118">
        <v>0</v>
      </c>
      <c r="E46" s="119">
        <f t="shared" si="0"/>
        <v>0</v>
      </c>
    </row>
    <row r="47" spans="1:5" x14ac:dyDescent="0.25">
      <c r="A47" s="194"/>
      <c r="B47" s="71" t="s">
        <v>52</v>
      </c>
      <c r="C47" s="118">
        <v>6246000</v>
      </c>
      <c r="D47" s="118">
        <v>3142397.55</v>
      </c>
      <c r="E47" s="119">
        <f t="shared" si="0"/>
        <v>50.310559558117198</v>
      </c>
    </row>
    <row r="48" spans="1:5" x14ac:dyDescent="0.25">
      <c r="A48" s="194"/>
      <c r="B48" s="71" t="s">
        <v>53</v>
      </c>
      <c r="C48" s="118">
        <v>12309000</v>
      </c>
      <c r="D48" s="118">
        <v>10338951.779999999</v>
      </c>
      <c r="E48" s="119">
        <f t="shared" si="0"/>
        <v>83.995058737509126</v>
      </c>
    </row>
    <row r="49" spans="1:5" ht="23.25" x14ac:dyDescent="0.25">
      <c r="A49" s="194"/>
      <c r="B49" s="71" t="s">
        <v>54</v>
      </c>
      <c r="C49" s="118">
        <v>8124000</v>
      </c>
      <c r="D49" s="118">
        <v>7859169.1900000004</v>
      </c>
      <c r="E49" s="119">
        <f t="shared" si="0"/>
        <v>96.740142663712462</v>
      </c>
    </row>
    <row r="50" spans="1:5" x14ac:dyDescent="0.25">
      <c r="A50" s="194"/>
      <c r="B50" s="71" t="s">
        <v>55</v>
      </c>
      <c r="C50" s="118">
        <v>31600000</v>
      </c>
      <c r="D50" s="118">
        <v>14088745.75</v>
      </c>
      <c r="E50" s="119">
        <f t="shared" si="0"/>
        <v>44.584638449367084</v>
      </c>
    </row>
    <row r="51" spans="1:5" x14ac:dyDescent="0.25">
      <c r="A51" s="194"/>
      <c r="B51" s="71" t="s">
        <v>56</v>
      </c>
      <c r="C51" s="118">
        <v>8900000</v>
      </c>
      <c r="D51" s="118">
        <v>3066245.27</v>
      </c>
      <c r="E51" s="119">
        <f t="shared" si="0"/>
        <v>34.452194044943816</v>
      </c>
    </row>
    <row r="52" spans="1:5" x14ac:dyDescent="0.25">
      <c r="A52" s="194"/>
      <c r="B52" s="71" t="s">
        <v>57</v>
      </c>
      <c r="C52" s="118">
        <v>494634000</v>
      </c>
      <c r="D52" s="118">
        <v>479531876.02999997</v>
      </c>
      <c r="E52" s="119">
        <f t="shared" si="0"/>
        <v>96.946808353247036</v>
      </c>
    </row>
    <row r="53" spans="1:5" x14ac:dyDescent="0.25">
      <c r="A53" s="194"/>
      <c r="B53" s="71" t="s">
        <v>39</v>
      </c>
      <c r="C53" s="118">
        <v>423000000</v>
      </c>
      <c r="D53" s="118">
        <v>112295403.7</v>
      </c>
      <c r="E53" s="119">
        <f t="shared" si="0"/>
        <v>26.547376761229312</v>
      </c>
    </row>
    <row r="54" spans="1:5" x14ac:dyDescent="0.25">
      <c r="A54" s="194"/>
      <c r="B54" s="71" t="s">
        <v>58</v>
      </c>
      <c r="C54" s="118">
        <v>10900000</v>
      </c>
      <c r="D54" s="118">
        <v>3887001.94</v>
      </c>
      <c r="E54" s="119">
        <f t="shared" si="0"/>
        <v>35.66056825688073</v>
      </c>
    </row>
    <row r="55" spans="1:5" x14ac:dyDescent="0.25">
      <c r="A55" s="194"/>
      <c r="B55" s="71" t="s">
        <v>59</v>
      </c>
      <c r="C55" s="118">
        <v>20500000</v>
      </c>
      <c r="D55" s="118">
        <v>10957880.18</v>
      </c>
      <c r="E55" s="119">
        <f t="shared" si="0"/>
        <v>53.453074048780493</v>
      </c>
    </row>
    <row r="56" spans="1:5" ht="29.25" customHeight="1" x14ac:dyDescent="0.25">
      <c r="A56" s="194"/>
      <c r="B56" s="71" t="s">
        <v>94</v>
      </c>
      <c r="C56" s="118">
        <v>4696000000</v>
      </c>
      <c r="D56" s="118">
        <v>1790498684.26</v>
      </c>
      <c r="E56" s="119">
        <f t="shared" si="0"/>
        <v>38.128166189523</v>
      </c>
    </row>
    <row r="57" spans="1:5" x14ac:dyDescent="0.25">
      <c r="A57" s="194"/>
      <c r="B57" s="71" t="s">
        <v>60</v>
      </c>
      <c r="C57" s="118">
        <v>1325810000</v>
      </c>
      <c r="D57" s="118">
        <v>908083477.5</v>
      </c>
      <c r="E57" s="119">
        <f t="shared" si="0"/>
        <v>68.492731047435157</v>
      </c>
    </row>
    <row r="58" spans="1:5" x14ac:dyDescent="0.25">
      <c r="A58" s="194"/>
      <c r="B58" s="77" t="s">
        <v>61</v>
      </c>
      <c r="C58" s="118">
        <v>2100000</v>
      </c>
      <c r="D58" s="118">
        <v>1637523.69</v>
      </c>
      <c r="E58" s="119">
        <f t="shared" si="0"/>
        <v>77.977318571428569</v>
      </c>
    </row>
    <row r="59" spans="1:5" ht="23.25" x14ac:dyDescent="0.25">
      <c r="A59" s="194"/>
      <c r="B59" s="71" t="s">
        <v>106</v>
      </c>
      <c r="C59" s="118">
        <v>11170000000</v>
      </c>
      <c r="D59" s="118">
        <v>11168520000</v>
      </c>
      <c r="E59" s="119">
        <f t="shared" si="0"/>
        <v>99.986750223813786</v>
      </c>
    </row>
    <row r="60" spans="1:5" ht="23.25" x14ac:dyDescent="0.25">
      <c r="A60" s="194"/>
      <c r="B60" s="71" t="s">
        <v>62</v>
      </c>
      <c r="C60" s="118">
        <v>500000</v>
      </c>
      <c r="D60" s="118">
        <v>0</v>
      </c>
      <c r="E60" s="119">
        <f t="shared" si="0"/>
        <v>0</v>
      </c>
    </row>
    <row r="61" spans="1:5" x14ac:dyDescent="0.25">
      <c r="A61" s="194"/>
      <c r="B61" s="71" t="s">
        <v>63</v>
      </c>
      <c r="C61" s="118">
        <v>1000</v>
      </c>
      <c r="D61" s="118">
        <v>0</v>
      </c>
      <c r="E61" s="119">
        <v>0</v>
      </c>
    </row>
    <row r="62" spans="1:5" x14ac:dyDescent="0.25">
      <c r="A62" s="194"/>
      <c r="B62" s="71" t="s">
        <v>12</v>
      </c>
      <c r="C62" s="118">
        <v>27500000</v>
      </c>
      <c r="D62" s="118">
        <v>2467896</v>
      </c>
      <c r="E62" s="119">
        <f t="shared" si="0"/>
        <v>8.9741672727272714</v>
      </c>
    </row>
    <row r="63" spans="1:5" x14ac:dyDescent="0.25">
      <c r="A63" s="194"/>
      <c r="B63" s="78" t="s">
        <v>13</v>
      </c>
      <c r="C63" s="121">
        <v>26500000</v>
      </c>
      <c r="D63" s="121">
        <v>0</v>
      </c>
      <c r="E63" s="122">
        <f t="shared" si="0"/>
        <v>0</v>
      </c>
    </row>
    <row r="64" spans="1:5" x14ac:dyDescent="0.25">
      <c r="A64" s="194"/>
      <c r="B64" s="78" t="s">
        <v>101</v>
      </c>
      <c r="C64" s="118">
        <v>7500000000</v>
      </c>
      <c r="D64" s="118">
        <v>7128320318.5200005</v>
      </c>
      <c r="E64" s="119">
        <f t="shared" ref="E64" si="4">SUM(D64/C64*100)</f>
        <v>95.044270913600002</v>
      </c>
    </row>
    <row r="65" spans="1:5" ht="15.75" thickBot="1" x14ac:dyDescent="0.3">
      <c r="A65" s="195"/>
      <c r="B65" s="58" t="s">
        <v>70</v>
      </c>
      <c r="C65" s="124">
        <v>700000000</v>
      </c>
      <c r="D65" s="124">
        <v>665701989.85000002</v>
      </c>
      <c r="E65" s="108">
        <f t="shared" si="0"/>
        <v>95.100284264285719</v>
      </c>
    </row>
    <row r="66" spans="1:5" x14ac:dyDescent="0.25">
      <c r="A66" s="18" t="s">
        <v>64</v>
      </c>
      <c r="B66" s="79" t="s">
        <v>65</v>
      </c>
      <c r="C66" s="138">
        <f>SUM(C67:C74)</f>
        <v>38052000</v>
      </c>
      <c r="D66" s="138">
        <f>SUM(D67:D74)</f>
        <v>33218562.350000001</v>
      </c>
      <c r="E66" s="126">
        <f t="shared" si="0"/>
        <v>87.297809182171775</v>
      </c>
    </row>
    <row r="67" spans="1:5" x14ac:dyDescent="0.25">
      <c r="A67" s="27"/>
      <c r="B67" s="77" t="s">
        <v>49</v>
      </c>
      <c r="C67" s="125">
        <v>26908000</v>
      </c>
      <c r="D67" s="125">
        <v>24691088.030000001</v>
      </c>
      <c r="E67" s="139">
        <f t="shared" si="0"/>
        <v>91.761141779396468</v>
      </c>
    </row>
    <row r="68" spans="1:5" x14ac:dyDescent="0.25">
      <c r="A68" s="28"/>
      <c r="B68" s="71" t="s">
        <v>50</v>
      </c>
      <c r="C68" s="118">
        <v>4086000</v>
      </c>
      <c r="D68" s="118">
        <v>3740700</v>
      </c>
      <c r="E68" s="119">
        <f t="shared" si="0"/>
        <v>91.549192364170338</v>
      </c>
    </row>
    <row r="69" spans="1:5" x14ac:dyDescent="0.25">
      <c r="A69" s="28"/>
      <c r="B69" s="71" t="s">
        <v>53</v>
      </c>
      <c r="C69" s="118">
        <v>1166000</v>
      </c>
      <c r="D69" s="118">
        <v>768812.79</v>
      </c>
      <c r="E69" s="119">
        <f t="shared" si="0"/>
        <v>65.935916809605487</v>
      </c>
    </row>
    <row r="70" spans="1:5" ht="23.25" x14ac:dyDescent="0.25">
      <c r="A70" s="28"/>
      <c r="B70" s="71" t="s">
        <v>54</v>
      </c>
      <c r="C70" s="118">
        <v>122000</v>
      </c>
      <c r="D70" s="118">
        <v>118873.89</v>
      </c>
      <c r="E70" s="119">
        <f t="shared" si="0"/>
        <v>97.437614754098362</v>
      </c>
    </row>
    <row r="71" spans="1:5" x14ac:dyDescent="0.25">
      <c r="A71" s="190"/>
      <c r="B71" s="78" t="s">
        <v>55</v>
      </c>
      <c r="C71" s="149">
        <v>20000</v>
      </c>
      <c r="D71" s="149">
        <v>0</v>
      </c>
      <c r="E71" s="119">
        <f t="shared" si="0"/>
        <v>0</v>
      </c>
    </row>
    <row r="72" spans="1:5" x14ac:dyDescent="0.25">
      <c r="A72" s="191"/>
      <c r="B72" s="78" t="s">
        <v>56</v>
      </c>
      <c r="C72" s="149">
        <v>200000</v>
      </c>
      <c r="D72" s="149">
        <v>112036.82</v>
      </c>
      <c r="E72" s="119">
        <f t="shared" si="0"/>
        <v>56.01841000000001</v>
      </c>
    </row>
    <row r="73" spans="1:5" x14ac:dyDescent="0.25">
      <c r="A73" s="191"/>
      <c r="B73" s="78" t="s">
        <v>57</v>
      </c>
      <c r="C73" s="149">
        <v>4250000</v>
      </c>
      <c r="D73" s="149">
        <v>3787050.82</v>
      </c>
      <c r="E73" s="119">
        <f t="shared" si="0"/>
        <v>89.107078117647049</v>
      </c>
    </row>
    <row r="74" spans="1:5" ht="15.75" thickBot="1" x14ac:dyDescent="0.3">
      <c r="A74" s="192"/>
      <c r="B74" s="58" t="s">
        <v>59</v>
      </c>
      <c r="C74" s="150">
        <v>1300000</v>
      </c>
      <c r="D74" s="150">
        <v>0</v>
      </c>
      <c r="E74" s="108">
        <f t="shared" si="0"/>
        <v>0</v>
      </c>
    </row>
    <row r="75" spans="1:5" x14ac:dyDescent="0.25">
      <c r="A75" s="18" t="s">
        <v>66</v>
      </c>
      <c r="B75" s="6" t="s">
        <v>67</v>
      </c>
      <c r="C75" s="138">
        <f>SUM(C76:C84)</f>
        <v>101516000</v>
      </c>
      <c r="D75" s="138">
        <f>SUM(D76:D84)</f>
        <v>79395294.719999984</v>
      </c>
      <c r="E75" s="126">
        <f t="shared" si="0"/>
        <v>78.209636628708751</v>
      </c>
    </row>
    <row r="76" spans="1:5" ht="14.25" customHeight="1" x14ac:dyDescent="0.25">
      <c r="A76" s="29"/>
      <c r="B76" s="80" t="s">
        <v>49</v>
      </c>
      <c r="C76" s="125">
        <v>57250000</v>
      </c>
      <c r="D76" s="125">
        <v>52778186.530000001</v>
      </c>
      <c r="E76" s="139">
        <f t="shared" si="0"/>
        <v>92.188972104803497</v>
      </c>
    </row>
    <row r="77" spans="1:5" x14ac:dyDescent="0.25">
      <c r="A77" s="29"/>
      <c r="B77" s="63" t="s">
        <v>50</v>
      </c>
      <c r="C77" s="118">
        <v>8889000</v>
      </c>
      <c r="D77" s="118">
        <v>7995895.4299999997</v>
      </c>
      <c r="E77" s="119">
        <f t="shared" si="0"/>
        <v>89.95269917876027</v>
      </c>
    </row>
    <row r="78" spans="1:5" x14ac:dyDescent="0.25">
      <c r="A78" s="29"/>
      <c r="B78" s="63" t="s">
        <v>53</v>
      </c>
      <c r="C78" s="118">
        <v>1320000</v>
      </c>
      <c r="D78" s="118">
        <v>874828.75</v>
      </c>
      <c r="E78" s="119">
        <f t="shared" si="0"/>
        <v>66.274905303030309</v>
      </c>
    </row>
    <row r="79" spans="1:5" ht="23.25" x14ac:dyDescent="0.25">
      <c r="A79" s="30"/>
      <c r="B79" s="63" t="s">
        <v>54</v>
      </c>
      <c r="C79" s="118">
        <v>15186000</v>
      </c>
      <c r="D79" s="118">
        <v>11897692.029999999</v>
      </c>
      <c r="E79" s="119">
        <f t="shared" si="0"/>
        <v>78.346450875806667</v>
      </c>
    </row>
    <row r="80" spans="1:5" x14ac:dyDescent="0.25">
      <c r="A80" s="30"/>
      <c r="B80" s="63" t="s">
        <v>55</v>
      </c>
      <c r="C80" s="118">
        <v>24000</v>
      </c>
      <c r="D80" s="118">
        <v>0</v>
      </c>
      <c r="E80" s="119">
        <f t="shared" si="0"/>
        <v>0</v>
      </c>
    </row>
    <row r="81" spans="1:9" x14ac:dyDescent="0.25">
      <c r="A81" s="30"/>
      <c r="B81" s="63" t="s">
        <v>56</v>
      </c>
      <c r="C81" s="118">
        <v>100000</v>
      </c>
      <c r="D81" s="118">
        <v>21260.46</v>
      </c>
      <c r="E81" s="119">
        <f t="shared" si="0"/>
        <v>21.260460000000002</v>
      </c>
    </row>
    <row r="82" spans="1:9" x14ac:dyDescent="0.25">
      <c r="A82" s="31"/>
      <c r="B82" s="63" t="s">
        <v>57</v>
      </c>
      <c r="C82" s="118">
        <v>15300000</v>
      </c>
      <c r="D82" s="118">
        <v>5677431.5199999996</v>
      </c>
      <c r="E82" s="119">
        <f t="shared" si="0"/>
        <v>37.107395555555549</v>
      </c>
    </row>
    <row r="83" spans="1:9" x14ac:dyDescent="0.25">
      <c r="A83" s="27"/>
      <c r="B83" s="71" t="s">
        <v>59</v>
      </c>
      <c r="C83" s="121">
        <v>947000</v>
      </c>
      <c r="D83" s="121">
        <v>150000</v>
      </c>
      <c r="E83" s="119">
        <f t="shared" ref="E83:E138" si="5">SUM(D83/C83*100)</f>
        <v>15.839493136219641</v>
      </c>
    </row>
    <row r="84" spans="1:9" ht="15.75" thickBot="1" x14ac:dyDescent="0.3">
      <c r="A84" s="24"/>
      <c r="B84" s="58" t="s">
        <v>12</v>
      </c>
      <c r="C84" s="151">
        <v>2500000</v>
      </c>
      <c r="D84" s="124">
        <v>0</v>
      </c>
      <c r="E84" s="108">
        <f t="shared" si="5"/>
        <v>0</v>
      </c>
    </row>
    <row r="85" spans="1:9" ht="34.5" x14ac:dyDescent="0.25">
      <c r="A85" s="18" t="s">
        <v>23</v>
      </c>
      <c r="B85" s="6" t="s">
        <v>68</v>
      </c>
      <c r="C85" s="138">
        <f>SUM(C86:C96)</f>
        <v>3257796000</v>
      </c>
      <c r="D85" s="138">
        <f>SUM(D86:D96)</f>
        <v>1128850997.9099998</v>
      </c>
      <c r="E85" s="126">
        <f t="shared" si="5"/>
        <v>34.650757687405836</v>
      </c>
    </row>
    <row r="86" spans="1:9" ht="16.5" customHeight="1" x14ac:dyDescent="0.25">
      <c r="A86" s="32"/>
      <c r="B86" s="80" t="s">
        <v>49</v>
      </c>
      <c r="C86" s="125">
        <v>237553000</v>
      </c>
      <c r="D86" s="152">
        <v>217152734.81999999</v>
      </c>
      <c r="E86" s="139">
        <f t="shared" si="5"/>
        <v>91.412331067172374</v>
      </c>
    </row>
    <row r="87" spans="1:9" x14ac:dyDescent="0.25">
      <c r="A87" s="32"/>
      <c r="B87" s="63" t="s">
        <v>50</v>
      </c>
      <c r="C87" s="118">
        <v>35283000</v>
      </c>
      <c r="D87" s="153">
        <v>32271151.390000001</v>
      </c>
      <c r="E87" s="119">
        <f t="shared" si="5"/>
        <v>91.463740016438507</v>
      </c>
    </row>
    <row r="88" spans="1:9" x14ac:dyDescent="0.25">
      <c r="A88" s="32"/>
      <c r="B88" s="63" t="s">
        <v>53</v>
      </c>
      <c r="C88" s="118">
        <v>5348000</v>
      </c>
      <c r="D88" s="153">
        <v>4236898.37</v>
      </c>
      <c r="E88" s="119">
        <f t="shared" si="5"/>
        <v>79.22397849663426</v>
      </c>
    </row>
    <row r="89" spans="1:9" ht="23.25" x14ac:dyDescent="0.25">
      <c r="A89" s="28"/>
      <c r="B89" s="63" t="s">
        <v>54</v>
      </c>
      <c r="C89" s="118">
        <v>1028000</v>
      </c>
      <c r="D89" s="153">
        <v>754462.2</v>
      </c>
      <c r="E89" s="119">
        <f t="shared" si="5"/>
        <v>73.391264591439693</v>
      </c>
      <c r="I89" s="3"/>
    </row>
    <row r="90" spans="1:9" x14ac:dyDescent="0.25">
      <c r="A90" s="28"/>
      <c r="B90" s="63" t="s">
        <v>55</v>
      </c>
      <c r="C90" s="118">
        <v>4340000</v>
      </c>
      <c r="D90" s="153">
        <v>3301300.39</v>
      </c>
      <c r="E90" s="119">
        <f t="shared" si="5"/>
        <v>76.066829262672826</v>
      </c>
    </row>
    <row r="91" spans="1:9" x14ac:dyDescent="0.25">
      <c r="A91" s="28"/>
      <c r="B91" s="63" t="s">
        <v>56</v>
      </c>
      <c r="C91" s="118">
        <v>1800000</v>
      </c>
      <c r="D91" s="153">
        <v>958709.06</v>
      </c>
      <c r="E91" s="119">
        <f t="shared" si="5"/>
        <v>53.261614444444447</v>
      </c>
    </row>
    <row r="92" spans="1:9" x14ac:dyDescent="0.25">
      <c r="A92" s="27"/>
      <c r="B92" s="63" t="s">
        <v>57</v>
      </c>
      <c r="C92" s="118">
        <v>64304000</v>
      </c>
      <c r="D92" s="153">
        <v>29808512.75</v>
      </c>
      <c r="E92" s="119">
        <f t="shared" si="5"/>
        <v>46.355612014804677</v>
      </c>
    </row>
    <row r="93" spans="1:9" ht="23.25" x14ac:dyDescent="0.25">
      <c r="A93" s="27"/>
      <c r="B93" s="80" t="s">
        <v>69</v>
      </c>
      <c r="C93" s="118">
        <v>20540000</v>
      </c>
      <c r="D93" s="153">
        <v>4988895.1100000003</v>
      </c>
      <c r="E93" s="119">
        <f t="shared" si="5"/>
        <v>24.288681158714702</v>
      </c>
    </row>
    <row r="94" spans="1:9" x14ac:dyDescent="0.25">
      <c r="A94" s="27"/>
      <c r="B94" s="78" t="s">
        <v>6</v>
      </c>
      <c r="C94" s="121">
        <v>3000000</v>
      </c>
      <c r="D94" s="154">
        <v>0</v>
      </c>
      <c r="E94" s="119">
        <f t="shared" si="5"/>
        <v>0</v>
      </c>
    </row>
    <row r="95" spans="1:9" ht="23.25" x14ac:dyDescent="0.25">
      <c r="A95" s="27"/>
      <c r="B95" s="71" t="s">
        <v>62</v>
      </c>
      <c r="C95" s="121">
        <v>84600000</v>
      </c>
      <c r="D95" s="154">
        <v>19804532.510000002</v>
      </c>
      <c r="E95" s="119">
        <f t="shared" si="5"/>
        <v>23.409612895981088</v>
      </c>
    </row>
    <row r="96" spans="1:9" ht="15.75" thickBot="1" x14ac:dyDescent="0.3">
      <c r="A96" s="24"/>
      <c r="B96" s="61" t="s">
        <v>70</v>
      </c>
      <c r="C96" s="124">
        <v>2800000000</v>
      </c>
      <c r="D96" s="155">
        <v>815573801.30999994</v>
      </c>
      <c r="E96" s="108">
        <f t="shared" si="5"/>
        <v>29.127635761071424</v>
      </c>
    </row>
    <row r="97" spans="1:5" ht="23.25" x14ac:dyDescent="0.25">
      <c r="A97" s="18" t="s">
        <v>71</v>
      </c>
      <c r="B97" s="70" t="s">
        <v>72</v>
      </c>
      <c r="C97" s="156">
        <f>SUM(C98:C105)</f>
        <v>265012000</v>
      </c>
      <c r="D97" s="140">
        <f>SUM(D98:D105)</f>
        <v>216710185.61000004</v>
      </c>
      <c r="E97" s="126">
        <f t="shared" si="5"/>
        <v>81.773725570917549</v>
      </c>
    </row>
    <row r="98" spans="1:5" x14ac:dyDescent="0.25">
      <c r="A98" s="27"/>
      <c r="B98" s="80" t="s">
        <v>49</v>
      </c>
      <c r="C98" s="125">
        <v>180270000</v>
      </c>
      <c r="D98" s="152">
        <v>164929369.08000001</v>
      </c>
      <c r="E98" s="139">
        <f t="shared" si="5"/>
        <v>91.490191978698618</v>
      </c>
    </row>
    <row r="99" spans="1:5" x14ac:dyDescent="0.25">
      <c r="A99" s="27"/>
      <c r="B99" s="63" t="s">
        <v>50</v>
      </c>
      <c r="C99" s="118">
        <v>27327000</v>
      </c>
      <c r="D99" s="153">
        <v>24986799.91</v>
      </c>
      <c r="E99" s="119">
        <f t="shared" si="5"/>
        <v>91.436308083580343</v>
      </c>
    </row>
    <row r="100" spans="1:5" x14ac:dyDescent="0.25">
      <c r="A100" s="27"/>
      <c r="B100" s="63" t="s">
        <v>53</v>
      </c>
      <c r="C100" s="118">
        <v>3907000</v>
      </c>
      <c r="D100" s="153">
        <v>3055756.28</v>
      </c>
      <c r="E100" s="119">
        <f t="shared" si="5"/>
        <v>78.212343997952388</v>
      </c>
    </row>
    <row r="101" spans="1:5" ht="23.25" x14ac:dyDescent="0.25">
      <c r="A101" s="27"/>
      <c r="B101" s="63" t="s">
        <v>54</v>
      </c>
      <c r="C101" s="118">
        <v>1098000</v>
      </c>
      <c r="D101" s="153">
        <v>427767.77</v>
      </c>
      <c r="E101" s="119">
        <f t="shared" si="5"/>
        <v>38.958813296903458</v>
      </c>
    </row>
    <row r="102" spans="1:5" x14ac:dyDescent="0.25">
      <c r="A102" s="27"/>
      <c r="B102" s="63" t="s">
        <v>55</v>
      </c>
      <c r="C102" s="118">
        <v>26910000</v>
      </c>
      <c r="D102" s="153">
        <v>6518336.2699999996</v>
      </c>
      <c r="E102" s="119">
        <f t="shared" si="5"/>
        <v>24.222728613898177</v>
      </c>
    </row>
    <row r="103" spans="1:5" x14ac:dyDescent="0.25">
      <c r="A103" s="27"/>
      <c r="B103" s="63" t="s">
        <v>56</v>
      </c>
      <c r="C103" s="118">
        <v>100000</v>
      </c>
      <c r="D103" s="153">
        <v>6645</v>
      </c>
      <c r="E103" s="119">
        <f t="shared" si="5"/>
        <v>6.6449999999999996</v>
      </c>
    </row>
    <row r="104" spans="1:5" x14ac:dyDescent="0.25">
      <c r="A104" s="31"/>
      <c r="B104" s="78" t="s">
        <v>57</v>
      </c>
      <c r="C104" s="121">
        <v>4300000</v>
      </c>
      <c r="D104" s="154">
        <v>1559539.46</v>
      </c>
      <c r="E104" s="119">
        <f t="shared" si="5"/>
        <v>36.268359534883722</v>
      </c>
    </row>
    <row r="105" spans="1:5" ht="15.75" thickBot="1" x14ac:dyDescent="0.3">
      <c r="A105" s="24"/>
      <c r="B105" s="58" t="s">
        <v>6</v>
      </c>
      <c r="C105" s="124">
        <v>21100000</v>
      </c>
      <c r="D105" s="124">
        <v>15225971.84</v>
      </c>
      <c r="E105" s="108">
        <f t="shared" si="5"/>
        <v>72.161003981042654</v>
      </c>
    </row>
    <row r="106" spans="1:5" ht="23.25" x14ac:dyDescent="0.25">
      <c r="A106" s="33">
        <v>4003</v>
      </c>
      <c r="B106" s="70" t="s">
        <v>73</v>
      </c>
      <c r="C106" s="157">
        <f>SUM(C107:C107)</f>
        <v>16000000</v>
      </c>
      <c r="D106" s="157">
        <f>SUM(D107:D107)</f>
        <v>10127052</v>
      </c>
      <c r="E106" s="126">
        <f t="shared" si="5"/>
        <v>63.294075000000007</v>
      </c>
    </row>
    <row r="107" spans="1:5" ht="15.75" thickBot="1" x14ac:dyDescent="0.3">
      <c r="A107" s="16"/>
      <c r="B107" s="61" t="s">
        <v>57</v>
      </c>
      <c r="C107" s="158">
        <v>16000000</v>
      </c>
      <c r="D107" s="158">
        <v>10127052</v>
      </c>
      <c r="E107" s="108">
        <f t="shared" si="5"/>
        <v>63.294075000000007</v>
      </c>
    </row>
    <row r="108" spans="1:5" ht="23.25" x14ac:dyDescent="0.25">
      <c r="A108" s="34">
        <v>4004</v>
      </c>
      <c r="B108" s="70" t="s">
        <v>74</v>
      </c>
      <c r="C108" s="157">
        <f>SUM(C109:C112)</f>
        <v>10070000</v>
      </c>
      <c r="D108" s="157">
        <f>SUM(D109:D112)</f>
        <v>5248148.1499999994</v>
      </c>
      <c r="E108" s="126">
        <f>SUM(D108/C108*100)</f>
        <v>52.116664846077455</v>
      </c>
    </row>
    <row r="109" spans="1:5" x14ac:dyDescent="0.25">
      <c r="A109" s="35"/>
      <c r="B109" s="78" t="s">
        <v>56</v>
      </c>
      <c r="C109" s="159">
        <v>1180000</v>
      </c>
      <c r="D109" s="159">
        <v>99316.55</v>
      </c>
      <c r="E109" s="119">
        <f>SUM(D109/C109*100)</f>
        <v>8.4166567796610181</v>
      </c>
    </row>
    <row r="110" spans="1:5" x14ac:dyDescent="0.25">
      <c r="A110" s="35"/>
      <c r="B110" s="81" t="s">
        <v>57</v>
      </c>
      <c r="C110" s="160">
        <v>6800000</v>
      </c>
      <c r="D110" s="160">
        <v>5148831.5999999996</v>
      </c>
      <c r="E110" s="161">
        <f t="shared" si="5"/>
        <v>75.718111764705881</v>
      </c>
    </row>
    <row r="111" spans="1:5" x14ac:dyDescent="0.25">
      <c r="A111" s="35"/>
      <c r="B111" s="78" t="s">
        <v>59</v>
      </c>
      <c r="C111" s="162">
        <v>590000</v>
      </c>
      <c r="D111" s="162">
        <v>0</v>
      </c>
      <c r="E111" s="161">
        <f t="shared" si="5"/>
        <v>0</v>
      </c>
    </row>
    <row r="112" spans="1:5" ht="15.75" thickBot="1" x14ac:dyDescent="0.3">
      <c r="A112" s="36"/>
      <c r="B112" s="74" t="s">
        <v>12</v>
      </c>
      <c r="C112" s="150">
        <v>1500000</v>
      </c>
      <c r="D112" s="150">
        <v>0</v>
      </c>
      <c r="E112" s="108">
        <f t="shared" si="5"/>
        <v>0</v>
      </c>
    </row>
    <row r="113" spans="1:5" ht="23.25" x14ac:dyDescent="0.25">
      <c r="A113" s="33">
        <v>4006</v>
      </c>
      <c r="B113" s="70" t="s">
        <v>75</v>
      </c>
      <c r="C113" s="157">
        <f>SUM(C114:C118)</f>
        <v>110036014</v>
      </c>
      <c r="D113" s="157">
        <f>SUM(D114:D118)</f>
        <v>109822512.55</v>
      </c>
      <c r="E113" s="126">
        <f t="shared" si="5"/>
        <v>99.805971297724398</v>
      </c>
    </row>
    <row r="114" spans="1:5" x14ac:dyDescent="0.25">
      <c r="A114" s="37"/>
      <c r="B114" s="77" t="s">
        <v>55</v>
      </c>
      <c r="C114" s="163">
        <v>12000</v>
      </c>
      <c r="D114" s="163">
        <v>8437.99</v>
      </c>
      <c r="E114" s="139">
        <f t="shared" si="5"/>
        <v>70.316583333333327</v>
      </c>
    </row>
    <row r="115" spans="1:5" x14ac:dyDescent="0.25">
      <c r="A115" s="35"/>
      <c r="B115" s="54" t="s">
        <v>57</v>
      </c>
      <c r="C115" s="160">
        <v>107944014</v>
      </c>
      <c r="D115" s="164">
        <v>107943311.28</v>
      </c>
      <c r="E115" s="119">
        <f t="shared" si="5"/>
        <v>99.999348995860032</v>
      </c>
    </row>
    <row r="116" spans="1:5" ht="23.25" x14ac:dyDescent="0.25">
      <c r="A116" s="35"/>
      <c r="B116" s="78" t="s">
        <v>69</v>
      </c>
      <c r="C116" s="160">
        <v>204000</v>
      </c>
      <c r="D116" s="164">
        <v>82043.28</v>
      </c>
      <c r="E116" s="119">
        <f t="shared" si="5"/>
        <v>40.217294117647057</v>
      </c>
    </row>
    <row r="117" spans="1:5" x14ac:dyDescent="0.25">
      <c r="A117" s="35"/>
      <c r="B117" s="82" t="s">
        <v>12</v>
      </c>
      <c r="C117" s="162">
        <v>1000000</v>
      </c>
      <c r="D117" s="165">
        <v>913320</v>
      </c>
      <c r="E117" s="119">
        <f t="shared" si="5"/>
        <v>91.332000000000008</v>
      </c>
    </row>
    <row r="118" spans="1:5" ht="15.75" thickBot="1" x14ac:dyDescent="0.3">
      <c r="A118" s="35"/>
      <c r="B118" s="58" t="s">
        <v>13</v>
      </c>
      <c r="C118" s="166">
        <v>876000</v>
      </c>
      <c r="D118" s="158">
        <v>875400</v>
      </c>
      <c r="E118" s="108">
        <f t="shared" si="5"/>
        <v>99.93150684931507</v>
      </c>
    </row>
    <row r="119" spans="1:5" ht="23.25" x14ac:dyDescent="0.25">
      <c r="A119" s="34">
        <v>4008</v>
      </c>
      <c r="B119" s="70" t="s">
        <v>96</v>
      </c>
      <c r="C119" s="167">
        <f>SUM(C120:C121)</f>
        <v>338000000</v>
      </c>
      <c r="D119" s="167">
        <f>SUM(D120:D121)</f>
        <v>237975600</v>
      </c>
      <c r="E119" s="126">
        <f t="shared" si="5"/>
        <v>70.406982248520706</v>
      </c>
    </row>
    <row r="120" spans="1:5" x14ac:dyDescent="0.25">
      <c r="A120" s="35"/>
      <c r="B120" s="54" t="s">
        <v>57</v>
      </c>
      <c r="C120" s="168">
        <v>29500000</v>
      </c>
      <c r="D120" s="169">
        <v>29490000</v>
      </c>
      <c r="E120" s="139">
        <f t="shared" ref="E120" si="6">SUM(D120/C120*100)</f>
        <v>99.966101694915253</v>
      </c>
    </row>
    <row r="121" spans="1:5" ht="15.75" thickBot="1" x14ac:dyDescent="0.3">
      <c r="A121" s="38"/>
      <c r="B121" s="58" t="s">
        <v>13</v>
      </c>
      <c r="C121" s="166">
        <v>308500000</v>
      </c>
      <c r="D121" s="158">
        <v>208485600</v>
      </c>
      <c r="E121" s="170">
        <f t="shared" si="5"/>
        <v>67.580421393841178</v>
      </c>
    </row>
    <row r="122" spans="1:5" ht="23.25" x14ac:dyDescent="0.25">
      <c r="A122" s="39">
        <v>4009</v>
      </c>
      <c r="B122" s="83" t="s">
        <v>97</v>
      </c>
      <c r="C122" s="171">
        <f>SUM(C123:C123)</f>
        <v>18000000</v>
      </c>
      <c r="D122" s="171">
        <f>SUM(D123:D123)</f>
        <v>12108418.4</v>
      </c>
      <c r="E122" s="172">
        <f t="shared" si="5"/>
        <v>67.268991111111106</v>
      </c>
    </row>
    <row r="123" spans="1:5" ht="15.75" thickBot="1" x14ac:dyDescent="0.3">
      <c r="A123" s="40"/>
      <c r="B123" s="84" t="s">
        <v>57</v>
      </c>
      <c r="C123" s="166">
        <v>18000000</v>
      </c>
      <c r="D123" s="158">
        <v>12108418.4</v>
      </c>
      <c r="E123" s="108">
        <f t="shared" ref="E123:E126" si="7">SUM(D123/C123*100)</f>
        <v>67.268991111111106</v>
      </c>
    </row>
    <row r="124" spans="1:5" x14ac:dyDescent="0.25">
      <c r="A124" s="39">
        <v>4014</v>
      </c>
      <c r="B124" s="83" t="s">
        <v>110</v>
      </c>
      <c r="C124" s="171">
        <f>SUM(C125:C126)</f>
        <v>29175000</v>
      </c>
      <c r="D124" s="171">
        <f>SUM(D125:D126)</f>
        <v>9916707.5899999999</v>
      </c>
      <c r="E124" s="172">
        <f t="shared" si="7"/>
        <v>33.99042875749786</v>
      </c>
    </row>
    <row r="125" spans="1:5" x14ac:dyDescent="0.25">
      <c r="A125" s="35"/>
      <c r="B125" s="54" t="s">
        <v>57</v>
      </c>
      <c r="C125" s="160">
        <v>29000000</v>
      </c>
      <c r="D125" s="164">
        <v>9828782.5899999999</v>
      </c>
      <c r="E125" s="119">
        <f t="shared" si="7"/>
        <v>33.892353758620693</v>
      </c>
    </row>
    <row r="126" spans="1:5" ht="24" thickBot="1" x14ac:dyDescent="0.3">
      <c r="A126" s="38"/>
      <c r="B126" s="84" t="s">
        <v>69</v>
      </c>
      <c r="C126" s="166">
        <v>175000</v>
      </c>
      <c r="D126" s="158">
        <v>87925</v>
      </c>
      <c r="E126" s="108">
        <f t="shared" si="7"/>
        <v>50.242857142857147</v>
      </c>
    </row>
    <row r="127" spans="1:5" ht="23.25" x14ac:dyDescent="0.25">
      <c r="A127" s="33">
        <v>5014</v>
      </c>
      <c r="B127" s="70" t="s">
        <v>109</v>
      </c>
      <c r="C127" s="157">
        <f>SUM(C128:C131)</f>
        <v>2110567000</v>
      </c>
      <c r="D127" s="157">
        <f>SUM(D129:D131)</f>
        <v>1652249907.1199999</v>
      </c>
      <c r="E127" s="126">
        <f t="shared" si="5"/>
        <v>78.284646122108413</v>
      </c>
    </row>
    <row r="128" spans="1:5" x14ac:dyDescent="0.25">
      <c r="A128" s="37"/>
      <c r="B128" s="78" t="s">
        <v>56</v>
      </c>
      <c r="C128" s="159">
        <v>500000</v>
      </c>
      <c r="D128" s="159">
        <v>0</v>
      </c>
      <c r="E128" s="139">
        <f t="shared" si="5"/>
        <v>0</v>
      </c>
    </row>
    <row r="129" spans="1:9" x14ac:dyDescent="0.25">
      <c r="A129" s="37"/>
      <c r="B129" s="85" t="s">
        <v>57</v>
      </c>
      <c r="C129" s="162">
        <v>841856000</v>
      </c>
      <c r="D129" s="162">
        <v>807815869.49000001</v>
      </c>
      <c r="E129" s="139">
        <f t="shared" si="5"/>
        <v>95.956537637078071</v>
      </c>
    </row>
    <row r="130" spans="1:9" x14ac:dyDescent="0.25">
      <c r="A130" s="37"/>
      <c r="B130" s="78" t="s">
        <v>12</v>
      </c>
      <c r="C130" s="160">
        <v>85595000</v>
      </c>
      <c r="D130" s="160">
        <v>85594320</v>
      </c>
      <c r="E130" s="119">
        <f t="shared" si="5"/>
        <v>99.999205561072486</v>
      </c>
    </row>
    <row r="131" spans="1:9" ht="15.75" thickBot="1" x14ac:dyDescent="0.3">
      <c r="A131" s="24"/>
      <c r="B131" s="74" t="s">
        <v>13</v>
      </c>
      <c r="C131" s="166">
        <v>1182616000</v>
      </c>
      <c r="D131" s="166">
        <v>758839717.63</v>
      </c>
      <c r="E131" s="108">
        <f t="shared" si="5"/>
        <v>64.166197449552527</v>
      </c>
    </row>
    <row r="132" spans="1:9" x14ac:dyDescent="0.25">
      <c r="A132" s="33">
        <v>5015</v>
      </c>
      <c r="B132" s="70" t="s">
        <v>76</v>
      </c>
      <c r="C132" s="157">
        <f>SUM(C133:C134)</f>
        <v>162800000</v>
      </c>
      <c r="D132" s="157">
        <f>SUM(D133:D134)</f>
        <v>148884270.97</v>
      </c>
      <c r="E132" s="139">
        <f t="shared" si="5"/>
        <v>91.452254895577383</v>
      </c>
    </row>
    <row r="133" spans="1:9" x14ac:dyDescent="0.25">
      <c r="A133" s="37"/>
      <c r="B133" s="85" t="s">
        <v>57</v>
      </c>
      <c r="C133" s="162">
        <v>93800000</v>
      </c>
      <c r="D133" s="173">
        <v>80604270.969999999</v>
      </c>
      <c r="E133" s="139">
        <f t="shared" ref="E133" si="8">SUM(D133/C133*100)</f>
        <v>85.932058603411505</v>
      </c>
      <c r="I133" s="1"/>
    </row>
    <row r="134" spans="1:9" ht="15.75" thickBot="1" x14ac:dyDescent="0.3">
      <c r="A134" s="24"/>
      <c r="B134" s="58" t="s">
        <v>13</v>
      </c>
      <c r="C134" s="166">
        <v>69000000</v>
      </c>
      <c r="D134" s="166">
        <v>68280000</v>
      </c>
      <c r="E134" s="108">
        <f t="shared" si="5"/>
        <v>98.956521739130437</v>
      </c>
    </row>
    <row r="135" spans="1:9" x14ac:dyDescent="0.25">
      <c r="A135" s="41">
        <v>5016</v>
      </c>
      <c r="B135" s="83" t="s">
        <v>87</v>
      </c>
      <c r="C135" s="174">
        <f>SUM(C136:C137)</f>
        <v>158600000</v>
      </c>
      <c r="D135" s="171">
        <f>SUM(D136:D137)</f>
        <v>24780000</v>
      </c>
      <c r="E135" s="172">
        <f t="shared" si="5"/>
        <v>15.624211853720048</v>
      </c>
    </row>
    <row r="136" spans="1:9" x14ac:dyDescent="0.25">
      <c r="A136" s="30"/>
      <c r="B136" s="54" t="s">
        <v>57</v>
      </c>
      <c r="C136" s="162">
        <v>35600000</v>
      </c>
      <c r="D136" s="173">
        <v>24780000</v>
      </c>
      <c r="E136" s="139">
        <f t="shared" si="5"/>
        <v>69.606741573033702</v>
      </c>
    </row>
    <row r="137" spans="1:9" ht="15.75" thickBot="1" x14ac:dyDescent="0.3">
      <c r="A137" s="24"/>
      <c r="B137" s="58" t="s">
        <v>13</v>
      </c>
      <c r="C137" s="166">
        <v>123000000</v>
      </c>
      <c r="D137" s="166">
        <v>0</v>
      </c>
      <c r="E137" s="139">
        <f t="shared" si="5"/>
        <v>0</v>
      </c>
    </row>
    <row r="138" spans="1:9" ht="23.25" x14ac:dyDescent="0.25">
      <c r="A138" s="42">
        <v>5017</v>
      </c>
      <c r="B138" s="79" t="s">
        <v>88</v>
      </c>
      <c r="C138" s="167">
        <f>SUM(C139:C141)</f>
        <v>2619151000</v>
      </c>
      <c r="D138" s="167">
        <f>SUM(D139:D141)</f>
        <v>978864464.51999998</v>
      </c>
      <c r="E138" s="126">
        <f t="shared" si="5"/>
        <v>37.373349780902281</v>
      </c>
    </row>
    <row r="139" spans="1:9" x14ac:dyDescent="0.25">
      <c r="A139" s="31"/>
      <c r="B139" s="54" t="s">
        <v>57</v>
      </c>
      <c r="C139" s="164">
        <v>512000000</v>
      </c>
      <c r="D139" s="163">
        <v>194278064.52000001</v>
      </c>
      <c r="E139" s="139">
        <f t="shared" ref="E139:E146" si="9">SUM(D139/C139*100)</f>
        <v>37.944934476562501</v>
      </c>
    </row>
    <row r="140" spans="1:9" x14ac:dyDescent="0.25">
      <c r="A140" s="31"/>
      <c r="B140" s="78" t="s">
        <v>12</v>
      </c>
      <c r="C140" s="175">
        <v>90000000</v>
      </c>
      <c r="D140" s="168">
        <v>89280000</v>
      </c>
      <c r="E140" s="119">
        <f t="shared" si="9"/>
        <v>99.2</v>
      </c>
    </row>
    <row r="141" spans="1:9" ht="15.75" thickBot="1" x14ac:dyDescent="0.3">
      <c r="A141" s="36"/>
      <c r="B141" s="74" t="s">
        <v>13</v>
      </c>
      <c r="C141" s="176">
        <v>2017151000</v>
      </c>
      <c r="D141" s="166">
        <v>695306400</v>
      </c>
      <c r="E141" s="108">
        <f t="shared" si="9"/>
        <v>34.469724874340095</v>
      </c>
    </row>
    <row r="142" spans="1:9" x14ac:dyDescent="0.25">
      <c r="A142" s="42">
        <v>5018</v>
      </c>
      <c r="B142" s="79" t="s">
        <v>89</v>
      </c>
      <c r="C142" s="167">
        <f>SUM(C143:C143)</f>
        <v>18000000</v>
      </c>
      <c r="D142" s="177">
        <f>SUM(D143:D143)</f>
        <v>0</v>
      </c>
      <c r="E142" s="126">
        <f t="shared" si="9"/>
        <v>0</v>
      </c>
    </row>
    <row r="143" spans="1:9" ht="15.75" thickBot="1" x14ac:dyDescent="0.3">
      <c r="A143" s="36"/>
      <c r="B143" s="58" t="s">
        <v>13</v>
      </c>
      <c r="C143" s="178">
        <v>18000000</v>
      </c>
      <c r="D143" s="143">
        <v>0</v>
      </c>
      <c r="E143" s="170">
        <f t="shared" si="9"/>
        <v>0</v>
      </c>
    </row>
    <row r="144" spans="1:9" ht="23.25" x14ac:dyDescent="0.25">
      <c r="A144" s="33">
        <v>5020</v>
      </c>
      <c r="B144" s="70" t="s">
        <v>91</v>
      </c>
      <c r="C144" s="167">
        <f>SUM(C145:C145)</f>
        <v>372000000</v>
      </c>
      <c r="D144" s="177">
        <f>SUM(D145:D145)</f>
        <v>184875000</v>
      </c>
      <c r="E144" s="126">
        <f t="shared" si="9"/>
        <v>49.697580645161288</v>
      </c>
    </row>
    <row r="145" spans="1:8" ht="15.75" thickBot="1" x14ac:dyDescent="0.3">
      <c r="A145" s="24"/>
      <c r="B145" s="86" t="s">
        <v>13</v>
      </c>
      <c r="C145" s="166">
        <v>372000000</v>
      </c>
      <c r="D145" s="166">
        <v>184875000</v>
      </c>
      <c r="E145" s="108">
        <f t="shared" si="9"/>
        <v>49.697580645161288</v>
      </c>
    </row>
    <row r="146" spans="1:8" ht="23.25" x14ac:dyDescent="0.25">
      <c r="A146" s="33">
        <v>5021</v>
      </c>
      <c r="B146" s="70" t="s">
        <v>95</v>
      </c>
      <c r="C146" s="174">
        <f>SUM(C147:C150)</f>
        <v>922100000</v>
      </c>
      <c r="D146" s="174">
        <f>SUM(D147:D150)</f>
        <v>604845929.02999997</v>
      </c>
      <c r="E146" s="172">
        <f t="shared" si="9"/>
        <v>65.594396381086653</v>
      </c>
    </row>
    <row r="147" spans="1:8" x14ac:dyDescent="0.25">
      <c r="A147" s="35"/>
      <c r="B147" s="87" t="s">
        <v>55</v>
      </c>
      <c r="C147" s="163">
        <v>20000000</v>
      </c>
      <c r="D147" s="163">
        <v>1723248.05</v>
      </c>
      <c r="E147" s="139">
        <f t="shared" ref="E147:E150" si="10">SUM(D147/C147*100)</f>
        <v>8.6162402500000006</v>
      </c>
    </row>
    <row r="148" spans="1:8" x14ac:dyDescent="0.25">
      <c r="A148" s="35"/>
      <c r="B148" s="78" t="s">
        <v>107</v>
      </c>
      <c r="C148" s="160">
        <v>25000000</v>
      </c>
      <c r="D148" s="160">
        <v>0</v>
      </c>
      <c r="E148" s="119">
        <f t="shared" si="10"/>
        <v>0</v>
      </c>
    </row>
    <row r="149" spans="1:8" x14ac:dyDescent="0.25">
      <c r="A149" s="35"/>
      <c r="B149" s="87" t="s">
        <v>63</v>
      </c>
      <c r="C149" s="173">
        <v>744100000</v>
      </c>
      <c r="D149" s="173">
        <v>603122680.98000002</v>
      </c>
      <c r="E149" s="147">
        <f t="shared" si="10"/>
        <v>81.053982123370517</v>
      </c>
    </row>
    <row r="150" spans="1:8" ht="15.75" thickBot="1" x14ac:dyDescent="0.3">
      <c r="A150" s="38"/>
      <c r="B150" s="58" t="s">
        <v>12</v>
      </c>
      <c r="C150" s="166">
        <v>133000000</v>
      </c>
      <c r="D150" s="166">
        <v>0</v>
      </c>
      <c r="E150" s="108">
        <f t="shared" si="10"/>
        <v>0</v>
      </c>
    </row>
    <row r="151" spans="1:8" x14ac:dyDescent="0.25">
      <c r="A151" s="33">
        <v>5022</v>
      </c>
      <c r="B151" s="70" t="s">
        <v>99</v>
      </c>
      <c r="C151" s="167">
        <f>SUM(C152:C153)</f>
        <v>174000000</v>
      </c>
      <c r="D151" s="167">
        <f>SUM(D152:D153)</f>
        <v>102059483.87</v>
      </c>
      <c r="E151" s="126">
        <f t="shared" ref="E151:E155" si="11">SUM(D151/C151*100)</f>
        <v>58.654875787356318</v>
      </c>
    </row>
    <row r="152" spans="1:8" x14ac:dyDescent="0.25">
      <c r="A152" s="37"/>
      <c r="B152" s="54" t="s">
        <v>57</v>
      </c>
      <c r="C152" s="173">
        <v>27500000</v>
      </c>
      <c r="D152" s="173">
        <v>4139483.87</v>
      </c>
      <c r="E152" s="139">
        <f t="shared" si="11"/>
        <v>15.052668618181819</v>
      </c>
    </row>
    <row r="153" spans="1:8" ht="15.75" thickBot="1" x14ac:dyDescent="0.3">
      <c r="A153" s="43"/>
      <c r="B153" s="84" t="s">
        <v>13</v>
      </c>
      <c r="C153" s="166">
        <v>146500000</v>
      </c>
      <c r="D153" s="166">
        <v>97920000</v>
      </c>
      <c r="E153" s="108">
        <f t="shared" si="11"/>
        <v>66.839590443686006</v>
      </c>
    </row>
    <row r="154" spans="1:8" x14ac:dyDescent="0.25">
      <c r="A154" s="33">
        <v>5028</v>
      </c>
      <c r="B154" s="70" t="s">
        <v>103</v>
      </c>
      <c r="C154" s="171">
        <f>C155</f>
        <v>840000000</v>
      </c>
      <c r="D154" s="171">
        <f>D155</f>
        <v>597456000</v>
      </c>
      <c r="E154" s="126">
        <f t="shared" si="11"/>
        <v>71.125714285714281</v>
      </c>
    </row>
    <row r="155" spans="1:8" ht="15.75" thickBot="1" x14ac:dyDescent="0.3">
      <c r="A155" s="43"/>
      <c r="B155" s="86" t="s">
        <v>13</v>
      </c>
      <c r="C155" s="143">
        <v>840000000</v>
      </c>
      <c r="D155" s="143">
        <v>597456000</v>
      </c>
      <c r="E155" s="108">
        <f t="shared" si="11"/>
        <v>71.125714285714281</v>
      </c>
    </row>
    <row r="156" spans="1:8" ht="26.25" x14ac:dyDescent="0.25">
      <c r="A156" s="44">
        <v>2302</v>
      </c>
      <c r="B156" s="88" t="s">
        <v>77</v>
      </c>
      <c r="C156" s="179"/>
      <c r="D156" s="138"/>
      <c r="E156" s="111"/>
    </row>
    <row r="157" spans="1:8" x14ac:dyDescent="0.25">
      <c r="A157" s="9" t="s">
        <v>37</v>
      </c>
      <c r="B157" s="73" t="s">
        <v>78</v>
      </c>
      <c r="C157" s="142">
        <f>SUM(C158:C163)</f>
        <v>74465000</v>
      </c>
      <c r="D157" s="142">
        <f>SUM(D158:D163)</f>
        <v>59063666.460000001</v>
      </c>
      <c r="E157" s="113">
        <f t="shared" ref="E157:E180" si="12">SUM(D157/C157*100)</f>
        <v>79.317352393742027</v>
      </c>
    </row>
    <row r="158" spans="1:8" x14ac:dyDescent="0.25">
      <c r="A158" s="45"/>
      <c r="B158" s="71" t="s">
        <v>49</v>
      </c>
      <c r="C158" s="160">
        <v>53477000</v>
      </c>
      <c r="D158" s="118">
        <v>46985871.359999999</v>
      </c>
      <c r="E158" s="119">
        <f t="shared" si="12"/>
        <v>87.861830992763245</v>
      </c>
    </row>
    <row r="159" spans="1:8" x14ac:dyDescent="0.25">
      <c r="A159" s="27"/>
      <c r="B159" s="78" t="s">
        <v>50</v>
      </c>
      <c r="C159" s="160">
        <v>8120000</v>
      </c>
      <c r="D159" s="118">
        <v>7118359.7300000004</v>
      </c>
      <c r="E159" s="119">
        <f t="shared" si="12"/>
        <v>87.664528694581293</v>
      </c>
    </row>
    <row r="160" spans="1:8" x14ac:dyDescent="0.25">
      <c r="A160" s="46"/>
      <c r="B160" s="71" t="s">
        <v>53</v>
      </c>
      <c r="C160" s="180">
        <v>1176000</v>
      </c>
      <c r="D160" s="180">
        <v>615437.81999999995</v>
      </c>
      <c r="E160" s="119">
        <f t="shared" si="12"/>
        <v>52.33314795918367</v>
      </c>
      <c r="H160" s="1"/>
    </row>
    <row r="161" spans="1:5" ht="23.25" x14ac:dyDescent="0.25">
      <c r="A161" s="46"/>
      <c r="B161" s="71" t="s">
        <v>54</v>
      </c>
      <c r="C161" s="180">
        <v>992000</v>
      </c>
      <c r="D161" s="180">
        <v>832117.23</v>
      </c>
      <c r="E161" s="119">
        <f t="shared" si="12"/>
        <v>83.88278528225807</v>
      </c>
    </row>
    <row r="162" spans="1:5" x14ac:dyDescent="0.25">
      <c r="A162" s="47"/>
      <c r="B162" s="71" t="s">
        <v>56</v>
      </c>
      <c r="C162" s="160">
        <v>1400000</v>
      </c>
      <c r="D162" s="160">
        <v>960634.2</v>
      </c>
      <c r="E162" s="119">
        <f t="shared" si="12"/>
        <v>68.616728571428567</v>
      </c>
    </row>
    <row r="163" spans="1:5" ht="15.75" thickBot="1" x14ac:dyDescent="0.3">
      <c r="A163" s="48"/>
      <c r="B163" s="58" t="s">
        <v>57</v>
      </c>
      <c r="C163" s="166">
        <v>9300000</v>
      </c>
      <c r="D163" s="166">
        <v>2551246.12</v>
      </c>
      <c r="E163" s="108">
        <f t="shared" si="12"/>
        <v>27.432753978494624</v>
      </c>
    </row>
    <row r="164" spans="1:5" ht="26.25" x14ac:dyDescent="0.25">
      <c r="A164" s="44">
        <v>2303</v>
      </c>
      <c r="B164" s="88" t="s">
        <v>79</v>
      </c>
      <c r="C164" s="181"/>
      <c r="D164" s="181"/>
      <c r="E164" s="111"/>
    </row>
    <row r="165" spans="1:5" x14ac:dyDescent="0.25">
      <c r="A165" s="9" t="s">
        <v>37</v>
      </c>
      <c r="B165" s="73" t="s">
        <v>80</v>
      </c>
      <c r="C165" s="142">
        <f>SUM(C166:C171)</f>
        <v>36465000</v>
      </c>
      <c r="D165" s="138">
        <f>SUM(D166:D171)</f>
        <v>32808270.180000003</v>
      </c>
      <c r="E165" s="113">
        <f t="shared" si="12"/>
        <v>89.971946194981498</v>
      </c>
    </row>
    <row r="166" spans="1:5" x14ac:dyDescent="0.25">
      <c r="A166" s="27"/>
      <c r="B166" s="78" t="s">
        <v>49</v>
      </c>
      <c r="C166" s="118">
        <v>28481000</v>
      </c>
      <c r="D166" s="118">
        <v>25842534.190000001</v>
      </c>
      <c r="E166" s="119">
        <f t="shared" si="12"/>
        <v>90.736049260910789</v>
      </c>
    </row>
    <row r="167" spans="1:5" x14ac:dyDescent="0.25">
      <c r="A167" s="46"/>
      <c r="B167" s="78" t="s">
        <v>50</v>
      </c>
      <c r="C167" s="182">
        <v>4315000</v>
      </c>
      <c r="D167" s="182">
        <v>3915144.03</v>
      </c>
      <c r="E167" s="119">
        <f t="shared" si="12"/>
        <v>90.733349478563156</v>
      </c>
    </row>
    <row r="168" spans="1:5" x14ac:dyDescent="0.25">
      <c r="A168" s="27"/>
      <c r="B168" s="78" t="s">
        <v>53</v>
      </c>
      <c r="C168" s="160">
        <v>495000</v>
      </c>
      <c r="D168" s="118">
        <v>336536.98</v>
      </c>
      <c r="E168" s="119">
        <f t="shared" si="12"/>
        <v>67.987268686868688</v>
      </c>
    </row>
    <row r="169" spans="1:5" x14ac:dyDescent="0.25">
      <c r="A169" s="27"/>
      <c r="B169" s="71" t="s">
        <v>93</v>
      </c>
      <c r="C169" s="160">
        <v>324000</v>
      </c>
      <c r="D169" s="118">
        <v>209672.22</v>
      </c>
      <c r="E169" s="119">
        <f t="shared" si="12"/>
        <v>64.713648148148152</v>
      </c>
    </row>
    <row r="170" spans="1:5" x14ac:dyDescent="0.25">
      <c r="A170" s="27"/>
      <c r="B170" s="78" t="s">
        <v>56</v>
      </c>
      <c r="C170" s="160">
        <v>1800000</v>
      </c>
      <c r="D170" s="118">
        <v>1598066.87</v>
      </c>
      <c r="E170" s="119">
        <f t="shared" si="12"/>
        <v>88.781492777777785</v>
      </c>
    </row>
    <row r="171" spans="1:5" ht="15.75" thickBot="1" x14ac:dyDescent="0.3">
      <c r="A171" s="27"/>
      <c r="B171" s="89" t="s">
        <v>57</v>
      </c>
      <c r="C171" s="166">
        <v>1050000</v>
      </c>
      <c r="D171" s="124">
        <v>906315.89</v>
      </c>
      <c r="E171" s="108">
        <f t="shared" si="12"/>
        <v>86.315799047619052</v>
      </c>
    </row>
    <row r="172" spans="1:5" x14ac:dyDescent="0.25">
      <c r="A172" s="49">
        <v>2402</v>
      </c>
      <c r="B172" s="90" t="s">
        <v>81</v>
      </c>
      <c r="C172" s="162"/>
      <c r="D172" s="134"/>
      <c r="E172" s="122"/>
    </row>
    <row r="173" spans="1:5" ht="23.25" x14ac:dyDescent="0.25">
      <c r="A173" s="50">
        <v>4002</v>
      </c>
      <c r="B173" s="91" t="s">
        <v>90</v>
      </c>
      <c r="C173" s="141">
        <f>SUM(C174:C177)</f>
        <v>2436500000</v>
      </c>
      <c r="D173" s="142">
        <f>SUM(D174:D177)</f>
        <v>6985656.9199999999</v>
      </c>
      <c r="E173" s="129">
        <f t="shared" si="12"/>
        <v>0.28670867720090293</v>
      </c>
    </row>
    <row r="174" spans="1:5" x14ac:dyDescent="0.25">
      <c r="A174" s="51"/>
      <c r="B174" s="78" t="s">
        <v>57</v>
      </c>
      <c r="C174" s="160">
        <v>465000000</v>
      </c>
      <c r="D174" s="118">
        <v>0</v>
      </c>
      <c r="E174" s="119">
        <f t="shared" si="12"/>
        <v>0</v>
      </c>
    </row>
    <row r="175" spans="1:5" ht="23.25" x14ac:dyDescent="0.25">
      <c r="A175" s="51"/>
      <c r="B175" s="92" t="s">
        <v>69</v>
      </c>
      <c r="C175" s="160">
        <v>10000000</v>
      </c>
      <c r="D175" s="118">
        <v>0</v>
      </c>
      <c r="E175" s="119">
        <f t="shared" si="12"/>
        <v>0</v>
      </c>
    </row>
    <row r="176" spans="1:5" ht="23.25" x14ac:dyDescent="0.25">
      <c r="A176" s="51"/>
      <c r="B176" s="78" t="s">
        <v>62</v>
      </c>
      <c r="C176" s="160">
        <v>928000000</v>
      </c>
      <c r="D176" s="118">
        <v>6985656.9199999999</v>
      </c>
      <c r="E176" s="119">
        <f t="shared" si="12"/>
        <v>0.75276475431034473</v>
      </c>
    </row>
    <row r="177" spans="1:8" ht="15.75" thickBot="1" x14ac:dyDescent="0.3">
      <c r="A177" s="44"/>
      <c r="B177" s="58" t="s">
        <v>63</v>
      </c>
      <c r="C177" s="166">
        <v>1033500000</v>
      </c>
      <c r="D177" s="124">
        <v>0</v>
      </c>
      <c r="E177" s="108">
        <f t="shared" si="12"/>
        <v>0</v>
      </c>
    </row>
    <row r="178" spans="1:8" x14ac:dyDescent="0.25">
      <c r="A178" s="9" t="s">
        <v>9</v>
      </c>
      <c r="B178" s="93" t="s">
        <v>82</v>
      </c>
      <c r="C178" s="183">
        <f>C179</f>
        <v>594181000</v>
      </c>
      <c r="D178" s="184">
        <v>0</v>
      </c>
      <c r="E178" s="126">
        <f t="shared" si="12"/>
        <v>0</v>
      </c>
    </row>
    <row r="179" spans="1:8" x14ac:dyDescent="0.25">
      <c r="A179" s="9"/>
      <c r="B179" s="72" t="s">
        <v>83</v>
      </c>
      <c r="C179" s="168">
        <v>594181000</v>
      </c>
      <c r="D179" s="121">
        <v>0</v>
      </c>
      <c r="E179" s="147">
        <f t="shared" si="12"/>
        <v>0</v>
      </c>
    </row>
    <row r="180" spans="1:8" x14ac:dyDescent="0.25">
      <c r="A180" s="9" t="s">
        <v>30</v>
      </c>
      <c r="B180" s="91" t="s">
        <v>84</v>
      </c>
      <c r="C180" s="185">
        <f>C181</f>
        <v>2000000</v>
      </c>
      <c r="D180" s="133">
        <f>D181</f>
        <v>0</v>
      </c>
      <c r="E180" s="129">
        <f t="shared" si="12"/>
        <v>0</v>
      </c>
    </row>
    <row r="181" spans="1:8" x14ac:dyDescent="0.25">
      <c r="A181" s="9"/>
      <c r="B181" s="78" t="s">
        <v>85</v>
      </c>
      <c r="C181" s="160">
        <v>2000000</v>
      </c>
      <c r="D181" s="118">
        <v>0</v>
      </c>
      <c r="E181" s="119">
        <f t="shared" ref="E181" si="13">SUM(D181/C181*100)</f>
        <v>0</v>
      </c>
    </row>
    <row r="182" spans="1:8" x14ac:dyDescent="0.25">
      <c r="A182" s="13">
        <v>4001</v>
      </c>
      <c r="B182" s="94" t="s">
        <v>100</v>
      </c>
      <c r="C182" s="186">
        <f>C183</f>
        <v>70850000000</v>
      </c>
      <c r="D182" s="145">
        <f>D183</f>
        <v>51802845239.330002</v>
      </c>
      <c r="E182" s="126">
        <f t="shared" ref="E182:E183" si="14">SUM(D182/C182*100)</f>
        <v>73.116224755582209</v>
      </c>
    </row>
    <row r="183" spans="1:8" ht="15.75" thickBot="1" x14ac:dyDescent="0.3">
      <c r="A183" s="9"/>
      <c r="B183" s="78" t="s">
        <v>101</v>
      </c>
      <c r="C183" s="166">
        <v>70850000000</v>
      </c>
      <c r="D183" s="124">
        <v>51802845239.330002</v>
      </c>
      <c r="E183" s="108">
        <f t="shared" si="14"/>
        <v>73.116224755582209</v>
      </c>
    </row>
    <row r="184" spans="1:8" ht="15.75" thickBot="1" x14ac:dyDescent="0.3">
      <c r="A184" s="8"/>
      <c r="B184" s="95" t="s">
        <v>86</v>
      </c>
      <c r="C184" s="187">
        <f>SUM(C182+C180+C178+C173+C165+C157+C154+C151+C144+C142+C138+C135+C132+C127+C122+C119+C113+C108+C106+C97+C85+C75+C66+C43+C40++C39+C30+C28+C22+C17+C13+C9+C6+C3+C146+C11+C15+C124)</f>
        <v>445117990541.54999</v>
      </c>
      <c r="D184" s="187">
        <f>SUM(D182+D180+D178+D173+D165+D157+D154+D151+D144+D142+D138+D135+D132+D127+D122+D119+D113+D108+D106+D97+D85+D75+D66+D43+D40+D30+D28+D22+D17+D13+D9+D6+D3+D146+D124+D38+D15)</f>
        <v>372208828897.89001</v>
      </c>
      <c r="E184" s="188">
        <f>SUM(D184/C184*100)</f>
        <v>83.620261774871082</v>
      </c>
      <c r="H184" s="99"/>
    </row>
    <row r="187" spans="1:8" x14ac:dyDescent="0.25">
      <c r="E187" s="189"/>
    </row>
  </sheetData>
  <mergeCells count="2">
    <mergeCell ref="A71:A74"/>
    <mergeCell ref="A44:A65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30.11.2023.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2023-12-15T10:22:32Z</dcterms:modified>
</cp:coreProperties>
</file>