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FMU\Budzet\Budzet 2027\Instrukcija 2027-2029\"/>
    </mc:Choice>
  </mc:AlternateContent>
  <bookViews>
    <workbookView xWindow="0" yWindow="0" windowWidth="28800" windowHeight="12180" tabRatio="656"/>
  </bookViews>
  <sheets>
    <sheet name="ИПА 2015" sheetId="65" r:id="rId1"/>
    <sheet name="ИПА 2017" sheetId="74" r:id="rId2"/>
    <sheet name="ИПА 2018" sheetId="75" r:id="rId3"/>
    <sheet name="ИПА 2019" sheetId="69" r:id="rId4"/>
    <sheet name="ИПА 2020 I део" sheetId="62" r:id="rId5"/>
    <sheet name="ИПА 2020 II део" sheetId="64" r:id="rId6"/>
    <sheet name="ИПА 2021" sheetId="80" r:id="rId7"/>
    <sheet name="ИПА 2022" sheetId="81" r:id="rId8"/>
    <sheet name="ИПА 24-27 П3" sheetId="79" r:id="rId9"/>
    <sheet name="ИПА 24-27 П4" sheetId="78" r:id="rId10"/>
  </sheets>
  <externalReferences>
    <externalReference r:id="rId11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81" l="1"/>
  <c r="B10" i="62" l="1"/>
  <c r="B7" i="75" l="1"/>
  <c r="H10" i="74"/>
  <c r="E10" i="74"/>
  <c r="B7" i="74"/>
  <c r="B7" i="65"/>
  <c r="O8" i="65" l="1"/>
  <c r="N8" i="65"/>
  <c r="M8" i="65"/>
  <c r="L8" i="65"/>
  <c r="F8" i="65"/>
  <c r="E8" i="65"/>
  <c r="D8" i="65"/>
  <c r="S10" i="79" l="1"/>
  <c r="Q10" i="79"/>
  <c r="B9" i="80" l="1"/>
  <c r="D7" i="75" l="1"/>
  <c r="D8" i="75"/>
  <c r="F8" i="64" l="1"/>
  <c r="J17" i="64"/>
  <c r="L17" i="64"/>
  <c r="N17" i="64"/>
  <c r="P17" i="64"/>
  <c r="R17" i="64"/>
  <c r="D14" i="62" l="1"/>
  <c r="B7" i="78" l="1"/>
  <c r="B13" i="78"/>
  <c r="B25" i="78"/>
  <c r="I7" i="81" l="1"/>
  <c r="K7" i="81"/>
  <c r="M7" i="81"/>
  <c r="O7" i="81"/>
  <c r="Q7" i="81"/>
  <c r="S7" i="81"/>
  <c r="D8" i="81"/>
  <c r="I8" i="81"/>
  <c r="K8" i="81"/>
  <c r="M8" i="81"/>
  <c r="O8" i="81"/>
  <c r="Q8" i="81"/>
  <c r="S8" i="81"/>
  <c r="D9" i="81"/>
  <c r="I9" i="81"/>
  <c r="K9" i="81"/>
  <c r="M9" i="81"/>
  <c r="O9" i="81"/>
  <c r="Q9" i="81"/>
  <c r="S9" i="81"/>
  <c r="D10" i="81"/>
  <c r="B10" i="81" s="1"/>
  <c r="I10" i="81"/>
  <c r="K10" i="81"/>
  <c r="M10" i="81"/>
  <c r="O10" i="81"/>
  <c r="Q10" i="81"/>
  <c r="S10" i="81"/>
  <c r="E11" i="81"/>
  <c r="F11" i="81"/>
  <c r="H11" i="81"/>
  <c r="J11" i="81"/>
  <c r="L11" i="81"/>
  <c r="N11" i="81"/>
  <c r="P11" i="81"/>
  <c r="R11" i="81"/>
  <c r="I7" i="80"/>
  <c r="K7" i="80"/>
  <c r="M7" i="80"/>
  <c r="O7" i="80"/>
  <c r="Q7" i="80"/>
  <c r="S7" i="80"/>
  <c r="D8" i="80"/>
  <c r="B7" i="80" s="1"/>
  <c r="I8" i="80"/>
  <c r="K8" i="80"/>
  <c r="M8" i="80"/>
  <c r="O8" i="80"/>
  <c r="Q8" i="80"/>
  <c r="S8" i="80"/>
  <c r="I9" i="80"/>
  <c r="K9" i="80"/>
  <c r="M9" i="80"/>
  <c r="O9" i="80"/>
  <c r="Q9" i="80"/>
  <c r="Q11" i="80" s="1"/>
  <c r="S9" i="80"/>
  <c r="I10" i="80"/>
  <c r="K10" i="80"/>
  <c r="M10" i="80"/>
  <c r="O10" i="80"/>
  <c r="Q10" i="80"/>
  <c r="S10" i="80"/>
  <c r="E11" i="80"/>
  <c r="F11" i="80"/>
  <c r="H11" i="80"/>
  <c r="J11" i="80"/>
  <c r="L11" i="80"/>
  <c r="N11" i="80"/>
  <c r="P11" i="80"/>
  <c r="R11" i="80"/>
  <c r="S11" i="80"/>
  <c r="S11" i="81" l="1"/>
  <c r="K11" i="81"/>
  <c r="Q11" i="81"/>
  <c r="I11" i="81"/>
  <c r="O11" i="81"/>
  <c r="M11" i="81"/>
  <c r="B8" i="81"/>
  <c r="D11" i="81"/>
  <c r="I11" i="80"/>
  <c r="O11" i="80"/>
  <c r="K11" i="80"/>
  <c r="M11" i="80"/>
  <c r="D11" i="80"/>
  <c r="S35" i="79" l="1"/>
  <c r="Q35" i="79"/>
  <c r="O35" i="79"/>
  <c r="M35" i="79"/>
  <c r="K35" i="79"/>
  <c r="I35" i="79"/>
  <c r="B43" i="79" l="1"/>
  <c r="B30" i="79"/>
  <c r="B16" i="79"/>
  <c r="B7" i="79"/>
  <c r="S23" i="79" l="1"/>
  <c r="Q23" i="79"/>
  <c r="O23" i="79"/>
  <c r="M23" i="79"/>
  <c r="K23" i="79"/>
  <c r="I23" i="79"/>
  <c r="S22" i="79"/>
  <c r="Q22" i="79"/>
  <c r="O22" i="79"/>
  <c r="M22" i="79"/>
  <c r="K22" i="79"/>
  <c r="I22" i="79"/>
  <c r="S21" i="79"/>
  <c r="Q21" i="79"/>
  <c r="O21" i="79"/>
  <c r="M21" i="79"/>
  <c r="K21" i="79"/>
  <c r="I21" i="79"/>
  <c r="S18" i="79"/>
  <c r="Q18" i="79"/>
  <c r="O18" i="79"/>
  <c r="M18" i="79"/>
  <c r="K18" i="79"/>
  <c r="I18" i="79"/>
  <c r="I7" i="79" l="1"/>
  <c r="K7" i="79"/>
  <c r="M7" i="79"/>
  <c r="O7" i="79"/>
  <c r="Q7" i="79"/>
  <c r="S7" i="79"/>
  <c r="I8" i="79"/>
  <c r="K8" i="79"/>
  <c r="M8" i="79"/>
  <c r="O8" i="79"/>
  <c r="Q8" i="79"/>
  <c r="S8" i="79"/>
  <c r="I9" i="79"/>
  <c r="K9" i="79"/>
  <c r="M9" i="79"/>
  <c r="O9" i="79"/>
  <c r="Q9" i="79"/>
  <c r="S9" i="79"/>
  <c r="I10" i="79"/>
  <c r="K10" i="79"/>
  <c r="M10" i="79"/>
  <c r="O10" i="79"/>
  <c r="I11" i="79"/>
  <c r="K11" i="79"/>
  <c r="M11" i="79"/>
  <c r="O11" i="79"/>
  <c r="Q11" i="79"/>
  <c r="S11" i="79"/>
  <c r="I12" i="79"/>
  <c r="K12" i="79"/>
  <c r="M12" i="79"/>
  <c r="O12" i="79"/>
  <c r="Q12" i="79"/>
  <c r="S12" i="79"/>
  <c r="I13" i="79"/>
  <c r="K13" i="79"/>
  <c r="M13" i="79"/>
  <c r="O13" i="79"/>
  <c r="Q13" i="79"/>
  <c r="S13" i="79"/>
  <c r="I14" i="79"/>
  <c r="K14" i="79"/>
  <c r="M14" i="79"/>
  <c r="O14" i="79"/>
  <c r="Q14" i="79"/>
  <c r="S14" i="79"/>
  <c r="I15" i="79"/>
  <c r="K15" i="79"/>
  <c r="M15" i="79"/>
  <c r="O15" i="79"/>
  <c r="Q15" i="79"/>
  <c r="S15" i="79"/>
  <c r="I16" i="79"/>
  <c r="K16" i="79"/>
  <c r="M16" i="79"/>
  <c r="O16" i="79"/>
  <c r="Q16" i="79"/>
  <c r="S16" i="79"/>
  <c r="I17" i="79"/>
  <c r="K17" i="79"/>
  <c r="M17" i="79"/>
  <c r="O17" i="79"/>
  <c r="Q17" i="79"/>
  <c r="S17" i="79"/>
  <c r="I19" i="79"/>
  <c r="K19" i="79"/>
  <c r="M19" i="79"/>
  <c r="O19" i="79"/>
  <c r="Q19" i="79"/>
  <c r="S19" i="79"/>
  <c r="I20" i="79"/>
  <c r="K20" i="79"/>
  <c r="M20" i="79"/>
  <c r="O20" i="79"/>
  <c r="Q20" i="79"/>
  <c r="S20" i="79"/>
  <c r="I24" i="79"/>
  <c r="K24" i="79"/>
  <c r="M24" i="79"/>
  <c r="O24" i="79"/>
  <c r="Q24" i="79"/>
  <c r="S24" i="79"/>
  <c r="I25" i="79"/>
  <c r="K25" i="79"/>
  <c r="M25" i="79"/>
  <c r="O25" i="79"/>
  <c r="Q25" i="79"/>
  <c r="S25" i="79"/>
  <c r="I26" i="79"/>
  <c r="K26" i="79"/>
  <c r="M26" i="79"/>
  <c r="O26" i="79"/>
  <c r="Q26" i="79"/>
  <c r="S26" i="79"/>
  <c r="I27" i="79"/>
  <c r="K27" i="79"/>
  <c r="M27" i="79"/>
  <c r="O27" i="79"/>
  <c r="Q27" i="79"/>
  <c r="S27" i="79"/>
  <c r="I28" i="79"/>
  <c r="K28" i="79"/>
  <c r="M28" i="79"/>
  <c r="O28" i="79"/>
  <c r="Q28" i="79"/>
  <c r="S28" i="79"/>
  <c r="I29" i="79"/>
  <c r="K29" i="79"/>
  <c r="M29" i="79"/>
  <c r="O29" i="79"/>
  <c r="Q29" i="79"/>
  <c r="S29" i="79"/>
  <c r="I30" i="79"/>
  <c r="K30" i="79"/>
  <c r="M30" i="79"/>
  <c r="O30" i="79"/>
  <c r="Q30" i="79"/>
  <c r="S30" i="79"/>
  <c r="I31" i="79"/>
  <c r="K31" i="79"/>
  <c r="M31" i="79"/>
  <c r="O31" i="79"/>
  <c r="Q31" i="79"/>
  <c r="S31" i="79"/>
  <c r="I32" i="79"/>
  <c r="K32" i="79"/>
  <c r="M32" i="79"/>
  <c r="O32" i="79"/>
  <c r="Q32" i="79"/>
  <c r="S32" i="79"/>
  <c r="I33" i="79"/>
  <c r="K33" i="79"/>
  <c r="M33" i="79"/>
  <c r="O33" i="79"/>
  <c r="Q33" i="79"/>
  <c r="S33" i="79"/>
  <c r="I34" i="79"/>
  <c r="K34" i="79"/>
  <c r="M34" i="79"/>
  <c r="O34" i="79"/>
  <c r="Q34" i="79"/>
  <c r="S34" i="79"/>
  <c r="I36" i="79"/>
  <c r="K36" i="79"/>
  <c r="M36" i="79"/>
  <c r="O36" i="79"/>
  <c r="Q36" i="79"/>
  <c r="S36" i="79"/>
  <c r="I37" i="79"/>
  <c r="K37" i="79"/>
  <c r="M37" i="79"/>
  <c r="O37" i="79"/>
  <c r="Q37" i="79"/>
  <c r="S37" i="79"/>
  <c r="I38" i="79"/>
  <c r="K38" i="79"/>
  <c r="M38" i="79"/>
  <c r="O38" i="79"/>
  <c r="Q38" i="79"/>
  <c r="S38" i="79"/>
  <c r="I39" i="79"/>
  <c r="K39" i="79"/>
  <c r="M39" i="79"/>
  <c r="O39" i="79"/>
  <c r="Q39" i="79"/>
  <c r="S39" i="79"/>
  <c r="I40" i="79"/>
  <c r="K40" i="79"/>
  <c r="M40" i="79"/>
  <c r="O40" i="79"/>
  <c r="Q40" i="79"/>
  <c r="S40" i="79"/>
  <c r="I41" i="79"/>
  <c r="K41" i="79"/>
  <c r="M41" i="79"/>
  <c r="O41" i="79"/>
  <c r="Q41" i="79"/>
  <c r="S41" i="79"/>
  <c r="I42" i="79"/>
  <c r="K42" i="79"/>
  <c r="M42" i="79"/>
  <c r="O42" i="79"/>
  <c r="Q42" i="79"/>
  <c r="S42" i="79"/>
  <c r="I43" i="79"/>
  <c r="K43" i="79"/>
  <c r="M43" i="79"/>
  <c r="O43" i="79"/>
  <c r="Q43" i="79"/>
  <c r="S43" i="79"/>
  <c r="I44" i="79"/>
  <c r="K44" i="79"/>
  <c r="M44" i="79"/>
  <c r="O44" i="79"/>
  <c r="Q44" i="79"/>
  <c r="S44" i="79"/>
  <c r="I45" i="79"/>
  <c r="K45" i="79"/>
  <c r="M45" i="79"/>
  <c r="O45" i="79"/>
  <c r="Q45" i="79"/>
  <c r="S45" i="79"/>
  <c r="I46" i="79"/>
  <c r="K46" i="79"/>
  <c r="M46" i="79"/>
  <c r="O46" i="79"/>
  <c r="Q46" i="79"/>
  <c r="S46" i="79"/>
  <c r="I47" i="79"/>
  <c r="K47" i="79"/>
  <c r="M47" i="79"/>
  <c r="O47" i="79"/>
  <c r="Q47" i="79"/>
  <c r="S47" i="79"/>
  <c r="D48" i="79"/>
  <c r="E48" i="79"/>
  <c r="F48" i="79"/>
  <c r="N48" i="79" l="1"/>
  <c r="L48" i="79"/>
  <c r="R48" i="79"/>
  <c r="J48" i="79"/>
  <c r="P48" i="79"/>
  <c r="H48" i="79"/>
  <c r="Q48" i="79"/>
  <c r="S48" i="79"/>
  <c r="K48" i="79"/>
  <c r="I48" i="79"/>
  <c r="O48" i="79"/>
  <c r="M48" i="79"/>
  <c r="J10" i="74"/>
  <c r="L10" i="74"/>
  <c r="N10" i="74"/>
  <c r="P10" i="74"/>
  <c r="R10" i="74"/>
  <c r="F10" i="74"/>
  <c r="J29" i="78" l="1"/>
  <c r="L29" i="78"/>
  <c r="N29" i="78"/>
  <c r="P29" i="78"/>
  <c r="R29" i="78"/>
  <c r="I12" i="78" l="1"/>
  <c r="I11" i="78"/>
  <c r="I10" i="78"/>
  <c r="I9" i="78"/>
  <c r="I8" i="78"/>
  <c r="I7" i="78"/>
  <c r="S20" i="78"/>
  <c r="S21" i="78"/>
  <c r="Q20" i="78"/>
  <c r="Q21" i="78"/>
  <c r="O20" i="78"/>
  <c r="O21" i="78"/>
  <c r="M20" i="78"/>
  <c r="M21" i="78"/>
  <c r="K20" i="78"/>
  <c r="K21" i="78"/>
  <c r="I21" i="78"/>
  <c r="I20" i="78"/>
  <c r="I25" i="78"/>
  <c r="K25" i="78"/>
  <c r="M25" i="78"/>
  <c r="O25" i="78"/>
  <c r="Q25" i="78"/>
  <c r="S25" i="78"/>
  <c r="I26" i="78"/>
  <c r="K26" i="78"/>
  <c r="M26" i="78"/>
  <c r="O26" i="78"/>
  <c r="Q26" i="78"/>
  <c r="S26" i="78"/>
  <c r="I27" i="78"/>
  <c r="K27" i="78"/>
  <c r="M27" i="78"/>
  <c r="O27" i="78"/>
  <c r="Q27" i="78"/>
  <c r="S27" i="78"/>
  <c r="I28" i="78"/>
  <c r="K28" i="78"/>
  <c r="M28" i="78"/>
  <c r="O28" i="78"/>
  <c r="Q28" i="78"/>
  <c r="S28" i="78"/>
  <c r="I17" i="78"/>
  <c r="K17" i="78"/>
  <c r="M17" i="78"/>
  <c r="O17" i="78"/>
  <c r="Q17" i="78"/>
  <c r="S17" i="78"/>
  <c r="I18" i="78"/>
  <c r="K18" i="78"/>
  <c r="M18" i="78"/>
  <c r="O18" i="78"/>
  <c r="Q18" i="78"/>
  <c r="S18" i="78"/>
  <c r="I19" i="78"/>
  <c r="K19" i="78"/>
  <c r="M19" i="78"/>
  <c r="O19" i="78"/>
  <c r="Q19" i="78"/>
  <c r="S19" i="78"/>
  <c r="I22" i="78"/>
  <c r="K22" i="78"/>
  <c r="M22" i="78"/>
  <c r="O22" i="78"/>
  <c r="Q22" i="78"/>
  <c r="S22" i="78"/>
  <c r="I23" i="78"/>
  <c r="K23" i="78"/>
  <c r="M23" i="78"/>
  <c r="O23" i="78"/>
  <c r="Q23" i="78"/>
  <c r="S23" i="78"/>
  <c r="I24" i="78"/>
  <c r="K24" i="78"/>
  <c r="M24" i="78"/>
  <c r="O24" i="78"/>
  <c r="Q24" i="78"/>
  <c r="S24" i="78"/>
  <c r="I13" i="78"/>
  <c r="K13" i="78"/>
  <c r="M13" i="78"/>
  <c r="O13" i="78"/>
  <c r="Q13" i="78"/>
  <c r="S13" i="78"/>
  <c r="I14" i="78"/>
  <c r="K14" i="78"/>
  <c r="M14" i="78"/>
  <c r="O14" i="78"/>
  <c r="Q14" i="78"/>
  <c r="S14" i="78"/>
  <c r="I15" i="78"/>
  <c r="K15" i="78"/>
  <c r="M15" i="78"/>
  <c r="O15" i="78"/>
  <c r="Q15" i="78"/>
  <c r="S15" i="78"/>
  <c r="I16" i="78"/>
  <c r="K16" i="78"/>
  <c r="M16" i="78"/>
  <c r="O16" i="78"/>
  <c r="Q16" i="78"/>
  <c r="S16" i="78"/>
  <c r="H29" i="78"/>
  <c r="F29" i="78"/>
  <c r="E29" i="78"/>
  <c r="D29" i="78"/>
  <c r="S12" i="78"/>
  <c r="Q12" i="78"/>
  <c r="O12" i="78"/>
  <c r="M12" i="78"/>
  <c r="K12" i="78"/>
  <c r="S11" i="78"/>
  <c r="Q11" i="78"/>
  <c r="O11" i="78"/>
  <c r="M11" i="78"/>
  <c r="K11" i="78"/>
  <c r="S10" i="78"/>
  <c r="Q10" i="78"/>
  <c r="O10" i="78"/>
  <c r="M10" i="78"/>
  <c r="K10" i="78"/>
  <c r="S9" i="78"/>
  <c r="Q9" i="78"/>
  <c r="O9" i="78"/>
  <c r="M9" i="78"/>
  <c r="K9" i="78"/>
  <c r="S8" i="78"/>
  <c r="Q8" i="78"/>
  <c r="O8" i="78"/>
  <c r="M8" i="78"/>
  <c r="K8" i="78"/>
  <c r="S7" i="78"/>
  <c r="Q7" i="78"/>
  <c r="O7" i="78"/>
  <c r="M7" i="78"/>
  <c r="K7" i="78"/>
  <c r="S29" i="78" l="1"/>
  <c r="Q29" i="78"/>
  <c r="O29" i="78"/>
  <c r="M29" i="78"/>
  <c r="K29" i="78"/>
  <c r="I29" i="78"/>
  <c r="I7" i="65" l="1"/>
  <c r="K7" i="65"/>
  <c r="J9" i="75" l="1"/>
  <c r="L9" i="75"/>
  <c r="N9" i="75"/>
  <c r="P9" i="75"/>
  <c r="R9" i="75"/>
  <c r="E9" i="75"/>
  <c r="F9" i="75"/>
  <c r="D10" i="74"/>
  <c r="H17" i="64" l="1"/>
  <c r="I14" i="64" l="1"/>
  <c r="I8" i="64"/>
  <c r="I9" i="64"/>
  <c r="I10" i="64"/>
  <c r="I11" i="64"/>
  <c r="I12" i="64"/>
  <c r="I13" i="64"/>
  <c r="I15" i="64"/>
  <c r="I16" i="64"/>
  <c r="I7" i="64"/>
  <c r="Q10" i="64"/>
  <c r="Q9" i="64"/>
  <c r="M10" i="64"/>
  <c r="M9" i="64"/>
  <c r="M8" i="64"/>
  <c r="K8" i="64"/>
  <c r="I17" i="64" l="1"/>
  <c r="H9" i="75"/>
  <c r="D9" i="75"/>
  <c r="S8" i="75"/>
  <c r="Q8" i="75"/>
  <c r="O8" i="75"/>
  <c r="M8" i="75"/>
  <c r="K8" i="75"/>
  <c r="I8" i="75"/>
  <c r="S7" i="75"/>
  <c r="Q7" i="75"/>
  <c r="O7" i="75"/>
  <c r="M7" i="75"/>
  <c r="K7" i="75"/>
  <c r="I7" i="75"/>
  <c r="S9" i="75" l="1"/>
  <c r="Q9" i="75"/>
  <c r="O9" i="75"/>
  <c r="M9" i="75"/>
  <c r="I9" i="75"/>
  <c r="K9" i="75"/>
  <c r="S9" i="74"/>
  <c r="Q9" i="74"/>
  <c r="O9" i="74"/>
  <c r="M9" i="74"/>
  <c r="K9" i="74"/>
  <c r="I9" i="74"/>
  <c r="S8" i="74"/>
  <c r="Q8" i="74"/>
  <c r="O8" i="74"/>
  <c r="M8" i="74"/>
  <c r="K8" i="74"/>
  <c r="I8" i="74"/>
  <c r="S7" i="74"/>
  <c r="Q7" i="74"/>
  <c r="O7" i="74"/>
  <c r="M7" i="74"/>
  <c r="K7" i="74"/>
  <c r="K10" i="74" s="1"/>
  <c r="I7" i="74"/>
  <c r="A7" i="74"/>
  <c r="O10" i="74" l="1"/>
  <c r="M10" i="74"/>
  <c r="I10" i="74"/>
  <c r="S10" i="74"/>
  <c r="Q10" i="74"/>
  <c r="B7" i="64" l="1"/>
  <c r="B7" i="69"/>
  <c r="H8" i="69" l="1"/>
  <c r="M7" i="65" l="1"/>
  <c r="O7" i="65"/>
  <c r="Q7" i="65"/>
  <c r="S7" i="65"/>
  <c r="J14" i="62" l="1"/>
  <c r="L14" i="62"/>
  <c r="N14" i="62"/>
  <c r="P14" i="62"/>
  <c r="R14" i="62"/>
  <c r="H14" i="62"/>
  <c r="E14" i="62"/>
  <c r="H8" i="65"/>
  <c r="I8" i="65"/>
  <c r="J8" i="65"/>
  <c r="K8" i="65"/>
  <c r="P8" i="65"/>
  <c r="Q8" i="65"/>
  <c r="R8" i="65"/>
  <c r="S8" i="65"/>
  <c r="R8" i="69" l="1"/>
  <c r="P8" i="69"/>
  <c r="N8" i="69"/>
  <c r="L8" i="69"/>
  <c r="J8" i="69"/>
  <c r="F8" i="69"/>
  <c r="E8" i="69"/>
  <c r="D8" i="69"/>
  <c r="S7" i="69"/>
  <c r="S8" i="69" s="1"/>
  <c r="Q7" i="69"/>
  <c r="Q8" i="69" s="1"/>
  <c r="O7" i="69"/>
  <c r="O8" i="69" s="1"/>
  <c r="M7" i="69"/>
  <c r="M8" i="69" s="1"/>
  <c r="K7" i="69"/>
  <c r="K8" i="69" s="1"/>
  <c r="I7" i="69"/>
  <c r="I8" i="69" s="1"/>
  <c r="B7" i="62" l="1"/>
  <c r="E10" i="64" l="1"/>
  <c r="E9" i="64"/>
  <c r="F17" i="64"/>
  <c r="E7" i="64"/>
  <c r="E15" i="64"/>
  <c r="M9" i="62" l="1"/>
  <c r="S11" i="64" l="1"/>
  <c r="S12" i="64"/>
  <c r="S13" i="64"/>
  <c r="Q11" i="64"/>
  <c r="Q12" i="64"/>
  <c r="Q13" i="64"/>
  <c r="O11" i="64"/>
  <c r="O12" i="64"/>
  <c r="O13" i="64"/>
  <c r="M11" i="64"/>
  <c r="M12" i="64"/>
  <c r="M13" i="64"/>
  <c r="K11" i="64"/>
  <c r="K12" i="64"/>
  <c r="K13" i="64"/>
  <c r="S14" i="64" l="1"/>
  <c r="Q14" i="64"/>
  <c r="O14" i="64"/>
  <c r="M14" i="64"/>
  <c r="K14" i="64"/>
  <c r="S16" i="64"/>
  <c r="Q16" i="64"/>
  <c r="O16" i="64"/>
  <c r="M16" i="64"/>
  <c r="K16" i="64"/>
  <c r="S15" i="64"/>
  <c r="Q15" i="64"/>
  <c r="O15" i="64"/>
  <c r="M15" i="64"/>
  <c r="K15" i="64"/>
  <c r="S10" i="64"/>
  <c r="O10" i="64"/>
  <c r="K10" i="64"/>
  <c r="S9" i="64"/>
  <c r="O9" i="64"/>
  <c r="K9" i="64"/>
  <c r="S8" i="64"/>
  <c r="Q8" i="64"/>
  <c r="O8" i="64"/>
  <c r="S7" i="64"/>
  <c r="Q7" i="64"/>
  <c r="O7" i="64"/>
  <c r="M7" i="64"/>
  <c r="M17" i="64" s="1"/>
  <c r="K7" i="64"/>
  <c r="K17" i="64" l="1"/>
  <c r="O17" i="64"/>
  <c r="Q17" i="64"/>
  <c r="S17" i="64"/>
  <c r="M8" i="62"/>
  <c r="F14" i="62" l="1"/>
  <c r="S13" i="62"/>
  <c r="Q13" i="62"/>
  <c r="O13" i="62"/>
  <c r="M13" i="62"/>
  <c r="K13" i="62"/>
  <c r="I13" i="62"/>
  <c r="S12" i="62"/>
  <c r="Q12" i="62"/>
  <c r="O12" i="62"/>
  <c r="M12" i="62"/>
  <c r="K12" i="62"/>
  <c r="I12" i="62"/>
  <c r="S11" i="62"/>
  <c r="Q11" i="62"/>
  <c r="O11" i="62"/>
  <c r="M11" i="62"/>
  <c r="K11" i="62"/>
  <c r="I11" i="62"/>
  <c r="S10" i="62"/>
  <c r="Q10" i="62"/>
  <c r="O10" i="62"/>
  <c r="M10" i="62"/>
  <c r="K10" i="62"/>
  <c r="I10" i="62"/>
  <c r="S9" i="62"/>
  <c r="Q9" i="62"/>
  <c r="O9" i="62"/>
  <c r="K9" i="62"/>
  <c r="I9" i="62"/>
  <c r="S8" i="62"/>
  <c r="Q8" i="62"/>
  <c r="O8" i="62"/>
  <c r="K8" i="62"/>
  <c r="I8" i="62"/>
  <c r="S7" i="62"/>
  <c r="Q7" i="62"/>
  <c r="O7" i="62"/>
  <c r="M7" i="62"/>
  <c r="K7" i="62"/>
  <c r="I7" i="62"/>
  <c r="K14" i="62" l="1"/>
  <c r="I14" i="62"/>
  <c r="M14" i="62"/>
  <c r="S14" i="62"/>
  <c r="Q14" i="62"/>
  <c r="O14" i="62"/>
  <c r="B11" i="64" l="1"/>
  <c r="D17" i="64"/>
  <c r="E16" i="64"/>
  <c r="E17" i="64" s="1"/>
</calcChain>
</file>

<file path=xl/sharedStrings.xml><?xml version="1.0" encoding="utf-8"?>
<sst xmlns="http://schemas.openxmlformats.org/spreadsheetml/2006/main" count="463" uniqueCount="172">
  <si>
    <t>Суфинансирање</t>
  </si>
  <si>
    <t>Област подршке</t>
  </si>
  <si>
    <t>Врста операције/уговора</t>
  </si>
  <si>
    <t>Финансијска  помоћ ЕУ</t>
  </si>
  <si>
    <t xml:space="preserve">Надлежна институција </t>
  </si>
  <si>
    <t xml:space="preserve"> Дин.</t>
  </si>
  <si>
    <t>У ЕУР</t>
  </si>
  <si>
    <t xml:space="preserve"> ПРИЛОГ 4.                                              </t>
  </si>
  <si>
    <t>Укупан буџет пројекта/секторског програма        ( У ЕУР )</t>
  </si>
  <si>
    <t>Евро</t>
  </si>
  <si>
    <t xml:space="preserve">Суфинансирање </t>
  </si>
  <si>
    <t>АД/Саобраћај</t>
  </si>
  <si>
    <t>Mинистaрствo грaђeвинaрствa, сaoбрaћaja и инфрaструктурe</t>
  </si>
  <si>
    <t>Министарство заштите животне средине</t>
  </si>
  <si>
    <t>Министарство пољопривреде, шумарства и водопривреде</t>
  </si>
  <si>
    <t>ЗАШТИТА ЖИВОТНЕ СРЕДИНЕ Акција 5/Животна средина - индиректно управљање</t>
  </si>
  <si>
    <t xml:space="preserve">УКУПНО </t>
  </si>
  <si>
    <t>Укупан буџет пројекта/секторског програма (У ЕУР)</t>
  </si>
  <si>
    <t>Укупан буџет по операцији (У ЕУР )</t>
  </si>
  <si>
    <t>ИПА 2020 II део - ПРЕГЛЕД ПРОЈЕКАТА/СЕКТОРСКИХ ПРОГРАМА ЗА ИНДИРЕКТНО УПРАВЉАЊЕ, СА ПРОЈЕКЦИЈАМА БУЏЕТА</t>
  </si>
  <si>
    <t>Министарсво заштите животне средине</t>
  </si>
  <si>
    <t>Подршка ЕУ интеграцијама - Неалоцирана средства</t>
  </si>
  <si>
    <t>Животна средина и Климатске промене</t>
  </si>
  <si>
    <t>ИПА 2021  - ПРЕГЛЕД ПРОЈЕКАТА/СЕКТОРСКИХ ПРОГРАМА ЗА ИНДИРЕКТНО УПРАВЉАЊЕ, СА ПРОЈЕКЦИЈАМА БУЏЕТА</t>
  </si>
  <si>
    <t>ИПА 2021-Преглед пројеката/секторских програма за индиректно управљање</t>
  </si>
  <si>
    <t>ИПА 2020-Преглед пројеката/секторских програма за индиректно управљање</t>
  </si>
  <si>
    <t>ИПА 2017 - ПРЕГЛЕД ПРОЈЕКАТА/СЕКТОРСКИХ ПРОГРАМА ЗА ИНДИРЕКТНО УПРАВЉАЊЕ,  СА ПРОЈЕКЦИЈАМА БУЏЕТА</t>
  </si>
  <si>
    <t>ИПА 2017-Преглед пројеката/секторских програма за индиректно управљање</t>
  </si>
  <si>
    <t>ИПА 2015 - ПРЕГЛЕД ПРОЈЕКАТА/СЕКТОРСКИХ ПРОГРАМА ЗА ИНДИРЕКТНО УПРАВЉАЊЕ,  СА ПРОЈЕКЦИЈАМА БУЏЕТА</t>
  </si>
  <si>
    <t>ИПА 2015-Преглед пројеката/секторских програма за индиректно управљање</t>
  </si>
  <si>
    <t>ЕУ за повезаност и Зелену Агенду</t>
  </si>
  <si>
    <t>ЕУ за одрживу економију, пољопривреду и рурални развој</t>
  </si>
  <si>
    <t xml:space="preserve"> </t>
  </si>
  <si>
    <t>Министарство за рад, запошљавање борачка и социјална питања</t>
  </si>
  <si>
    <t>Министарство рударства и енергетике</t>
  </si>
  <si>
    <t>ИПА 2018 - ПРЕГЛЕД ПРОЈЕКАТА/СЕКТОРСКИХ ПРОГРАМА ЗА ИНДИРЕКТНО УПРАВЉАЊЕ,  СА ПРОЈЕКЦИЈАМА БУЏЕТА</t>
  </si>
  <si>
    <t>ИПА 2018-Преглед пројеката/секторских програма за индиректно управљање</t>
  </si>
  <si>
    <t xml:space="preserve">Министарство заштите животне средине  </t>
  </si>
  <si>
    <t>ИПА 2019 - ПРЕГЛЕД ПРОЈЕКАТА/СЕКТОРСКИХ ПРОГРАМА ЗА ИНДИРЕКТНО УПРАВЉАЊЕ,  СА ПРОЈЕКЦИЈАМА БУЏЕТА</t>
  </si>
  <si>
    <t>ИПА 2019-Преглед пројеката/секторских програма за индиректно управљање</t>
  </si>
  <si>
    <t>КОНКУРЕНТНОСТ И ИНОВАЦИЈЕ Акција 5-Конкурентност, истраживање и развој и иновације</t>
  </si>
  <si>
    <t>ИПА 2020 - I део - ПРЕГЛЕД ПРОЈЕКАТА/СЕКТОРСКИХ ПРОГРАМА ЗА ИНДИРЕКТНО УПРАВЉАЊЕ, СА ПРОЈЕКЦИЈАМА БУЏЕТА</t>
  </si>
  <si>
    <t>Демократија и управљање</t>
  </si>
  <si>
    <t>Министарство финансија - Управа царина</t>
  </si>
  <si>
    <t>Образовање, запошљавање и социјалне политике</t>
  </si>
  <si>
    <t>ИПА 2022  - ПРЕГЛЕД ПРОЈЕКАТА/СЕКТОРСКИХ ПРОГРАМА ЗА ИНДИРЕКТНО УПРАВЉАЊЕ, СА ПРОЈЕКЦИЈАМА БУЏЕТА</t>
  </si>
  <si>
    <t>ЕУ подршка за спровођење Зелене Агенде</t>
  </si>
  <si>
    <t>Помоћ Европским интеграцијама</t>
  </si>
  <si>
    <t>Уређење система рада и радно-правних односа</t>
  </si>
  <si>
    <t>Министарство науке, технолошког развоја и иновација</t>
  </si>
  <si>
    <t>Министарство просвете</t>
  </si>
  <si>
    <t>УКУПНО</t>
  </si>
  <si>
    <t>Управљање отпадом и отпадним водама/ Отпад</t>
  </si>
  <si>
    <t>Квалитет ваздуха и нергетска ефикасност</t>
  </si>
  <si>
    <t>Остале области подршке</t>
  </si>
  <si>
    <t>Управљање отпадом и отпадним водама/Отпадне воде</t>
  </si>
  <si>
    <t>Министарство за европске интеграције</t>
  </si>
  <si>
    <t>ИПА 2022-Преглед пројеката/секторских програма за индиректно управљање</t>
  </si>
  <si>
    <t>ИПА 2024-2027 П3-Преглед пројеката/секторских програма за индиректно управљање</t>
  </si>
  <si>
    <t>ИПА 2024-2027 П3 - ПРЕГЛЕД ПРОЈЕКАТА/СЕКТОРСКИХ ПРОГРАМА ЗА ИНДИРЕКТНО УПРАВЉАЊЕ, СА ПРОЈЕКЦИЈАМА БУЏЕТА</t>
  </si>
  <si>
    <t>ИПА 2024-2027 П4 - ПРЕГЛЕД ПРОЈЕКАТА/СЕКТОРСКИХ ПРОГРАМА ЗА ИНДИРЕКТНО УПРАВЉАЊЕ, СА ПРОЈЕКЦИЈАМА БУЏЕТА</t>
  </si>
  <si>
    <t>ИПА 2024-2027 П4-Преглед пројеката/секторских програма за индиректно управљање</t>
  </si>
  <si>
    <t>Социјална инклузија</t>
  </si>
  <si>
    <t>Остала подршка/Подршка структурама и органима власти у оквиру IPA III</t>
  </si>
  <si>
    <t>Министарство за рад, запошљавање, борачка и социјална питања / Национална служба за запошљавање</t>
  </si>
  <si>
    <t>Министарство туризма и омладине</t>
  </si>
  <si>
    <t>Комесаријат за избеглице и миграције</t>
  </si>
  <si>
    <t>Министарство за рад, запошљавање, борачка и социјална питања</t>
  </si>
  <si>
    <t xml:space="preserve"> Комесаријат за избеглице и миграције и Министарство за рад, запошљавање, борачка и социјална питања</t>
  </si>
  <si>
    <t>Запошљавање и вештине</t>
  </si>
  <si>
    <r>
      <t xml:space="preserve">Министарство пољопривреде, шумарства и водопривреде - </t>
    </r>
    <r>
      <rPr>
        <b/>
        <sz val="11"/>
        <color theme="1"/>
        <rFont val="Times New Roman"/>
        <family val="1"/>
      </rPr>
      <t>Републичка дирекција за воде</t>
    </r>
  </si>
  <si>
    <r>
      <t xml:space="preserve">4.1. Уговор о услугама </t>
    </r>
    <r>
      <rPr>
        <sz val="11"/>
        <color theme="1"/>
        <rFont val="Times New Roman"/>
        <family val="1"/>
      </rPr>
      <t>Хидрогеолошка истраживања</t>
    </r>
  </si>
  <si>
    <r>
      <t xml:space="preserve">Министарство финансија - </t>
    </r>
    <r>
      <rPr>
        <b/>
        <sz val="11"/>
        <color theme="1"/>
        <rFont val="Times New Roman"/>
        <family val="1"/>
      </rPr>
      <t>Пореска управа</t>
    </r>
  </si>
  <si>
    <r>
      <t xml:space="preserve">Министарство пољопривреде, шумарства и водопривреде - </t>
    </r>
    <r>
      <rPr>
        <b/>
        <sz val="11"/>
        <color theme="1"/>
        <rFont val="Times New Roman"/>
        <family val="1"/>
      </rPr>
      <t>Управа за аграрна плаћања</t>
    </r>
  </si>
  <si>
    <r>
      <rPr>
        <b/>
        <sz val="11"/>
        <color theme="1"/>
        <rFont val="Times New Roman"/>
        <family val="1"/>
      </rPr>
      <t>Уговор о услугама</t>
    </r>
    <r>
      <rPr>
        <sz val="11"/>
        <color theme="1"/>
        <rFont val="Times New Roman"/>
        <family val="1"/>
      </rPr>
      <t xml:space="preserve"> за јачање капацитетаза управљање животном средином</t>
    </r>
  </si>
  <si>
    <r>
      <t xml:space="preserve">Уговор о радовима </t>
    </r>
    <r>
      <rPr>
        <sz val="11"/>
        <color theme="1"/>
        <rFont val="Times New Roman"/>
        <family val="1"/>
      </rPr>
      <t>на изградњи постројења за прераду отпадних вода у Сокобањи (лот 1 лот 2)</t>
    </r>
  </si>
  <si>
    <r>
      <t>Министарство пољопривреде, шумарства и водопривреде-</t>
    </r>
    <r>
      <rPr>
        <b/>
        <sz val="11"/>
        <color theme="1"/>
        <rFont val="Times New Roman"/>
        <family val="1"/>
      </rPr>
      <t>Републичка дирекција за воде</t>
    </r>
  </si>
  <si>
    <r>
      <rPr>
        <b/>
        <sz val="11"/>
        <color theme="1"/>
        <rFont val="Times New Roman"/>
        <family val="1"/>
      </rPr>
      <t>Уговор о услугама</t>
    </r>
    <r>
      <rPr>
        <sz val="11"/>
        <color theme="1"/>
        <rFont val="Times New Roman"/>
        <family val="1"/>
      </rPr>
      <t xml:space="preserve"> за техничку помоћ за регионални центар за управљање отпадом у Новом Саду</t>
    </r>
  </si>
  <si>
    <r>
      <t xml:space="preserve">Уговор о радовима </t>
    </r>
    <r>
      <rPr>
        <sz val="11"/>
        <color theme="1"/>
        <rFont val="Times New Roman"/>
        <family val="1"/>
      </rPr>
      <t>на реконструкцији и адаптацији јавних зграда у Србији за особе са инвалидитетом</t>
    </r>
  </si>
  <si>
    <r>
      <t xml:space="preserve">Министарство рударства и енергетике - </t>
    </r>
    <r>
      <rPr>
        <b/>
        <sz val="11"/>
        <color theme="1"/>
        <rFont val="Times New Roman"/>
        <family val="1"/>
      </rPr>
      <t>ЈП Србија Гас</t>
    </r>
  </si>
  <si>
    <r>
      <t xml:space="preserve">Уговор о услугама </t>
    </r>
    <r>
      <rPr>
        <sz val="11"/>
        <color theme="1"/>
        <rFont val="Times New Roman"/>
        <family val="1"/>
      </rPr>
      <t xml:space="preserve">за надзор </t>
    </r>
  </si>
  <si>
    <r>
      <t xml:space="preserve">Уговор о услугама </t>
    </r>
    <r>
      <rPr>
        <sz val="11"/>
        <color theme="1"/>
        <rFont val="Times New Roman"/>
        <family val="1"/>
      </rPr>
      <t xml:space="preserve">за </t>
    </r>
    <r>
      <rPr>
        <i/>
        <sz val="11"/>
        <color theme="1"/>
        <rFont val="Times New Roman"/>
        <family val="1"/>
      </rPr>
      <t>AIS AES</t>
    </r>
    <r>
      <rPr>
        <sz val="11"/>
        <color theme="1"/>
        <rFont val="Times New Roman"/>
        <family val="1"/>
      </rPr>
      <t xml:space="preserve"> и </t>
    </r>
    <r>
      <rPr>
        <i/>
        <sz val="11"/>
        <color theme="1"/>
        <rFont val="Times New Roman"/>
        <family val="1"/>
      </rPr>
      <t>CDMS</t>
    </r>
    <r>
      <rPr>
        <sz val="11"/>
        <color theme="1"/>
        <rFont val="Times New Roman"/>
        <family val="1"/>
      </rPr>
      <t xml:space="preserve"> систем</t>
    </r>
  </si>
  <si>
    <r>
      <t xml:space="preserve">Уговор о услугама </t>
    </r>
    <r>
      <rPr>
        <sz val="11"/>
        <color theme="1"/>
        <rFont val="Times New Roman"/>
        <family val="1"/>
      </rPr>
      <t>за надзор развоја AIS AES и CDMS система</t>
    </r>
  </si>
  <si>
    <r>
      <t xml:space="preserve">Директни грант </t>
    </r>
    <r>
      <rPr>
        <sz val="11"/>
        <color theme="1"/>
        <rFont val="Times New Roman"/>
        <family val="1"/>
      </rPr>
      <t>за НСЗ</t>
    </r>
  </si>
  <si>
    <r>
      <t xml:space="preserve">Уговор о услугама </t>
    </r>
    <r>
      <rPr>
        <sz val="11"/>
        <color theme="1"/>
        <rFont val="Times New Roman"/>
        <family val="1"/>
      </rPr>
      <t xml:space="preserve"> за правни оквир образовања одраслих</t>
    </r>
  </si>
  <si>
    <r>
      <t xml:space="preserve">Уговор о услугама </t>
    </r>
    <r>
      <rPr>
        <sz val="11"/>
        <color theme="1"/>
        <rFont val="Times New Roman"/>
        <family val="1"/>
      </rPr>
      <t>за национлну социјалну заштиту</t>
    </r>
  </si>
  <si>
    <r>
      <t xml:space="preserve">Директни грант </t>
    </r>
    <r>
      <rPr>
        <sz val="11"/>
        <color theme="1"/>
        <rFont val="Times New Roman"/>
        <family val="1"/>
      </rPr>
      <t>за СКГО</t>
    </r>
  </si>
  <si>
    <r>
      <t xml:space="preserve">1. Директни грант </t>
    </r>
    <r>
      <rPr>
        <sz val="11"/>
        <color theme="1"/>
        <rFont val="Times New Roman"/>
        <family val="1"/>
      </rPr>
      <t>Иновационом фонду</t>
    </r>
  </si>
  <si>
    <t>Укупан буџет по операцији ( У ЕУР )</t>
  </si>
  <si>
    <r>
      <t xml:space="preserve">3. Активност Б 1.1 </t>
    </r>
    <r>
      <rPr>
        <b/>
        <sz val="11"/>
        <color theme="1"/>
        <rFont val="Times New Roman"/>
        <family val="1"/>
      </rPr>
      <t>Уговор о радовима</t>
    </r>
    <r>
      <rPr>
        <sz val="11"/>
        <color theme="1"/>
        <rFont val="Times New Roman"/>
        <family val="1"/>
      </rPr>
      <t xml:space="preserve"> за постројење отпадних вода Брус-Блаце - лот 1, лот 2</t>
    </r>
  </si>
  <si>
    <r>
      <t xml:space="preserve">3. Активност Б 1.2 </t>
    </r>
    <r>
      <rPr>
        <b/>
        <sz val="11"/>
        <color theme="1"/>
        <rFont val="Times New Roman"/>
        <family val="1"/>
      </rPr>
      <t>Уговор о радовима</t>
    </r>
    <r>
      <rPr>
        <sz val="11"/>
        <color theme="1"/>
        <rFont val="Times New Roman"/>
        <family val="1"/>
      </rPr>
      <t xml:space="preserve"> за постројење отпадних вода Краљево</t>
    </r>
  </si>
  <si>
    <r>
      <t xml:space="preserve">2.1 </t>
    </r>
    <r>
      <rPr>
        <b/>
        <sz val="11"/>
        <color theme="1"/>
        <rFont val="Times New Roman"/>
        <family val="1"/>
      </rPr>
      <t xml:space="preserve">Угoвoр o рaдoвимa </t>
    </r>
    <r>
      <rPr>
        <sz val="11"/>
        <color theme="1"/>
        <rFont val="Times New Roman"/>
        <family val="1"/>
      </rPr>
      <t>Модернизација и рехабилитација дела пруге Ниш-Брестовац</t>
    </r>
  </si>
  <si>
    <r>
      <rPr>
        <b/>
        <sz val="11"/>
        <color theme="1"/>
        <rFont val="Times New Roman"/>
        <family val="1"/>
      </rPr>
      <t>Неалоцирана средства: Уговор о услугама</t>
    </r>
    <r>
      <rPr>
        <sz val="11"/>
        <color theme="1"/>
        <rFont val="Times New Roman"/>
        <family val="1"/>
      </rPr>
      <t xml:space="preserve"> надзор над модернизацијом и санацијом железничке деонице Ниш - Брестовац</t>
    </r>
  </si>
  <si>
    <r>
      <rPr>
        <b/>
        <sz val="11"/>
        <color theme="1"/>
        <rFont val="Times New Roman"/>
        <family val="1"/>
      </rPr>
      <t xml:space="preserve">Неалоцирана средства: Уговор о услугама </t>
    </r>
    <r>
      <rPr>
        <sz val="11"/>
        <color theme="1"/>
        <rFont val="Times New Roman"/>
        <family val="1"/>
      </rPr>
      <t>надзор за изградњу постројења за третман отпадних вода у Нишу</t>
    </r>
  </si>
  <si>
    <r>
      <t xml:space="preserve">Уговор о услугама </t>
    </r>
    <r>
      <rPr>
        <sz val="11"/>
        <color theme="1"/>
        <rFont val="Times New Roman"/>
        <family val="1"/>
      </rPr>
      <t>за надзор изградње постројења за прераду отпадних вода у Сокобањи</t>
    </r>
  </si>
  <si>
    <r>
      <rPr>
        <b/>
        <sz val="11"/>
        <color theme="1"/>
        <rFont val="Times New Roman"/>
        <family val="1"/>
      </rPr>
      <t>Неалоцирана средства: Уговор о услугама</t>
    </r>
    <r>
      <rPr>
        <sz val="11"/>
        <color theme="1"/>
        <rFont val="Times New Roman"/>
        <family val="1"/>
      </rPr>
      <t xml:space="preserve"> надзор радова за постројење отпадних вода Брус-Блаце </t>
    </r>
  </si>
  <si>
    <r>
      <t xml:space="preserve">4. Активност Б 1.2 </t>
    </r>
    <r>
      <rPr>
        <b/>
        <sz val="11"/>
        <color theme="1"/>
        <rFont val="Times New Roman"/>
        <family val="1"/>
      </rPr>
      <t>Уговор о услугама</t>
    </r>
    <r>
      <rPr>
        <sz val="11"/>
        <color theme="1"/>
        <rFont val="Times New Roman"/>
        <family val="1"/>
      </rPr>
      <t xml:space="preserve"> надзор радова за постројење отпадних вода Краљево </t>
    </r>
  </si>
  <si>
    <r>
      <t xml:space="preserve">1.1. </t>
    </r>
    <r>
      <rPr>
        <b/>
        <sz val="11"/>
        <color theme="1"/>
        <rFont val="Times New Roman"/>
        <family val="1"/>
      </rPr>
      <t>Уговор о радовим</t>
    </r>
    <r>
      <rPr>
        <sz val="11"/>
        <color theme="1"/>
        <rFont val="Times New Roman"/>
        <family val="1"/>
      </rPr>
      <t>а 
изградња постројења за третман отпадних вода у Нишу Лот 1</t>
    </r>
  </si>
  <si>
    <r>
      <t xml:space="preserve">1.1. </t>
    </r>
    <r>
      <rPr>
        <b/>
        <sz val="11"/>
        <color theme="1"/>
        <rFont val="Times New Roman"/>
        <family val="1"/>
      </rPr>
      <t>Уговор о радовим</t>
    </r>
    <r>
      <rPr>
        <sz val="11"/>
        <color theme="1"/>
        <rFont val="Times New Roman"/>
        <family val="1"/>
      </rPr>
      <t>а 
изградња постројења за третман отпадних вода у Нишу Лот 2</t>
    </r>
  </si>
  <si>
    <r>
      <t xml:space="preserve">Уговор о услугама </t>
    </r>
    <r>
      <rPr>
        <sz val="11"/>
        <color theme="1"/>
        <rFont val="Times New Roman"/>
        <family val="1"/>
      </rPr>
      <t xml:space="preserve"> надзор радова на реконструкцији и адаптацији јавних зграда у Србији за особе са инвалидитетом</t>
    </r>
  </si>
  <si>
    <r>
      <t xml:space="preserve">Уговор о услугама </t>
    </r>
    <r>
      <rPr>
        <sz val="11"/>
        <color theme="1"/>
        <rFont val="Times New Roman"/>
        <family val="1"/>
      </rPr>
      <t xml:space="preserve"> планирање енергетских капацитета</t>
    </r>
  </si>
  <si>
    <r>
      <t>1.1.1</t>
    </r>
    <r>
      <rPr>
        <b/>
        <sz val="11"/>
        <color theme="1"/>
        <rFont val="Times New Roman"/>
        <family val="1"/>
      </rPr>
      <t xml:space="preserve"> Уговор о радови</t>
    </r>
    <r>
      <rPr>
        <sz val="11"/>
        <color theme="1"/>
        <rFont val="Times New Roman"/>
        <family val="1"/>
      </rPr>
      <t xml:space="preserve">  Успостављање интегрисаног регионалног система управљања отпадом у Новом Саду </t>
    </r>
  </si>
  <si>
    <r>
      <rPr>
        <sz val="11"/>
        <color theme="1"/>
        <rFont val="Times New Roman"/>
        <family val="1"/>
      </rPr>
      <t>2.1.1</t>
    </r>
    <r>
      <rPr>
        <b/>
        <sz val="11"/>
        <color theme="1"/>
        <rFont val="Times New Roman"/>
        <family val="1"/>
      </rPr>
      <t xml:space="preserve"> Уговор о услугама 
</t>
    </r>
    <r>
      <rPr>
        <sz val="11"/>
        <color theme="1"/>
        <rFont val="Times New Roman"/>
        <family val="1"/>
      </rPr>
      <t>Развој оперативног интегрисаног система администрације и контроле (</t>
    </r>
    <r>
      <rPr>
        <i/>
        <sz val="11"/>
        <color theme="1"/>
        <rFont val="Times New Roman"/>
        <family val="1"/>
      </rPr>
      <t>IACS</t>
    </r>
    <r>
      <rPr>
        <sz val="11"/>
        <color theme="1"/>
        <rFont val="Times New Roman"/>
        <family val="1"/>
      </rPr>
      <t>) (I фаза)</t>
    </r>
  </si>
  <si>
    <r>
      <rPr>
        <sz val="11"/>
        <color theme="1"/>
        <rFont val="Times New Roman"/>
        <family val="1"/>
      </rPr>
      <t>2.1.2</t>
    </r>
    <r>
      <rPr>
        <b/>
        <sz val="11"/>
        <color theme="1"/>
        <rFont val="Times New Roman"/>
        <family val="1"/>
      </rPr>
      <t xml:space="preserve"> Уговор о набавци </t>
    </r>
    <r>
      <rPr>
        <sz val="11"/>
        <color theme="1"/>
        <rFont val="Times New Roman"/>
        <family val="1"/>
      </rPr>
      <t>Развој оперативног интегрисаног система администрације и контроле (</t>
    </r>
    <r>
      <rPr>
        <i/>
        <sz val="11"/>
        <color theme="1"/>
        <rFont val="Times New Roman"/>
        <family val="1"/>
      </rPr>
      <t>IACS</t>
    </r>
    <r>
      <rPr>
        <sz val="11"/>
        <color theme="1"/>
        <rFont val="Times New Roman"/>
        <family val="1"/>
      </rPr>
      <t>) (I фаза)</t>
    </r>
  </si>
  <si>
    <r>
      <rPr>
        <sz val="11"/>
        <color theme="1"/>
        <rFont val="Times New Roman"/>
        <family val="1"/>
      </rPr>
      <t xml:space="preserve">1.1.2 </t>
    </r>
    <r>
      <rPr>
        <b/>
        <sz val="11"/>
        <color theme="1"/>
        <rFont val="Times New Roman"/>
        <family val="1"/>
      </rPr>
      <t xml:space="preserve"> Уговор о услугама</t>
    </r>
    <r>
      <rPr>
        <sz val="11"/>
        <color theme="1"/>
        <rFont val="Times New Roman"/>
        <family val="1"/>
      </rPr>
      <t xml:space="preserve"> 
надзор радова</t>
    </r>
  </si>
  <si>
    <r>
      <t>2.</t>
    </r>
    <r>
      <rPr>
        <b/>
        <sz val="11"/>
        <color theme="1"/>
        <rFont val="Times New Roman"/>
        <family val="1"/>
      </rPr>
      <t xml:space="preserve">Уговор о набавци  </t>
    </r>
    <r>
      <rPr>
        <sz val="11"/>
        <color theme="1"/>
        <rFont val="Times New Roman"/>
        <family val="1"/>
      </rPr>
      <t xml:space="preserve">опрема за интегрисани регионални систем управљања отпадом у Новом Саду </t>
    </r>
  </si>
  <si>
    <r>
      <rPr>
        <sz val="11"/>
        <color theme="1"/>
        <rFont val="Times New Roman"/>
        <family val="1"/>
      </rPr>
      <t>2.</t>
    </r>
    <r>
      <rPr>
        <b/>
        <sz val="11"/>
        <color theme="1"/>
        <rFont val="Times New Roman"/>
        <family val="1"/>
      </rPr>
      <t xml:space="preserve"> Твининг уговор 
д</t>
    </r>
    <r>
      <rPr>
        <sz val="11"/>
        <color theme="1"/>
        <rFont val="Times New Roman"/>
        <family val="1"/>
      </rPr>
      <t>аља надоградња функције образовања Пореске управе Републике Србије</t>
    </r>
  </si>
  <si>
    <r>
      <rPr>
        <sz val="11"/>
        <color theme="1"/>
        <rFont val="Times New Roman"/>
        <family val="1"/>
      </rPr>
      <t>4.</t>
    </r>
    <r>
      <rPr>
        <b/>
        <sz val="11"/>
        <color theme="1"/>
        <rFont val="Times New Roman"/>
        <family val="1"/>
      </rPr>
      <t xml:space="preserve"> Твининг уговор  </t>
    </r>
    <r>
      <rPr>
        <sz val="11"/>
        <color theme="1"/>
        <rFont val="Times New Roman"/>
        <family val="1"/>
      </rPr>
      <t xml:space="preserve">Усклађивање са </t>
    </r>
    <r>
      <rPr>
        <i/>
        <sz val="11"/>
        <color theme="1"/>
        <rFont val="Times New Roman"/>
        <family val="1"/>
      </rPr>
      <t xml:space="preserve">EU acquies- </t>
    </r>
    <r>
      <rPr>
        <sz val="11"/>
        <color theme="1"/>
        <rFont val="Times New Roman"/>
        <family val="1"/>
      </rPr>
      <t>Поглавље 12</t>
    </r>
  </si>
  <si>
    <r>
      <rPr>
        <sz val="11"/>
        <color theme="1"/>
        <rFont val="Times New Roman"/>
        <family val="1"/>
      </rPr>
      <t>2.3</t>
    </r>
    <r>
      <rPr>
        <b/>
        <sz val="11"/>
        <color theme="1"/>
        <rFont val="Times New Roman"/>
        <family val="1"/>
      </rPr>
      <t xml:space="preserve"> Твининг уговор</t>
    </r>
    <r>
      <rPr>
        <sz val="11"/>
        <color theme="1"/>
        <rFont val="Times New Roman"/>
        <family val="1"/>
      </rPr>
      <t xml:space="preserve"> Усклађивање радног законодавства и учешће у ЕУРЕС-у </t>
    </r>
  </si>
  <si>
    <r>
      <rPr>
        <b/>
        <sz val="11"/>
        <color theme="1"/>
        <rFont val="Times New Roman"/>
        <family val="1"/>
      </rPr>
      <t xml:space="preserve">1.Уговор о набавци
</t>
    </r>
    <r>
      <rPr>
        <sz val="11"/>
        <color theme="1"/>
        <rFont val="Times New Roman"/>
        <family val="1"/>
      </rPr>
      <t>Рециклажа грађевинског отпада - мобилне дробилице</t>
    </r>
  </si>
  <si>
    <r>
      <t xml:space="preserve">2. Уговор о услугама  </t>
    </r>
    <r>
      <rPr>
        <sz val="11"/>
        <color theme="1"/>
        <rFont val="Times New Roman"/>
        <family val="1"/>
      </rPr>
      <t>Рециклажа грађевинског отпада - мобилне дробилице</t>
    </r>
  </si>
  <si>
    <r>
      <rPr>
        <b/>
        <sz val="11"/>
        <color theme="1"/>
        <rFont val="Times New Roman"/>
        <family val="1"/>
      </rPr>
      <t>3 Уговор о радовима</t>
    </r>
    <r>
      <rPr>
        <sz val="11"/>
        <color theme="1"/>
        <rFont val="Times New Roman"/>
        <family val="1"/>
      </rPr>
      <t xml:space="preserve">  Трансфер станице  Врбас, Бачка Паланка и Нови Сад</t>
    </r>
  </si>
  <si>
    <r>
      <rPr>
        <b/>
        <sz val="11"/>
        <color theme="1"/>
        <rFont val="Times New Roman"/>
        <family val="1"/>
      </rPr>
      <t>4. Уговор о радовима</t>
    </r>
    <r>
      <rPr>
        <sz val="11"/>
        <color theme="1"/>
        <rFont val="Times New Roman"/>
        <family val="1"/>
      </rPr>
      <t xml:space="preserve"> Интегрисани систем за урављање отпадним водама у Београду</t>
    </r>
  </si>
  <si>
    <r>
      <rPr>
        <b/>
        <sz val="11"/>
        <color theme="1"/>
        <rFont val="Times New Roman"/>
        <family val="1"/>
      </rPr>
      <t>5. Уговор о услугама</t>
    </r>
    <r>
      <rPr>
        <sz val="11"/>
        <color theme="1"/>
        <rFont val="Times New Roman"/>
        <family val="1"/>
      </rPr>
      <t xml:space="preserve"> Интегрисани систем за урављање отпадним водама у Београду </t>
    </r>
  </si>
  <si>
    <r>
      <rPr>
        <b/>
        <sz val="11"/>
        <color theme="1"/>
        <rFont val="Times New Roman"/>
        <family val="1"/>
      </rPr>
      <t>6. Уговор о набавци</t>
    </r>
    <r>
      <rPr>
        <sz val="11"/>
        <color theme="1"/>
        <rFont val="Times New Roman"/>
        <family val="1"/>
      </rPr>
      <t xml:space="preserve"> Интегрисани систем за урављање отпадним водама у Београду </t>
    </r>
  </si>
  <si>
    <r>
      <rPr>
        <b/>
        <sz val="11"/>
        <color theme="1"/>
        <rFont val="Times New Roman"/>
        <family val="1"/>
      </rPr>
      <t>7. Уговор о радовима</t>
    </r>
    <r>
      <rPr>
        <sz val="11"/>
        <color theme="1"/>
        <rFont val="Times New Roman"/>
        <family val="1"/>
      </rPr>
      <t xml:space="preserve"> Увођење управљања грађевинским отпадом - пет региона </t>
    </r>
  </si>
  <si>
    <r>
      <rPr>
        <b/>
        <sz val="11"/>
        <color theme="1"/>
        <rFont val="Times New Roman"/>
        <family val="1"/>
      </rPr>
      <t>8. Уговор о услугама</t>
    </r>
    <r>
      <rPr>
        <sz val="11"/>
        <color theme="1"/>
        <rFont val="Times New Roman"/>
        <family val="1"/>
      </rPr>
      <t xml:space="preserve"> Увођење управљања грађевинским отпадом - пет региона </t>
    </r>
  </si>
  <si>
    <r>
      <t xml:space="preserve">9. Уговор о набавци </t>
    </r>
    <r>
      <rPr>
        <sz val="11"/>
        <color theme="1"/>
        <rFont val="Times New Roman"/>
        <family val="1"/>
      </rPr>
      <t>Увођење управљања грађевинским отпадом - пет региона</t>
    </r>
    <r>
      <rPr>
        <b/>
        <sz val="11"/>
        <color theme="1"/>
        <rFont val="Times New Roman"/>
        <family val="1"/>
      </rPr>
      <t xml:space="preserve"> </t>
    </r>
  </si>
  <si>
    <r>
      <t xml:space="preserve">1. Уговор о радовима ЛОТ 1: </t>
    </r>
    <r>
      <rPr>
        <sz val="11"/>
        <color theme="1"/>
        <rFont val="Times New Roman"/>
        <family val="1"/>
      </rPr>
      <t xml:space="preserve">Реконструкција и продужење мреже за скупљање отпадних вода и кишнице
</t>
    </r>
    <r>
      <rPr>
        <b/>
        <sz val="11"/>
        <color theme="1"/>
        <rFont val="Times New Roman"/>
        <family val="1"/>
      </rPr>
      <t>ЛОТ 2:</t>
    </r>
    <r>
      <rPr>
        <sz val="11"/>
        <color theme="1"/>
        <rFont val="Times New Roman"/>
        <family val="1"/>
      </rPr>
      <t>- Изградња постројења за пречишћавање отпадних вода - Лозница</t>
    </r>
  </si>
  <si>
    <r>
      <t xml:space="preserve">2. Уговор о услугама </t>
    </r>
    <r>
      <rPr>
        <sz val="11"/>
        <color theme="1"/>
        <rFont val="Times New Roman"/>
        <family val="1"/>
      </rPr>
      <t xml:space="preserve">Изградња постројења за пречишћавање отпадних вода - Лозница и </t>
    </r>
    <r>
      <rPr>
        <i/>
        <sz val="11"/>
        <color theme="1"/>
        <rFont val="Times New Roman"/>
        <family val="1"/>
      </rPr>
      <t>FOPIP</t>
    </r>
  </si>
  <si>
    <r>
      <t xml:space="preserve">2.1. Уговор о услугама </t>
    </r>
    <r>
      <rPr>
        <sz val="11"/>
        <color theme="1"/>
        <rFont val="Times New Roman"/>
        <family val="1"/>
      </rPr>
      <t>Технички ревизија система за прикупљање и пречишћавање отпадних вода у граду Лозници</t>
    </r>
  </si>
  <si>
    <r>
      <t>3. Уговор о радовима 
Лот 1:</t>
    </r>
    <r>
      <rPr>
        <sz val="11"/>
        <color theme="1"/>
        <rFont val="Times New Roman"/>
        <family val="1"/>
      </rPr>
      <t xml:space="preserve"> Унапређење дистрибутивног система вода  - Сокобања
</t>
    </r>
    <r>
      <rPr>
        <b/>
        <sz val="11"/>
        <color theme="1"/>
        <rFont val="Times New Roman"/>
        <family val="1"/>
      </rPr>
      <t>Лот 2:</t>
    </r>
    <r>
      <rPr>
        <sz val="11"/>
        <color theme="1"/>
        <rFont val="Times New Roman"/>
        <family val="1"/>
      </rPr>
      <t xml:space="preserve"> Хидрогеолошка истраживања</t>
    </r>
  </si>
  <si>
    <r>
      <t xml:space="preserve">4. Уговор о услугама </t>
    </r>
    <r>
      <rPr>
        <sz val="11"/>
        <color theme="1"/>
        <rFont val="Times New Roman"/>
        <family val="1"/>
      </rPr>
      <t xml:space="preserve">напређење дистрибутивног система вода  - Сокобања </t>
    </r>
  </si>
  <si>
    <r>
      <t xml:space="preserve">4.2.Уговор о радовима </t>
    </r>
    <r>
      <rPr>
        <sz val="11"/>
        <color theme="1"/>
        <rFont val="Times New Roman"/>
        <family val="1"/>
      </rPr>
      <t>Реконструкција система водоснабдевања и дистрибуције воде у Општини Деспотовац</t>
    </r>
  </si>
  <si>
    <r>
      <t>4.3.</t>
    </r>
    <r>
      <rPr>
        <sz val="11"/>
        <color theme="1"/>
        <rFont val="Times New Roman"/>
        <family val="1"/>
      </rPr>
      <t xml:space="preserve"> У</t>
    </r>
    <r>
      <rPr>
        <b/>
        <sz val="11"/>
        <color theme="1"/>
        <rFont val="Times New Roman"/>
        <family val="1"/>
      </rPr>
      <t xml:space="preserve">говор о услугама </t>
    </r>
    <r>
      <rPr>
        <sz val="11"/>
        <color theme="1"/>
        <rFont val="Times New Roman"/>
        <family val="1"/>
      </rPr>
      <t>Надзор над реконструкцијом система водоснабдевања и водоводне мреже у општини Деспотовац</t>
    </r>
  </si>
  <si>
    <r>
      <t xml:space="preserve">5. Уговор о радовима </t>
    </r>
    <r>
      <rPr>
        <sz val="11"/>
        <color theme="1"/>
        <rFont val="Times New Roman"/>
        <family val="1"/>
      </rPr>
      <t>Изградња мреже за прераду отпадног муља у пет општина</t>
    </r>
  </si>
  <si>
    <r>
      <t xml:space="preserve">6. Уговор о услугама </t>
    </r>
    <r>
      <rPr>
        <sz val="11"/>
        <color theme="1"/>
        <rFont val="Times New Roman"/>
        <family val="1"/>
      </rPr>
      <t>Изградња мреже за прераду отпадног муља у пет општина</t>
    </r>
  </si>
  <si>
    <r>
      <t xml:space="preserve">7. Уговор о радовима </t>
    </r>
    <r>
      <rPr>
        <sz val="11"/>
        <color theme="1"/>
        <rFont val="Times New Roman"/>
        <family val="1"/>
      </rPr>
      <t>Регионални систем за наводњавање Колубара</t>
    </r>
  </si>
  <si>
    <r>
      <t xml:space="preserve">8. Уговор о услугама </t>
    </r>
    <r>
      <rPr>
        <sz val="11"/>
        <color theme="1"/>
        <rFont val="Times New Roman"/>
        <family val="1"/>
      </rPr>
      <t>Регионални систем за наводњавање Колубара</t>
    </r>
  </si>
  <si>
    <r>
      <t xml:space="preserve">9. Уговор о набавци </t>
    </r>
    <r>
      <rPr>
        <sz val="11"/>
        <color theme="1"/>
        <rFont val="Times New Roman"/>
        <family val="1"/>
      </rPr>
      <t>Регионални систем за наводњавање Колубара</t>
    </r>
  </si>
  <si>
    <r>
      <t xml:space="preserve">10. Уговор о услугама </t>
    </r>
    <r>
      <rPr>
        <sz val="11"/>
        <color theme="1"/>
        <rFont val="Times New Roman"/>
        <family val="1"/>
      </rPr>
      <t>Унапређени систем мапирања</t>
    </r>
  </si>
  <si>
    <r>
      <t xml:space="preserve">1. Уговор о радовима </t>
    </r>
    <r>
      <rPr>
        <sz val="11"/>
        <color theme="1"/>
        <rFont val="Times New Roman"/>
        <family val="1"/>
      </rPr>
      <t>Термална рехабилитација објеката - СРЦ Кошутњак</t>
    </r>
  </si>
  <si>
    <r>
      <t xml:space="preserve">2. Уговор о услугама </t>
    </r>
    <r>
      <rPr>
        <sz val="11"/>
        <color theme="1"/>
        <rFont val="Times New Roman"/>
        <family val="1"/>
      </rPr>
      <t xml:space="preserve">Термална рехабилитација објеката - СРЦ Кошутњак </t>
    </r>
  </si>
  <si>
    <r>
      <t>3. Уговор о радовима</t>
    </r>
    <r>
      <rPr>
        <sz val="11"/>
        <color theme="1"/>
        <rFont val="Times New Roman"/>
        <family val="1"/>
      </rPr>
      <t xml:space="preserve"> Термална рехабилитација објеката Владе и МУП-а Нови Сад  </t>
    </r>
  </si>
  <si>
    <r>
      <t xml:space="preserve">4. Уговор о услугама </t>
    </r>
    <r>
      <rPr>
        <sz val="11"/>
        <color theme="1"/>
        <rFont val="Times New Roman"/>
        <family val="1"/>
      </rPr>
      <t xml:space="preserve">Термална рехабилитација објеката Владе и МУП-а Нови Сад  </t>
    </r>
  </si>
  <si>
    <r>
      <t xml:space="preserve">7. Директни грант </t>
    </r>
    <r>
      <rPr>
        <sz val="11"/>
        <color theme="1"/>
        <rFont val="Times New Roman"/>
        <family val="1"/>
      </rPr>
      <t>Спровођење мера енергетске ефикасности на локалном нивоу</t>
    </r>
  </si>
  <si>
    <r>
      <t xml:space="preserve">8. Уговор о услугама </t>
    </r>
    <r>
      <rPr>
        <sz val="11"/>
        <color theme="1"/>
        <rFont val="Times New Roman"/>
        <family val="1"/>
      </rPr>
      <t xml:space="preserve">Даље усклађивање са </t>
    </r>
    <r>
      <rPr>
        <i/>
        <sz val="11"/>
        <color theme="1"/>
        <rFont val="Times New Roman"/>
        <family val="1"/>
      </rPr>
      <t>aquis</t>
    </r>
    <r>
      <rPr>
        <sz val="11"/>
        <color theme="1"/>
        <rFont val="Times New Roman"/>
        <family val="1"/>
      </rPr>
      <t xml:space="preserve"> енергетске ефикасности</t>
    </r>
  </si>
  <si>
    <r>
      <t xml:space="preserve">9. Уговор о радовима </t>
    </r>
    <r>
      <rPr>
        <sz val="11"/>
        <color theme="1"/>
        <rFont val="Times New Roman"/>
        <family val="1"/>
      </rPr>
      <t>Енергетска ефикасност Универзитета у Београду и Новом Саду</t>
    </r>
  </si>
  <si>
    <r>
      <t xml:space="preserve">10. Уговор о услугама </t>
    </r>
    <r>
      <rPr>
        <sz val="11"/>
        <color theme="1"/>
        <rFont val="Times New Roman"/>
        <family val="1"/>
      </rPr>
      <t>Енергетска ефикасност Универзитета у Београду и Новом Саду</t>
    </r>
  </si>
  <si>
    <r>
      <t xml:space="preserve">11. Уговор о радовима  </t>
    </r>
    <r>
      <rPr>
        <sz val="11"/>
        <color theme="1"/>
        <rFont val="Times New Roman"/>
        <family val="1"/>
      </rPr>
      <t>Пројекти за квалитет ваздуха</t>
    </r>
  </si>
  <si>
    <r>
      <t xml:space="preserve">12. Уговор о услугама </t>
    </r>
    <r>
      <rPr>
        <sz val="11"/>
        <color theme="1"/>
        <rFont val="Times New Roman"/>
        <family val="1"/>
      </rPr>
      <t xml:space="preserve">Пројекти за квалитет ваздуха </t>
    </r>
  </si>
  <si>
    <r>
      <t xml:space="preserve">13. Уговор о радовима </t>
    </r>
    <r>
      <rPr>
        <sz val="11"/>
        <color theme="1"/>
        <rFont val="Times New Roman"/>
        <family val="1"/>
      </rPr>
      <t>Енергетска ефикасност Универзитета у Нишу и Крагујевцу</t>
    </r>
  </si>
  <si>
    <r>
      <t xml:space="preserve">14. Уговор о услугама </t>
    </r>
    <r>
      <rPr>
        <sz val="11"/>
        <color theme="1"/>
        <rFont val="Times New Roman"/>
        <family val="1"/>
      </rPr>
      <t>Енергетска ефикасност Универзитета у Нишу и Крагујевцу</t>
    </r>
  </si>
  <si>
    <r>
      <t xml:space="preserve">15. Директни грант </t>
    </r>
    <r>
      <rPr>
        <sz val="11"/>
        <color theme="1"/>
        <rFont val="Times New Roman"/>
        <family val="1"/>
      </rPr>
      <t>Спровођење мера енергетске ефикасности на локалном нивоу</t>
    </r>
  </si>
  <si>
    <r>
      <t xml:space="preserve">1. Уговор о услугама </t>
    </r>
    <r>
      <rPr>
        <sz val="11"/>
        <color theme="1"/>
        <rFont val="Times New Roman"/>
        <family val="1"/>
      </rPr>
      <t>ППФ 12</t>
    </r>
  </si>
  <si>
    <r>
      <t xml:space="preserve">2. Уговор о услугама </t>
    </r>
    <r>
      <rPr>
        <sz val="11"/>
        <color theme="1"/>
        <rFont val="Times New Roman"/>
        <family val="1"/>
      </rPr>
      <t>ППФ 13</t>
    </r>
  </si>
  <si>
    <r>
      <t xml:space="preserve">3. Уговор о услугама </t>
    </r>
    <r>
      <rPr>
        <sz val="11"/>
        <color theme="1"/>
        <rFont val="Times New Roman"/>
        <family val="1"/>
      </rPr>
      <t>Изградља капацитета институција у систему управљања и контроле оперативних програма</t>
    </r>
  </si>
  <si>
    <r>
      <t xml:space="preserve">4. Уговор о услугама </t>
    </r>
    <r>
      <rPr>
        <sz val="11"/>
        <color theme="1"/>
        <rFont val="Times New Roman"/>
        <family val="1"/>
      </rPr>
      <t>Техничка помоћ за OС</t>
    </r>
  </si>
  <si>
    <r>
      <t xml:space="preserve">5. Уговор о услугама </t>
    </r>
    <r>
      <rPr>
        <sz val="11"/>
        <color theme="1"/>
        <rFont val="Times New Roman"/>
        <family val="1"/>
      </rPr>
      <t>Јачање капацитета за праћење вода у скаду са ЕУ Директивом</t>
    </r>
  </si>
  <si>
    <r>
      <rPr>
        <b/>
        <sz val="11"/>
        <color theme="1"/>
        <rFont val="Times New Roman"/>
        <family val="1"/>
      </rPr>
      <t>1. Директни грант</t>
    </r>
    <r>
      <rPr>
        <sz val="11"/>
        <color theme="1"/>
        <rFont val="Times New Roman"/>
        <family val="1"/>
      </rPr>
      <t xml:space="preserve"> НСЗ</t>
    </r>
  </si>
  <si>
    <r>
      <t xml:space="preserve">2. Директни грант </t>
    </r>
    <r>
      <rPr>
        <sz val="11"/>
        <color theme="1"/>
        <rFont val="Times New Roman"/>
        <family val="1"/>
      </rPr>
      <t>НСЗ</t>
    </r>
  </si>
  <si>
    <r>
      <rPr>
        <b/>
        <sz val="11"/>
        <color theme="1"/>
        <rFont val="Times New Roman"/>
        <family val="1"/>
      </rPr>
      <t>3. Уговор о услугамa</t>
    </r>
    <r>
      <rPr>
        <sz val="11"/>
        <color theme="1"/>
        <rFont val="Times New Roman"/>
        <family val="1"/>
      </rPr>
      <t xml:space="preserve"> Развој капацитета политике младих учесника</t>
    </r>
  </si>
  <si>
    <r>
      <rPr>
        <b/>
        <sz val="11"/>
        <color theme="1"/>
        <rFont val="Times New Roman"/>
        <family val="1"/>
      </rPr>
      <t>4. Директни грант</t>
    </r>
    <r>
      <rPr>
        <sz val="11"/>
        <color theme="1"/>
        <rFont val="Times New Roman"/>
        <family val="1"/>
      </rPr>
      <t xml:space="preserve"> Подршка инфраструктури младих </t>
    </r>
  </si>
  <si>
    <r>
      <rPr>
        <b/>
        <sz val="11"/>
        <color theme="1"/>
        <rFont val="Times New Roman"/>
        <family val="1"/>
      </rPr>
      <t>5. Директни грант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NQI</t>
    </r>
    <r>
      <rPr>
        <sz val="11"/>
        <color theme="1"/>
        <rFont val="Times New Roman"/>
        <family val="1"/>
      </rPr>
      <t xml:space="preserve"> систем</t>
    </r>
  </si>
  <si>
    <r>
      <rPr>
        <b/>
        <sz val="11"/>
        <color theme="1"/>
        <rFont val="Times New Roman"/>
        <family val="1"/>
      </rPr>
      <t>6. Уговор о набавци</t>
    </r>
    <r>
      <rPr>
        <sz val="11"/>
        <color theme="1"/>
        <rFont val="Times New Roman"/>
        <family val="1"/>
      </rPr>
      <t xml:space="preserve"> Опрема за хемијске, биолошке и физичке кабинете</t>
    </r>
  </si>
  <si>
    <r>
      <rPr>
        <b/>
        <sz val="11"/>
        <color theme="1"/>
        <rFont val="Times New Roman"/>
        <family val="1"/>
      </rPr>
      <t>1. Директни грант</t>
    </r>
    <r>
      <rPr>
        <sz val="11"/>
        <color theme="1"/>
        <rFont val="Times New Roman"/>
        <family val="1"/>
      </rPr>
      <t xml:space="preserve"> Социјално збрињавање интерно расељених лица</t>
    </r>
  </si>
  <si>
    <r>
      <rPr>
        <b/>
        <sz val="11"/>
        <color theme="1"/>
        <rFont val="Times New Roman"/>
        <family val="1"/>
      </rPr>
      <t>2. Уговор о радовима</t>
    </r>
    <r>
      <rPr>
        <sz val="11"/>
        <color theme="1"/>
        <rFont val="Times New Roman"/>
        <family val="1"/>
      </rPr>
      <t xml:space="preserve"> Социјално збрињавање интерно расељених лица</t>
    </r>
  </si>
  <si>
    <r>
      <rPr>
        <b/>
        <sz val="11"/>
        <color theme="1"/>
        <rFont val="Times New Roman"/>
        <family val="1"/>
      </rPr>
      <t>3. Уговор о услугама</t>
    </r>
    <r>
      <rPr>
        <sz val="11"/>
        <color theme="1"/>
        <rFont val="Times New Roman"/>
        <family val="1"/>
      </rPr>
      <t xml:space="preserve"> Социјално збрињавање интерно расељених лица</t>
    </r>
  </si>
  <si>
    <r>
      <t xml:space="preserve">4. Уговор о радовима </t>
    </r>
    <r>
      <rPr>
        <sz val="11"/>
        <color theme="1"/>
        <rFont val="Times New Roman"/>
        <family val="1"/>
      </rPr>
      <t>Побољшање социјалног становања</t>
    </r>
  </si>
  <si>
    <r>
      <rPr>
        <b/>
        <sz val="11"/>
        <color theme="1"/>
        <rFont val="Times New Roman"/>
        <family val="1"/>
      </rPr>
      <t>5. Уговор о услугама</t>
    </r>
    <r>
      <rPr>
        <sz val="11"/>
        <color theme="1"/>
        <rFont val="Times New Roman"/>
        <family val="1"/>
      </rPr>
      <t xml:space="preserve">  Надзор за побољшање социјалног становања</t>
    </r>
  </si>
  <si>
    <r>
      <rPr>
        <b/>
        <sz val="11"/>
        <color theme="1"/>
        <rFont val="Times New Roman"/>
        <family val="1"/>
      </rPr>
      <t>6. Уговор о услугама</t>
    </r>
    <r>
      <rPr>
        <sz val="11"/>
        <color theme="1"/>
        <rFont val="Times New Roman"/>
        <family val="1"/>
      </rPr>
      <t xml:space="preserve">  Дизајн и техничка контрола за побољшање социјалног становања</t>
    </r>
  </si>
  <si>
    <r>
      <t xml:space="preserve">7. Уговор о услугама </t>
    </r>
    <r>
      <rPr>
        <sz val="11"/>
        <color theme="1"/>
        <rFont val="Times New Roman"/>
        <family val="1"/>
      </rPr>
      <t>Развој капацитета за побољшање социјалног становања</t>
    </r>
  </si>
  <si>
    <r>
      <rPr>
        <b/>
        <sz val="11"/>
        <color theme="1"/>
        <rFont val="Times New Roman"/>
        <family val="1"/>
      </rPr>
      <t xml:space="preserve">10. Уговор о радовима 
</t>
    </r>
    <r>
      <rPr>
        <sz val="11"/>
        <color theme="1"/>
        <rFont val="Times New Roman"/>
        <family val="1"/>
      </rPr>
      <t>Институције за децу и младе без родитељског старања</t>
    </r>
  </si>
  <si>
    <r>
      <t>11. Уговор о услугама</t>
    </r>
    <r>
      <rPr>
        <sz val="11"/>
        <color theme="1"/>
        <rFont val="Times New Roman"/>
        <family val="1"/>
      </rPr>
      <t xml:space="preserve">  Институције за децу и младе без родитељског старања</t>
    </r>
  </si>
  <si>
    <r>
      <t xml:space="preserve">12. Уговор о набавци  </t>
    </r>
    <r>
      <rPr>
        <sz val="11"/>
        <color theme="1"/>
        <rFont val="Times New Roman"/>
        <family val="1"/>
      </rPr>
      <t>Институције за децу и младе без родитељског старања</t>
    </r>
  </si>
  <si>
    <r>
      <rPr>
        <b/>
        <sz val="11"/>
        <color theme="1"/>
        <rFont val="Times New Roman"/>
        <family val="1"/>
      </rPr>
      <t>13. Уговор о услугама</t>
    </r>
    <r>
      <rPr>
        <sz val="11"/>
        <color theme="1"/>
        <rFont val="Times New Roman"/>
        <family val="1"/>
      </rPr>
      <t xml:space="preserve"> 
Креирање услова за одрживу трансформацију стамбених инситуција за децу и младе</t>
    </r>
  </si>
  <si>
    <r>
      <rPr>
        <b/>
        <sz val="11"/>
        <color theme="1"/>
        <rFont val="Times New Roman"/>
        <family val="1"/>
      </rPr>
      <t>14. Директни грант</t>
    </r>
    <r>
      <rPr>
        <sz val="11"/>
        <color theme="1"/>
        <rFont val="Times New Roman"/>
        <family val="1"/>
      </rPr>
      <t xml:space="preserve"> Развој интегрисаних услуга за учеснике на националном и локалном нивоу</t>
    </r>
  </si>
  <si>
    <r>
      <rPr>
        <b/>
        <sz val="11"/>
        <color theme="1"/>
        <rFont val="Times New Roman"/>
        <family val="1"/>
      </rPr>
      <t>1. Уговор о услугама</t>
    </r>
    <r>
      <rPr>
        <sz val="11"/>
        <color theme="1"/>
        <rFont val="Times New Roman"/>
        <family val="1"/>
      </rPr>
      <t xml:space="preserve"> Изградња капацитета система управљања и контроле и партнера у спровођењу ОП</t>
    </r>
  </si>
  <si>
    <r>
      <rPr>
        <b/>
        <sz val="11"/>
        <color theme="1"/>
        <rFont val="Times New Roman"/>
        <family val="1"/>
      </rPr>
      <t>2. Уговор о услугама</t>
    </r>
    <r>
      <rPr>
        <sz val="11"/>
        <color theme="1"/>
        <rFont val="Times New Roman"/>
        <family val="1"/>
      </rPr>
      <t xml:space="preserve"> Израда пројектно техничке документације</t>
    </r>
  </si>
  <si>
    <r>
      <rPr>
        <b/>
        <sz val="11"/>
        <color theme="1"/>
        <rFont val="Times New Roman"/>
        <family val="1"/>
      </rPr>
      <t>3. Уговор о услугама</t>
    </r>
    <r>
      <rPr>
        <sz val="11"/>
        <color theme="1"/>
        <rFont val="Times New Roman"/>
        <family val="1"/>
      </rPr>
      <t xml:space="preserve"> Техничка контрола дизајна за грађевинске дозволе</t>
    </r>
  </si>
  <si>
    <r>
      <rPr>
        <b/>
        <sz val="11"/>
        <color theme="1"/>
        <rFont val="Times New Roman"/>
        <family val="1"/>
      </rPr>
      <t xml:space="preserve">4. Уговор о услугама </t>
    </r>
    <r>
      <rPr>
        <sz val="11"/>
        <color theme="1"/>
        <rFont val="Times New Roman"/>
        <family val="1"/>
      </rPr>
      <t>Техничка помоћ за подршку систему управљања и контроле</t>
    </r>
  </si>
  <si>
    <t>Министарство грађевинарства, саобраћаја и инфраструктуре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</si>
</sst>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10" xfId="0" applyBorder="1"/>
    <xf numFmtId="4" fontId="0" fillId="0" borderId="0" xfId="0" applyNumberFormat="1"/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10" xfId="0" applyFont="1" applyBorder="1"/>
    <xf numFmtId="4" fontId="2" fillId="0" borderId="0" xfId="0" applyNumberFormat="1" applyFont="1"/>
    <xf numFmtId="4" fontId="0" fillId="0" borderId="0" xfId="0" applyNumberFormat="1" applyAlignment="1">
      <alignment wrapText="1"/>
    </xf>
    <xf numFmtId="4" fontId="3" fillId="0" borderId="9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0" fillId="0" borderId="0" xfId="0" applyBorder="1"/>
    <xf numFmtId="4" fontId="2" fillId="0" borderId="0" xfId="0" applyNumberFormat="1" applyFont="1" applyFill="1"/>
    <xf numFmtId="4" fontId="0" fillId="0" borderId="0" xfId="0" applyNumberFormat="1" applyBorder="1"/>
    <xf numFmtId="0" fontId="3" fillId="0" borderId="7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center" wrapText="1"/>
    </xf>
    <xf numFmtId="4" fontId="2" fillId="0" borderId="2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2" fillId="0" borderId="22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4" fontId="2" fillId="0" borderId="10" xfId="0" applyNumberFormat="1" applyFont="1" applyBorder="1"/>
    <xf numFmtId="0" fontId="2" fillId="0" borderId="24" xfId="0" applyFont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2" fillId="3" borderId="24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4" fontId="2" fillId="3" borderId="12" xfId="0" applyNumberFormat="1" applyFont="1" applyFill="1" applyBorder="1" applyAlignment="1">
      <alignment horizontal="center" vertical="center" wrapText="1"/>
    </xf>
    <xf numFmtId="4" fontId="2" fillId="0" borderId="25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2" fillId="0" borderId="25" xfId="0" applyFont="1" applyFill="1" applyBorder="1" applyAlignment="1">
      <alignment horizontal="left" vertical="center" wrapText="1"/>
    </xf>
    <xf numFmtId="4" fontId="2" fillId="0" borderId="3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4" fontId="3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4" fontId="0" fillId="0" borderId="0" xfId="0" applyNumberFormat="1" applyFont="1" applyFill="1" applyBorder="1"/>
    <xf numFmtId="4" fontId="0" fillId="0" borderId="0" xfId="0" applyNumberFormat="1" applyFont="1" applyFill="1"/>
    <xf numFmtId="0" fontId="0" fillId="0" borderId="0" xfId="0" applyFont="1" applyBorder="1"/>
    <xf numFmtId="4" fontId="0" fillId="0" borderId="0" xfId="0" applyNumberFormat="1" applyFont="1" applyBorder="1"/>
    <xf numFmtId="0" fontId="3" fillId="3" borderId="24" xfId="0" applyFont="1" applyFill="1" applyBorder="1" applyAlignment="1">
      <alignment horizontal="left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4" fontId="2" fillId="3" borderId="22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left" vertical="center" wrapText="1"/>
    </xf>
    <xf numFmtId="4" fontId="2" fillId="3" borderId="25" xfId="0" applyNumberFormat="1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3" borderId="33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1" xfId="0" applyNumberFormat="1" applyFont="1" applyFill="1" applyBorder="1" applyAlignment="1">
      <alignment horizontal="center" vertical="center" wrapText="1"/>
    </xf>
    <xf numFmtId="4" fontId="2" fillId="0" borderId="30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los.savkovic\Desktop\!%20Prilog%204%202025-2027%20a&#382;urir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ПА 2014"/>
      <sheetName val="ИПА 2015"/>
      <sheetName val="ИПА 2017"/>
      <sheetName val="ИПА 2018"/>
      <sheetName val="ИПА 2019"/>
      <sheetName val="ИПА 2020 I део"/>
      <sheetName val="ИПА 2020 II део"/>
      <sheetName val="ИПА 2021"/>
      <sheetName val="ИПА 2022"/>
      <sheetName val="ИПАРД"/>
    </sheetNames>
    <sheetDataSet>
      <sheetData sheetId="0"/>
      <sheetData sheetId="1"/>
      <sheetData sheetId="2">
        <row r="7">
          <cell r="A7" t="str">
            <v>ДЕМОКРАТИЈА И УПРАВЉАЊЕ Акција 2/Европске интеграције - индиректно управљање</v>
          </cell>
        </row>
        <row r="11">
          <cell r="A11" t="str">
            <v>ЗАШТИТА ЖИВОТНЕ СРЕДИНЕ Акција 5/Животна средина - индиректно управљање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leksandra Pavlović" id="{73034CE0-ACC2-4173-A936-57E65BE6CB7C}" userId="S::aleksandra.pavlovic@mfin.gov.rs::2002d480-fea6-403e-b503-459f78d4fff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Z14"/>
  <sheetViews>
    <sheetView tabSelected="1" zoomScale="80" zoomScaleNormal="80" zoomScalePageLayoutView="90" workbookViewId="0">
      <pane xSplit="7" ySplit="6" topLeftCell="H7" activePane="bottomRight" state="frozen"/>
      <selection activeCell="D4" sqref="D4"/>
      <selection pane="topRight" activeCell="D4" sqref="D4"/>
      <selection pane="bottomLeft" activeCell="D4" sqref="D4"/>
      <selection pane="bottomRight" activeCell="G7" sqref="G7"/>
    </sheetView>
  </sheetViews>
  <sheetFormatPr defaultColWidth="8.85546875" defaultRowHeight="15" x14ac:dyDescent="0.25"/>
  <cols>
    <col min="1" max="1" width="14.7109375" customWidth="1"/>
    <col min="2" max="2" width="17.28515625" customWidth="1"/>
    <col min="3" max="3" width="20.28515625" customWidth="1"/>
    <col min="4" max="4" width="22.140625" customWidth="1"/>
    <col min="5" max="5" width="17.5703125" customWidth="1"/>
    <col min="6" max="6" width="18.140625" customWidth="1"/>
    <col min="7" max="7" width="16.42578125" customWidth="1"/>
    <col min="8" max="19" width="17.28515625" customWidth="1"/>
  </cols>
  <sheetData>
    <row r="1" spans="1:78" ht="27" customHeight="1" thickBot="1" x14ac:dyDescent="0.3">
      <c r="A1" s="15" t="s">
        <v>7</v>
      </c>
      <c r="B1" s="85" t="s">
        <v>28</v>
      </c>
      <c r="C1" s="85"/>
      <c r="D1" s="85"/>
      <c r="E1" s="85"/>
      <c r="F1" s="85"/>
      <c r="G1" s="85"/>
      <c r="H1" s="85"/>
      <c r="I1" s="85"/>
      <c r="J1" s="85"/>
      <c r="K1" s="85"/>
      <c r="L1" s="17"/>
      <c r="M1" s="17"/>
      <c r="N1" s="5"/>
      <c r="O1" s="5"/>
      <c r="P1" s="5"/>
      <c r="Q1" s="5"/>
      <c r="R1" s="5"/>
      <c r="S1" s="5"/>
    </row>
    <row r="2" spans="1:78" ht="24" customHeight="1" thickBot="1" x14ac:dyDescent="0.3">
      <c r="A2" s="86" t="s">
        <v>29</v>
      </c>
      <c r="B2" s="87"/>
      <c r="C2" s="87"/>
      <c r="D2" s="87"/>
      <c r="E2" s="87"/>
      <c r="F2" s="87"/>
      <c r="G2" s="87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/>
    </row>
    <row r="3" spans="1:78" ht="16.5" customHeight="1" thickBot="1" x14ac:dyDescent="0.3">
      <c r="A3" s="90" t="s">
        <v>1</v>
      </c>
      <c r="B3" s="90" t="s">
        <v>8</v>
      </c>
      <c r="C3" s="90" t="s">
        <v>2</v>
      </c>
      <c r="D3" s="90" t="s">
        <v>88</v>
      </c>
      <c r="E3" s="90" t="s">
        <v>3</v>
      </c>
      <c r="F3" s="94" t="s">
        <v>10</v>
      </c>
      <c r="G3" s="90" t="s">
        <v>4</v>
      </c>
      <c r="H3" s="97">
        <v>2027</v>
      </c>
      <c r="I3" s="98"/>
      <c r="J3" s="98"/>
      <c r="K3" s="98"/>
      <c r="L3" s="97">
        <v>2028</v>
      </c>
      <c r="M3" s="98"/>
      <c r="N3" s="98"/>
      <c r="O3" s="98"/>
      <c r="P3" s="97">
        <v>2029</v>
      </c>
      <c r="Q3" s="98"/>
      <c r="R3" s="98"/>
      <c r="S3" s="99"/>
    </row>
    <row r="4" spans="1:78" ht="24.75" customHeight="1" thickBot="1" x14ac:dyDescent="0.3">
      <c r="A4" s="91"/>
      <c r="B4" s="91"/>
      <c r="C4" s="91"/>
      <c r="D4" s="91"/>
      <c r="E4" s="92"/>
      <c r="F4" s="95"/>
      <c r="G4" s="91"/>
      <c r="H4" s="97" t="s">
        <v>3</v>
      </c>
      <c r="I4" s="98"/>
      <c r="J4" s="97" t="s">
        <v>0</v>
      </c>
      <c r="K4" s="98"/>
      <c r="L4" s="97" t="s">
        <v>3</v>
      </c>
      <c r="M4" s="98"/>
      <c r="N4" s="97" t="s">
        <v>0</v>
      </c>
      <c r="O4" s="98"/>
      <c r="P4" s="97" t="s">
        <v>3</v>
      </c>
      <c r="Q4" s="98"/>
      <c r="R4" s="97" t="s">
        <v>0</v>
      </c>
      <c r="S4" s="99"/>
    </row>
    <row r="5" spans="1:78" ht="15.75" thickBot="1" x14ac:dyDescent="0.3">
      <c r="A5" s="92"/>
      <c r="B5" s="92"/>
      <c r="C5" s="92"/>
      <c r="D5" s="92"/>
      <c r="E5" s="92"/>
      <c r="F5" s="96"/>
      <c r="G5" s="92"/>
      <c r="H5" s="106" t="s">
        <v>9</v>
      </c>
      <c r="I5" s="108" t="s">
        <v>5</v>
      </c>
      <c r="J5" s="106" t="s">
        <v>9</v>
      </c>
      <c r="K5" s="108" t="s">
        <v>5</v>
      </c>
      <c r="L5" s="102" t="s">
        <v>9</v>
      </c>
      <c r="M5" s="100" t="s">
        <v>5</v>
      </c>
      <c r="N5" s="102" t="s">
        <v>9</v>
      </c>
      <c r="O5" s="100" t="s">
        <v>5</v>
      </c>
      <c r="P5" s="102" t="s">
        <v>9</v>
      </c>
      <c r="Q5" s="100" t="s">
        <v>5</v>
      </c>
      <c r="R5" s="102" t="s">
        <v>9</v>
      </c>
      <c r="S5" s="100" t="s">
        <v>5</v>
      </c>
    </row>
    <row r="6" spans="1:78" ht="24" customHeight="1" thickBot="1" x14ac:dyDescent="0.3">
      <c r="A6" s="92"/>
      <c r="B6" s="92"/>
      <c r="C6" s="93"/>
      <c r="D6" s="93"/>
      <c r="E6" s="97" t="s">
        <v>6</v>
      </c>
      <c r="F6" s="98"/>
      <c r="G6" s="93"/>
      <c r="H6" s="107"/>
      <c r="I6" s="109"/>
      <c r="J6" s="110"/>
      <c r="K6" s="111"/>
      <c r="L6" s="103"/>
      <c r="M6" s="104"/>
      <c r="N6" s="105"/>
      <c r="O6" s="101"/>
      <c r="P6" s="103"/>
      <c r="Q6" s="104"/>
      <c r="R6" s="105"/>
      <c r="S6" s="101"/>
    </row>
    <row r="7" spans="1:78" ht="96" customHeight="1" thickBot="1" x14ac:dyDescent="0.3">
      <c r="A7" s="37" t="s">
        <v>11</v>
      </c>
      <c r="B7" s="32">
        <f>+SUM(D7:D7)</f>
        <v>59850000</v>
      </c>
      <c r="C7" s="77" t="s">
        <v>91</v>
      </c>
      <c r="D7" s="68">
        <v>59850000</v>
      </c>
      <c r="E7" s="68">
        <v>44076000</v>
      </c>
      <c r="F7" s="68">
        <v>15774000</v>
      </c>
      <c r="G7" s="30" t="s">
        <v>12</v>
      </c>
      <c r="H7" s="38">
        <v>0</v>
      </c>
      <c r="I7" s="42">
        <f>+H7*120</f>
        <v>0</v>
      </c>
      <c r="J7" s="38">
        <v>0</v>
      </c>
      <c r="K7" s="42">
        <f>+J7*120</f>
        <v>0</v>
      </c>
      <c r="L7" s="21">
        <v>457423.91</v>
      </c>
      <c r="M7" s="22">
        <f>+L7*120</f>
        <v>54890869.199999996</v>
      </c>
      <c r="N7" s="21">
        <v>163703.71</v>
      </c>
      <c r="O7" s="22">
        <f>+N7*120</f>
        <v>19644445.199999999</v>
      </c>
      <c r="P7" s="21">
        <v>0</v>
      </c>
      <c r="Q7" s="22">
        <f>+P7*120</f>
        <v>0</v>
      </c>
      <c r="R7" s="21">
        <v>0</v>
      </c>
      <c r="S7" s="22">
        <f>+R7*120</f>
        <v>0</v>
      </c>
    </row>
    <row r="8" spans="1:78" s="1" customFormat="1" ht="36" customHeight="1" thickBot="1" x14ac:dyDescent="0.3">
      <c r="A8" s="26" t="s">
        <v>51</v>
      </c>
      <c r="B8" s="71"/>
      <c r="C8" s="8"/>
      <c r="D8" s="8">
        <f>+SUM(D7:D7)</f>
        <v>59850000</v>
      </c>
      <c r="E8" s="8">
        <f>+SUM(E7:E7)</f>
        <v>44076000</v>
      </c>
      <c r="F8" s="8">
        <f>+SUM(F7:F7)</f>
        <v>15774000</v>
      </c>
      <c r="G8" s="8"/>
      <c r="H8" s="8">
        <f t="shared" ref="H8:S8" si="0">+SUM(H7:H7)</f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>+SUM(L7:L7)</f>
        <v>457423.91</v>
      </c>
      <c r="M8" s="8">
        <f>+SUM(M7:M7)</f>
        <v>54890869.199999996</v>
      </c>
      <c r="N8" s="8">
        <f>+SUM(N7:N7)</f>
        <v>163703.71</v>
      </c>
      <c r="O8" s="8">
        <f>+SUM(O7:O7)</f>
        <v>19644445.199999999</v>
      </c>
      <c r="P8" s="8">
        <f t="shared" si="0"/>
        <v>0</v>
      </c>
      <c r="Q8" s="8">
        <f t="shared" si="0"/>
        <v>0</v>
      </c>
      <c r="R8" s="8">
        <f t="shared" si="0"/>
        <v>0</v>
      </c>
      <c r="S8" s="8">
        <f t="shared" si="0"/>
        <v>0</v>
      </c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</row>
    <row r="10" spans="1:78" x14ac:dyDescent="0.25">
      <c r="H10" s="2"/>
      <c r="I10" s="2"/>
      <c r="J10" s="2"/>
      <c r="K10" s="2"/>
      <c r="M10" s="2"/>
      <c r="O10" s="2"/>
    </row>
    <row r="11" spans="1:78" x14ac:dyDescent="0.25">
      <c r="H11" s="7"/>
      <c r="I11" s="7"/>
      <c r="J11" s="7"/>
      <c r="K11" s="2"/>
      <c r="L11" s="2"/>
      <c r="M11" s="2"/>
      <c r="N11" s="2"/>
      <c r="P11" s="2"/>
      <c r="Q11" s="2"/>
      <c r="R11" s="2"/>
    </row>
    <row r="12" spans="1:78" x14ac:dyDescent="0.25">
      <c r="H12" s="7"/>
      <c r="I12" s="7"/>
      <c r="J12" s="7"/>
      <c r="L12" s="2"/>
      <c r="S12" s="2"/>
    </row>
    <row r="13" spans="1:78" x14ac:dyDescent="0.25"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78" x14ac:dyDescent="0.25">
      <c r="H14" s="2"/>
      <c r="I14" s="2"/>
    </row>
  </sheetData>
  <mergeCells count="32">
    <mergeCell ref="E6:F6"/>
    <mergeCell ref="N5:N6"/>
    <mergeCell ref="H5:H6"/>
    <mergeCell ref="I5:I6"/>
    <mergeCell ref="J5:J6"/>
    <mergeCell ref="K5:K6"/>
    <mergeCell ref="L5:L6"/>
    <mergeCell ref="M5:M6"/>
    <mergeCell ref="N4:O4"/>
    <mergeCell ref="P4:Q4"/>
    <mergeCell ref="R4:S4"/>
    <mergeCell ref="O5:O6"/>
    <mergeCell ref="P5:P6"/>
    <mergeCell ref="Q5:Q6"/>
    <mergeCell ref="R5:R6"/>
    <mergeCell ref="S5:S6"/>
    <mergeCell ref="B1:K1"/>
    <mergeCell ref="A2:G2"/>
    <mergeCell ref="H2:S2"/>
    <mergeCell ref="A3:A6"/>
    <mergeCell ref="B3:B6"/>
    <mergeCell ref="C3:C6"/>
    <mergeCell ref="D3:D6"/>
    <mergeCell ref="E3:E5"/>
    <mergeCell ref="F3:F5"/>
    <mergeCell ref="G3:G6"/>
    <mergeCell ref="H3:K3"/>
    <mergeCell ref="L3:O3"/>
    <mergeCell ref="P3:S3"/>
    <mergeCell ref="H4:I4"/>
    <mergeCell ref="J4:K4"/>
    <mergeCell ref="L4:M4"/>
  </mergeCells>
  <pageMargins left="0.7" right="0.7" top="0.75" bottom="0.75" header="0.3" footer="0.3"/>
  <pageSetup paperSize="9" orientation="portrait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zoomScale="80" zoomScaleNormal="8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M34" sqref="M34"/>
    </sheetView>
  </sheetViews>
  <sheetFormatPr defaultRowHeight="15" x14ac:dyDescent="0.25"/>
  <cols>
    <col min="1" max="1" width="14.85546875" customWidth="1"/>
    <col min="2" max="2" width="16.85546875" customWidth="1"/>
    <col min="3" max="3" width="21.5703125" customWidth="1"/>
    <col min="4" max="4" width="19.5703125" customWidth="1"/>
    <col min="5" max="6" width="17.42578125" customWidth="1"/>
    <col min="7" max="7" width="16.5703125" customWidth="1"/>
    <col min="8" max="8" width="16.85546875" customWidth="1"/>
    <col min="9" max="9" width="18.28515625" customWidth="1"/>
    <col min="10" max="10" width="16.140625" customWidth="1"/>
    <col min="11" max="11" width="20.140625" customWidth="1"/>
    <col min="12" max="12" width="15.85546875" customWidth="1"/>
    <col min="13" max="13" width="18.42578125" customWidth="1"/>
    <col min="14" max="14" width="14.5703125" customWidth="1"/>
    <col min="15" max="15" width="17.28515625" customWidth="1"/>
    <col min="16" max="16" width="16.85546875" customWidth="1"/>
    <col min="17" max="17" width="19.140625" customWidth="1"/>
    <col min="18" max="18" width="16.42578125" customWidth="1"/>
    <col min="19" max="19" width="18.5703125" customWidth="1"/>
  </cols>
  <sheetData>
    <row r="1" spans="1:19" ht="23.25" customHeight="1" thickBot="1" x14ac:dyDescent="0.3">
      <c r="A1" s="15" t="s">
        <v>7</v>
      </c>
      <c r="B1" s="85" t="s">
        <v>60</v>
      </c>
      <c r="C1" s="85"/>
      <c r="D1" s="85"/>
      <c r="E1" s="85"/>
      <c r="F1" s="85"/>
      <c r="G1" s="85"/>
      <c r="H1" s="85"/>
      <c r="I1" s="85"/>
      <c r="J1" s="85"/>
      <c r="K1" s="85"/>
      <c r="L1" s="16"/>
      <c r="M1" s="17"/>
      <c r="N1" s="5"/>
      <c r="O1" s="5"/>
      <c r="P1" s="5"/>
      <c r="Q1" s="5"/>
      <c r="R1" s="5"/>
      <c r="S1" s="5"/>
    </row>
    <row r="2" spans="1:19" ht="20.25" customHeight="1" thickBot="1" x14ac:dyDescent="0.3">
      <c r="A2" s="86" t="s">
        <v>61</v>
      </c>
      <c r="B2" s="87"/>
      <c r="C2" s="87"/>
      <c r="D2" s="87"/>
      <c r="E2" s="87"/>
      <c r="F2" s="87"/>
      <c r="G2" s="87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/>
    </row>
    <row r="3" spans="1:19" ht="17.25" customHeight="1" thickBot="1" x14ac:dyDescent="0.3">
      <c r="A3" s="90" t="s">
        <v>1</v>
      </c>
      <c r="B3" s="90" t="s">
        <v>17</v>
      </c>
      <c r="C3" s="90" t="s">
        <v>2</v>
      </c>
      <c r="D3" s="90" t="s">
        <v>18</v>
      </c>
      <c r="E3" s="90" t="s">
        <v>3</v>
      </c>
      <c r="F3" s="94" t="s">
        <v>10</v>
      </c>
      <c r="G3" s="90" t="s">
        <v>4</v>
      </c>
      <c r="H3" s="97">
        <v>2027</v>
      </c>
      <c r="I3" s="98"/>
      <c r="J3" s="98"/>
      <c r="K3" s="98"/>
      <c r="L3" s="97">
        <v>2028</v>
      </c>
      <c r="M3" s="98"/>
      <c r="N3" s="98"/>
      <c r="O3" s="98"/>
      <c r="P3" s="97">
        <v>2029</v>
      </c>
      <c r="Q3" s="98"/>
      <c r="R3" s="98"/>
      <c r="S3" s="99"/>
    </row>
    <row r="4" spans="1:19" ht="22.5" customHeight="1" thickBot="1" x14ac:dyDescent="0.3">
      <c r="A4" s="91"/>
      <c r="B4" s="91"/>
      <c r="C4" s="91"/>
      <c r="D4" s="91"/>
      <c r="E4" s="92"/>
      <c r="F4" s="95"/>
      <c r="G4" s="91"/>
      <c r="H4" s="97" t="s">
        <v>3</v>
      </c>
      <c r="I4" s="98"/>
      <c r="J4" s="97" t="s">
        <v>0</v>
      </c>
      <c r="K4" s="98"/>
      <c r="L4" s="97" t="s">
        <v>3</v>
      </c>
      <c r="M4" s="98"/>
      <c r="N4" s="97" t="s">
        <v>0</v>
      </c>
      <c r="O4" s="98"/>
      <c r="P4" s="97" t="s">
        <v>3</v>
      </c>
      <c r="Q4" s="98"/>
      <c r="R4" s="97" t="s">
        <v>0</v>
      </c>
      <c r="S4" s="99"/>
    </row>
    <row r="5" spans="1:19" ht="15.75" thickBot="1" x14ac:dyDescent="0.3">
      <c r="A5" s="92"/>
      <c r="B5" s="92"/>
      <c r="C5" s="92"/>
      <c r="D5" s="92"/>
      <c r="E5" s="92"/>
      <c r="F5" s="96"/>
      <c r="G5" s="92"/>
      <c r="H5" s="106" t="s">
        <v>9</v>
      </c>
      <c r="I5" s="108" t="s">
        <v>5</v>
      </c>
      <c r="J5" s="106" t="s">
        <v>9</v>
      </c>
      <c r="K5" s="108" t="s">
        <v>5</v>
      </c>
      <c r="L5" s="102" t="s">
        <v>9</v>
      </c>
      <c r="M5" s="100" t="s">
        <v>5</v>
      </c>
      <c r="N5" s="102" t="s">
        <v>9</v>
      </c>
      <c r="O5" s="100" t="s">
        <v>5</v>
      </c>
      <c r="P5" s="102" t="s">
        <v>9</v>
      </c>
      <c r="Q5" s="100" t="s">
        <v>5</v>
      </c>
      <c r="R5" s="102" t="s">
        <v>9</v>
      </c>
      <c r="S5" s="100" t="s">
        <v>5</v>
      </c>
    </row>
    <row r="6" spans="1:19" ht="19.5" customHeight="1" thickBot="1" x14ac:dyDescent="0.3">
      <c r="A6" s="92"/>
      <c r="B6" s="92"/>
      <c r="C6" s="93"/>
      <c r="D6" s="93"/>
      <c r="E6" s="97" t="s">
        <v>6</v>
      </c>
      <c r="F6" s="98"/>
      <c r="G6" s="93"/>
      <c r="H6" s="107"/>
      <c r="I6" s="109"/>
      <c r="J6" s="110"/>
      <c r="K6" s="111"/>
      <c r="L6" s="103"/>
      <c r="M6" s="104"/>
      <c r="N6" s="105"/>
      <c r="O6" s="101"/>
      <c r="P6" s="103"/>
      <c r="Q6" s="104"/>
      <c r="R6" s="105"/>
      <c r="S6" s="101"/>
    </row>
    <row r="7" spans="1:19" ht="87" customHeight="1" thickBot="1" x14ac:dyDescent="0.3">
      <c r="A7" s="112" t="s">
        <v>69</v>
      </c>
      <c r="B7" s="119">
        <f>+SUM(D7:D12)</f>
        <v>67233587</v>
      </c>
      <c r="C7" s="18" t="s">
        <v>149</v>
      </c>
      <c r="D7" s="19">
        <v>19973587</v>
      </c>
      <c r="E7" s="19">
        <v>16000000</v>
      </c>
      <c r="F7" s="20">
        <v>3973587</v>
      </c>
      <c r="G7" s="124" t="s">
        <v>64</v>
      </c>
      <c r="H7" s="38">
        <v>0</v>
      </c>
      <c r="I7" s="22">
        <f t="shared" ref="I7:M28" si="0">+H7*120</f>
        <v>0</v>
      </c>
      <c r="J7" s="21">
        <v>0</v>
      </c>
      <c r="K7" s="22">
        <f t="shared" si="0"/>
        <v>0</v>
      </c>
      <c r="L7" s="21">
        <v>4533333.34</v>
      </c>
      <c r="M7" s="22">
        <f t="shared" si="0"/>
        <v>544000000.79999995</v>
      </c>
      <c r="N7" s="21">
        <v>1125849.6499999999</v>
      </c>
      <c r="O7" s="22">
        <f t="shared" ref="O7:O28" si="1">+N7*120</f>
        <v>135101958</v>
      </c>
      <c r="P7" s="21">
        <v>4533333.33</v>
      </c>
      <c r="Q7" s="22">
        <f t="shared" ref="Q7:Q28" si="2">+P7*120</f>
        <v>543999999.60000002</v>
      </c>
      <c r="R7" s="21">
        <v>1125849.6499999999</v>
      </c>
      <c r="S7" s="22">
        <f>+R7*120</f>
        <v>135101958</v>
      </c>
    </row>
    <row r="8" spans="1:19" ht="90" customHeight="1" thickBot="1" x14ac:dyDescent="0.3">
      <c r="A8" s="113"/>
      <c r="B8" s="120"/>
      <c r="C8" s="29" t="s">
        <v>150</v>
      </c>
      <c r="D8" s="19">
        <v>19960000</v>
      </c>
      <c r="E8" s="19">
        <v>14700000</v>
      </c>
      <c r="F8" s="20">
        <v>5260000</v>
      </c>
      <c r="G8" s="133"/>
      <c r="H8" s="21"/>
      <c r="I8" s="22">
        <f t="shared" si="0"/>
        <v>0</v>
      </c>
      <c r="J8" s="21"/>
      <c r="K8" s="22">
        <f t="shared" si="0"/>
        <v>0</v>
      </c>
      <c r="L8" s="21"/>
      <c r="M8" s="22">
        <f t="shared" si="0"/>
        <v>0</v>
      </c>
      <c r="N8" s="21"/>
      <c r="O8" s="22">
        <f t="shared" si="1"/>
        <v>0</v>
      </c>
      <c r="P8" s="21"/>
      <c r="Q8" s="22">
        <f t="shared" si="2"/>
        <v>0</v>
      </c>
      <c r="R8" s="21"/>
      <c r="S8" s="22">
        <f t="shared" ref="S8:S28" si="3">+R8*120</f>
        <v>0</v>
      </c>
    </row>
    <row r="9" spans="1:19" ht="83.25" customHeight="1" thickBot="1" x14ac:dyDescent="0.3">
      <c r="A9" s="113"/>
      <c r="B9" s="120"/>
      <c r="C9" s="18" t="s">
        <v>151</v>
      </c>
      <c r="D9" s="19">
        <v>2000000</v>
      </c>
      <c r="E9" s="19">
        <v>1700000</v>
      </c>
      <c r="F9" s="20">
        <v>300000</v>
      </c>
      <c r="G9" s="134" t="s">
        <v>65</v>
      </c>
      <c r="H9" s="21">
        <v>340000</v>
      </c>
      <c r="I9" s="22">
        <f t="shared" si="0"/>
        <v>40800000</v>
      </c>
      <c r="J9" s="21">
        <v>60000</v>
      </c>
      <c r="K9" s="22">
        <f t="shared" si="0"/>
        <v>7200000</v>
      </c>
      <c r="L9" s="21">
        <v>892500</v>
      </c>
      <c r="M9" s="22">
        <f t="shared" si="0"/>
        <v>107100000</v>
      </c>
      <c r="N9" s="21">
        <v>157500</v>
      </c>
      <c r="O9" s="22">
        <f t="shared" si="1"/>
        <v>18900000</v>
      </c>
      <c r="P9" s="21">
        <v>297500</v>
      </c>
      <c r="Q9" s="22">
        <f t="shared" si="2"/>
        <v>35700000</v>
      </c>
      <c r="R9" s="21">
        <v>52500</v>
      </c>
      <c r="S9" s="22">
        <f t="shared" si="3"/>
        <v>6300000</v>
      </c>
    </row>
    <row r="10" spans="1:19" ht="72" customHeight="1" thickBot="1" x14ac:dyDescent="0.3">
      <c r="A10" s="113"/>
      <c r="B10" s="120"/>
      <c r="C10" s="18" t="s">
        <v>152</v>
      </c>
      <c r="D10" s="19">
        <v>10000000</v>
      </c>
      <c r="E10" s="19">
        <v>7700000</v>
      </c>
      <c r="F10" s="20">
        <v>2300000</v>
      </c>
      <c r="G10" s="133"/>
      <c r="H10" s="21">
        <v>1540000</v>
      </c>
      <c r="I10" s="22">
        <f t="shared" si="0"/>
        <v>184800000</v>
      </c>
      <c r="J10" s="21">
        <v>460000</v>
      </c>
      <c r="K10" s="22">
        <f t="shared" si="0"/>
        <v>55200000</v>
      </c>
      <c r="L10" s="21">
        <v>1347500</v>
      </c>
      <c r="M10" s="22">
        <f t="shared" si="0"/>
        <v>161700000</v>
      </c>
      <c r="N10" s="21">
        <v>402500</v>
      </c>
      <c r="O10" s="22">
        <f t="shared" si="1"/>
        <v>48300000</v>
      </c>
      <c r="P10" s="21">
        <v>1347500</v>
      </c>
      <c r="Q10" s="22">
        <f t="shared" si="2"/>
        <v>161700000</v>
      </c>
      <c r="R10" s="21">
        <v>402500</v>
      </c>
      <c r="S10" s="22">
        <f t="shared" si="3"/>
        <v>48300000</v>
      </c>
    </row>
    <row r="11" spans="1:19" ht="72" customHeight="1" thickBot="1" x14ac:dyDescent="0.3">
      <c r="A11" s="113"/>
      <c r="B11" s="120"/>
      <c r="C11" s="18" t="s">
        <v>153</v>
      </c>
      <c r="D11" s="19">
        <v>2700000</v>
      </c>
      <c r="E11" s="19">
        <v>2200000</v>
      </c>
      <c r="F11" s="20">
        <v>500000</v>
      </c>
      <c r="G11" s="126" t="s">
        <v>50</v>
      </c>
      <c r="H11" s="21">
        <v>733333.33</v>
      </c>
      <c r="I11" s="22">
        <f t="shared" si="0"/>
        <v>87999999.599999994</v>
      </c>
      <c r="J11" s="21">
        <v>166666.67000000001</v>
      </c>
      <c r="K11" s="22">
        <f t="shared" si="0"/>
        <v>20000000.400000002</v>
      </c>
      <c r="L11" s="21">
        <v>0</v>
      </c>
      <c r="M11" s="22">
        <f t="shared" si="0"/>
        <v>0</v>
      </c>
      <c r="N11" s="21">
        <v>0</v>
      </c>
      <c r="O11" s="22">
        <f t="shared" si="1"/>
        <v>0</v>
      </c>
      <c r="P11" s="21">
        <v>623333.32999999996</v>
      </c>
      <c r="Q11" s="22">
        <f t="shared" si="2"/>
        <v>74799999.599999994</v>
      </c>
      <c r="R11" s="21">
        <v>141666.67000000001</v>
      </c>
      <c r="S11" s="22">
        <f t="shared" si="3"/>
        <v>17000000.400000002</v>
      </c>
    </row>
    <row r="12" spans="1:19" ht="86.25" customHeight="1" thickBot="1" x14ac:dyDescent="0.3">
      <c r="A12" s="114"/>
      <c r="B12" s="127"/>
      <c r="C12" s="18" t="s">
        <v>154</v>
      </c>
      <c r="D12" s="19">
        <v>12600000</v>
      </c>
      <c r="E12" s="23">
        <v>10500000</v>
      </c>
      <c r="F12" s="20">
        <v>2100000</v>
      </c>
      <c r="G12" s="125"/>
      <c r="H12" s="21">
        <v>4200000</v>
      </c>
      <c r="I12" s="22">
        <f t="shared" si="0"/>
        <v>504000000</v>
      </c>
      <c r="J12" s="21">
        <v>840000</v>
      </c>
      <c r="K12" s="22">
        <f t="shared" si="0"/>
        <v>100800000</v>
      </c>
      <c r="L12" s="21">
        <v>0</v>
      </c>
      <c r="M12" s="22">
        <f t="shared" si="0"/>
        <v>0</v>
      </c>
      <c r="N12" s="21">
        <v>0</v>
      </c>
      <c r="O12" s="22">
        <f t="shared" si="1"/>
        <v>0</v>
      </c>
      <c r="P12" s="21">
        <v>6300000</v>
      </c>
      <c r="Q12" s="22">
        <f t="shared" si="2"/>
        <v>756000000</v>
      </c>
      <c r="R12" s="21">
        <v>1260000</v>
      </c>
      <c r="S12" s="22">
        <f t="shared" si="3"/>
        <v>151200000</v>
      </c>
    </row>
    <row r="13" spans="1:19" ht="85.5" customHeight="1" thickBot="1" x14ac:dyDescent="0.3">
      <c r="A13" s="112" t="s">
        <v>62</v>
      </c>
      <c r="B13" s="119">
        <f>+SUM(D13:D24)</f>
        <v>44200000</v>
      </c>
      <c r="C13" s="18" t="s">
        <v>155</v>
      </c>
      <c r="D13" s="19">
        <v>4300000</v>
      </c>
      <c r="E13" s="19">
        <v>3300000</v>
      </c>
      <c r="F13" s="20">
        <v>1000000</v>
      </c>
      <c r="G13" s="124" t="s">
        <v>66</v>
      </c>
      <c r="H13" s="21">
        <v>1650000</v>
      </c>
      <c r="I13" s="22">
        <f>+H13*120</f>
        <v>198000000</v>
      </c>
      <c r="J13" s="21">
        <v>500000</v>
      </c>
      <c r="K13" s="22">
        <f t="shared" si="0"/>
        <v>60000000</v>
      </c>
      <c r="L13" s="21">
        <v>660000</v>
      </c>
      <c r="M13" s="22">
        <f t="shared" si="0"/>
        <v>79200000</v>
      </c>
      <c r="N13" s="21">
        <v>200000</v>
      </c>
      <c r="O13" s="22">
        <f t="shared" si="1"/>
        <v>24000000</v>
      </c>
      <c r="P13" s="21">
        <v>990000</v>
      </c>
      <c r="Q13" s="22">
        <f t="shared" si="2"/>
        <v>118800000</v>
      </c>
      <c r="R13" s="21">
        <v>300000</v>
      </c>
      <c r="S13" s="22">
        <f t="shared" si="3"/>
        <v>36000000</v>
      </c>
    </row>
    <row r="14" spans="1:19" ht="98.25" customHeight="1" thickBot="1" x14ac:dyDescent="0.3">
      <c r="A14" s="113"/>
      <c r="B14" s="120"/>
      <c r="C14" s="18" t="s">
        <v>156</v>
      </c>
      <c r="D14" s="19">
        <v>7700000</v>
      </c>
      <c r="E14" s="19">
        <v>6700000</v>
      </c>
      <c r="F14" s="20">
        <v>1000000</v>
      </c>
      <c r="G14" s="126"/>
      <c r="H14" s="21">
        <v>0</v>
      </c>
      <c r="I14" s="22">
        <f>+H14*120</f>
        <v>0</v>
      </c>
      <c r="J14" s="21">
        <v>0</v>
      </c>
      <c r="K14" s="22">
        <f t="shared" si="0"/>
        <v>0</v>
      </c>
      <c r="L14" s="21">
        <v>0</v>
      </c>
      <c r="M14" s="22">
        <f t="shared" si="0"/>
        <v>0</v>
      </c>
      <c r="N14" s="21">
        <v>0</v>
      </c>
      <c r="O14" s="22">
        <f t="shared" si="1"/>
        <v>0</v>
      </c>
      <c r="P14" s="21">
        <v>2378500</v>
      </c>
      <c r="Q14" s="22">
        <f t="shared" si="2"/>
        <v>285420000</v>
      </c>
      <c r="R14" s="21">
        <v>355000</v>
      </c>
      <c r="S14" s="22">
        <f t="shared" si="3"/>
        <v>42600000</v>
      </c>
    </row>
    <row r="15" spans="1:19" ht="98.25" customHeight="1" thickBot="1" x14ac:dyDescent="0.3">
      <c r="A15" s="113"/>
      <c r="B15" s="120"/>
      <c r="C15" s="18" t="s">
        <v>157</v>
      </c>
      <c r="D15" s="19">
        <v>500000</v>
      </c>
      <c r="E15" s="19">
        <v>500000</v>
      </c>
      <c r="F15" s="20">
        <v>0</v>
      </c>
      <c r="G15" s="125"/>
      <c r="H15" s="21">
        <v>0</v>
      </c>
      <c r="I15" s="22">
        <f t="shared" ref="I15:I28" si="4">+H15*120</f>
        <v>0</v>
      </c>
      <c r="J15" s="21">
        <v>0</v>
      </c>
      <c r="K15" s="22">
        <f t="shared" si="0"/>
        <v>0</v>
      </c>
      <c r="L15" s="21">
        <v>0</v>
      </c>
      <c r="M15" s="22">
        <f t="shared" si="0"/>
        <v>0</v>
      </c>
      <c r="N15" s="21">
        <v>0</v>
      </c>
      <c r="O15" s="22">
        <f t="shared" si="1"/>
        <v>0</v>
      </c>
      <c r="P15" s="21">
        <v>100000</v>
      </c>
      <c r="Q15" s="22">
        <f t="shared" si="2"/>
        <v>12000000</v>
      </c>
      <c r="R15" s="21">
        <v>0</v>
      </c>
      <c r="S15" s="22">
        <f t="shared" si="3"/>
        <v>0</v>
      </c>
    </row>
    <row r="16" spans="1:19" ht="95.25" customHeight="1" thickBot="1" x14ac:dyDescent="0.3">
      <c r="A16" s="113"/>
      <c r="B16" s="120"/>
      <c r="C16" s="29" t="s">
        <v>158</v>
      </c>
      <c r="D16" s="19">
        <v>10200000</v>
      </c>
      <c r="E16" s="19">
        <v>7500000</v>
      </c>
      <c r="F16" s="20">
        <v>2700000</v>
      </c>
      <c r="G16" s="124" t="s">
        <v>12</v>
      </c>
      <c r="H16" s="21">
        <v>0</v>
      </c>
      <c r="I16" s="22">
        <f t="shared" si="4"/>
        <v>0</v>
      </c>
      <c r="J16" s="21">
        <v>0</v>
      </c>
      <c r="K16" s="22">
        <f t="shared" si="0"/>
        <v>0</v>
      </c>
      <c r="L16" s="21">
        <v>0</v>
      </c>
      <c r="M16" s="22">
        <f t="shared" si="0"/>
        <v>0</v>
      </c>
      <c r="N16" s="21">
        <v>0</v>
      </c>
      <c r="O16" s="22">
        <f t="shared" si="1"/>
        <v>0</v>
      </c>
      <c r="P16" s="21">
        <v>750000</v>
      </c>
      <c r="Q16" s="22">
        <f t="shared" si="2"/>
        <v>90000000</v>
      </c>
      <c r="R16" s="21">
        <v>270000</v>
      </c>
      <c r="S16" s="22">
        <f t="shared" si="3"/>
        <v>32400000</v>
      </c>
    </row>
    <row r="17" spans="1:19" ht="95.25" customHeight="1" thickBot="1" x14ac:dyDescent="0.3">
      <c r="A17" s="113"/>
      <c r="B17" s="120"/>
      <c r="C17" s="18" t="s">
        <v>159</v>
      </c>
      <c r="D17" s="19">
        <v>400000</v>
      </c>
      <c r="E17" s="19">
        <v>300000</v>
      </c>
      <c r="F17" s="20">
        <v>100000</v>
      </c>
      <c r="G17" s="126"/>
      <c r="H17" s="21">
        <v>0</v>
      </c>
      <c r="I17" s="22">
        <f t="shared" si="4"/>
        <v>0</v>
      </c>
      <c r="J17" s="21">
        <v>0</v>
      </c>
      <c r="K17" s="22">
        <f t="shared" si="0"/>
        <v>0</v>
      </c>
      <c r="L17" s="21">
        <v>0</v>
      </c>
      <c r="M17" s="22">
        <f t="shared" si="0"/>
        <v>0</v>
      </c>
      <c r="N17" s="21">
        <v>0</v>
      </c>
      <c r="O17" s="22">
        <f t="shared" si="1"/>
        <v>0</v>
      </c>
      <c r="P17" s="21">
        <v>60000</v>
      </c>
      <c r="Q17" s="22">
        <f t="shared" si="2"/>
        <v>7200000</v>
      </c>
      <c r="R17" s="21">
        <v>20000</v>
      </c>
      <c r="S17" s="22">
        <f t="shared" si="3"/>
        <v>2400000</v>
      </c>
    </row>
    <row r="18" spans="1:19" ht="95.25" customHeight="1" thickBot="1" x14ac:dyDescent="0.3">
      <c r="A18" s="113"/>
      <c r="B18" s="120"/>
      <c r="C18" s="18" t="s">
        <v>160</v>
      </c>
      <c r="D18" s="19">
        <v>4000000</v>
      </c>
      <c r="E18" s="23">
        <v>3000000</v>
      </c>
      <c r="F18" s="20">
        <v>1000000</v>
      </c>
      <c r="G18" s="126"/>
      <c r="H18" s="21">
        <v>0</v>
      </c>
      <c r="I18" s="22">
        <f t="shared" si="4"/>
        <v>0</v>
      </c>
      <c r="J18" s="21">
        <v>0</v>
      </c>
      <c r="K18" s="22">
        <f t="shared" si="0"/>
        <v>0</v>
      </c>
      <c r="L18" s="21">
        <v>600000</v>
      </c>
      <c r="M18" s="22">
        <f t="shared" si="0"/>
        <v>72000000</v>
      </c>
      <c r="N18" s="21">
        <v>200000</v>
      </c>
      <c r="O18" s="22">
        <f t="shared" si="1"/>
        <v>24000000</v>
      </c>
      <c r="P18" s="21"/>
      <c r="Q18" s="22">
        <f t="shared" si="2"/>
        <v>0</v>
      </c>
      <c r="R18" s="21"/>
      <c r="S18" s="22">
        <f t="shared" si="3"/>
        <v>0</v>
      </c>
    </row>
    <row r="19" spans="1:19" ht="84.75" customHeight="1" thickBot="1" x14ac:dyDescent="0.3">
      <c r="A19" s="113"/>
      <c r="B19" s="120"/>
      <c r="C19" s="29" t="s">
        <v>161</v>
      </c>
      <c r="D19" s="19">
        <v>400000</v>
      </c>
      <c r="E19" s="19">
        <v>300000</v>
      </c>
      <c r="F19" s="20">
        <v>100000</v>
      </c>
      <c r="G19" s="125"/>
      <c r="H19" s="21">
        <v>0</v>
      </c>
      <c r="I19" s="22">
        <f t="shared" si="4"/>
        <v>0</v>
      </c>
      <c r="J19" s="21">
        <v>0</v>
      </c>
      <c r="K19" s="22">
        <f t="shared" si="0"/>
        <v>0</v>
      </c>
      <c r="L19" s="21">
        <v>60000</v>
      </c>
      <c r="M19" s="22">
        <f t="shared" si="0"/>
        <v>7200000</v>
      </c>
      <c r="N19" s="21">
        <v>20000</v>
      </c>
      <c r="O19" s="22">
        <f t="shared" si="1"/>
        <v>2400000</v>
      </c>
      <c r="P19" s="21"/>
      <c r="Q19" s="22">
        <f t="shared" si="2"/>
        <v>0</v>
      </c>
      <c r="R19" s="21"/>
      <c r="S19" s="22">
        <f t="shared" si="3"/>
        <v>0</v>
      </c>
    </row>
    <row r="20" spans="1:19" ht="94.5" customHeight="1" thickBot="1" x14ac:dyDescent="0.3">
      <c r="A20" s="113"/>
      <c r="B20" s="120"/>
      <c r="C20" s="18" t="s">
        <v>162</v>
      </c>
      <c r="D20" s="19">
        <v>8500000</v>
      </c>
      <c r="E20" s="19">
        <v>6800000</v>
      </c>
      <c r="F20" s="20">
        <v>1700000</v>
      </c>
      <c r="G20" s="124" t="s">
        <v>67</v>
      </c>
      <c r="H20" s="21"/>
      <c r="I20" s="22">
        <f t="shared" si="4"/>
        <v>0</v>
      </c>
      <c r="J20" s="21"/>
      <c r="K20" s="22">
        <f t="shared" si="0"/>
        <v>0</v>
      </c>
      <c r="L20" s="21"/>
      <c r="M20" s="22">
        <f t="shared" si="0"/>
        <v>0</v>
      </c>
      <c r="N20" s="21"/>
      <c r="O20" s="22">
        <f t="shared" si="1"/>
        <v>0</v>
      </c>
      <c r="P20" s="21"/>
      <c r="Q20" s="22">
        <f t="shared" si="2"/>
        <v>0</v>
      </c>
      <c r="R20" s="21"/>
      <c r="S20" s="22">
        <f t="shared" si="3"/>
        <v>0</v>
      </c>
    </row>
    <row r="21" spans="1:19" ht="100.5" customHeight="1" thickBot="1" x14ac:dyDescent="0.3">
      <c r="A21" s="113"/>
      <c r="B21" s="120"/>
      <c r="C21" s="29" t="s">
        <v>163</v>
      </c>
      <c r="D21" s="19">
        <v>0</v>
      </c>
      <c r="E21" s="19">
        <v>0</v>
      </c>
      <c r="F21" s="20">
        <v>0</v>
      </c>
      <c r="G21" s="126"/>
      <c r="H21" s="21"/>
      <c r="I21" s="22">
        <f t="shared" si="4"/>
        <v>0</v>
      </c>
      <c r="J21" s="21"/>
      <c r="K21" s="22">
        <f t="shared" si="0"/>
        <v>0</v>
      </c>
      <c r="L21" s="21"/>
      <c r="M21" s="22">
        <f t="shared" si="0"/>
        <v>0</v>
      </c>
      <c r="N21" s="21"/>
      <c r="O21" s="22">
        <f t="shared" si="1"/>
        <v>0</v>
      </c>
      <c r="P21" s="21"/>
      <c r="Q21" s="22">
        <f t="shared" si="2"/>
        <v>0</v>
      </c>
      <c r="R21" s="21"/>
      <c r="S21" s="22">
        <f t="shared" si="3"/>
        <v>0</v>
      </c>
    </row>
    <row r="22" spans="1:19" ht="78.75" customHeight="1" thickBot="1" x14ac:dyDescent="0.3">
      <c r="A22" s="113"/>
      <c r="B22" s="120"/>
      <c r="C22" s="29" t="s">
        <v>164</v>
      </c>
      <c r="D22" s="19">
        <v>0</v>
      </c>
      <c r="E22" s="19">
        <v>0</v>
      </c>
      <c r="F22" s="20">
        <v>0</v>
      </c>
      <c r="G22" s="126"/>
      <c r="H22" s="21"/>
      <c r="I22" s="22">
        <f>+H22*120</f>
        <v>0</v>
      </c>
      <c r="J22" s="21"/>
      <c r="K22" s="22">
        <f t="shared" si="0"/>
        <v>0</v>
      </c>
      <c r="L22" s="21"/>
      <c r="M22" s="22">
        <f t="shared" si="0"/>
        <v>0</v>
      </c>
      <c r="N22" s="21"/>
      <c r="O22" s="22">
        <f t="shared" si="1"/>
        <v>0</v>
      </c>
      <c r="P22" s="21"/>
      <c r="Q22" s="22">
        <f t="shared" si="2"/>
        <v>0</v>
      </c>
      <c r="R22" s="21"/>
      <c r="S22" s="22">
        <f t="shared" si="3"/>
        <v>0</v>
      </c>
    </row>
    <row r="23" spans="1:19" ht="111" customHeight="1" thickBot="1" x14ac:dyDescent="0.3">
      <c r="A23" s="113"/>
      <c r="B23" s="120"/>
      <c r="C23" s="18" t="s">
        <v>165</v>
      </c>
      <c r="D23" s="19">
        <v>1700000</v>
      </c>
      <c r="E23" s="19">
        <v>950000</v>
      </c>
      <c r="F23" s="20">
        <v>750000</v>
      </c>
      <c r="G23" s="126"/>
      <c r="H23" s="21">
        <v>190000</v>
      </c>
      <c r="I23" s="22">
        <f t="shared" si="4"/>
        <v>22800000</v>
      </c>
      <c r="J23" s="21">
        <v>150000</v>
      </c>
      <c r="K23" s="22">
        <f t="shared" si="0"/>
        <v>18000000</v>
      </c>
      <c r="L23" s="21">
        <v>498750</v>
      </c>
      <c r="M23" s="22">
        <f t="shared" si="0"/>
        <v>59850000</v>
      </c>
      <c r="N23" s="21">
        <v>393750</v>
      </c>
      <c r="O23" s="22">
        <f t="shared" si="1"/>
        <v>47250000</v>
      </c>
      <c r="P23" s="21">
        <v>166250</v>
      </c>
      <c r="Q23" s="22">
        <f t="shared" si="2"/>
        <v>19950000</v>
      </c>
      <c r="R23" s="21">
        <v>131250</v>
      </c>
      <c r="S23" s="22">
        <f t="shared" si="3"/>
        <v>15750000</v>
      </c>
    </row>
    <row r="24" spans="1:19" ht="90.75" customHeight="1" thickBot="1" x14ac:dyDescent="0.3">
      <c r="A24" s="114"/>
      <c r="B24" s="127"/>
      <c r="C24" s="18" t="s">
        <v>166</v>
      </c>
      <c r="D24" s="19">
        <v>6500000</v>
      </c>
      <c r="E24" s="23">
        <v>5500000</v>
      </c>
      <c r="F24" s="20">
        <v>1000000</v>
      </c>
      <c r="G24" s="125"/>
      <c r="H24" s="21"/>
      <c r="I24" s="22">
        <f t="shared" si="4"/>
        <v>0</v>
      </c>
      <c r="J24" s="21"/>
      <c r="K24" s="22">
        <f t="shared" si="0"/>
        <v>0</v>
      </c>
      <c r="L24" s="21"/>
      <c r="M24" s="22">
        <f t="shared" si="0"/>
        <v>0</v>
      </c>
      <c r="N24" s="21"/>
      <c r="O24" s="22">
        <f t="shared" si="1"/>
        <v>0</v>
      </c>
      <c r="P24" s="21"/>
      <c r="Q24" s="22">
        <f t="shared" si="2"/>
        <v>0</v>
      </c>
      <c r="R24" s="21"/>
      <c r="S24" s="22">
        <f t="shared" si="3"/>
        <v>0</v>
      </c>
    </row>
    <row r="25" spans="1:19" ht="94.5" customHeight="1" thickBot="1" x14ac:dyDescent="0.3">
      <c r="A25" s="112" t="s">
        <v>63</v>
      </c>
      <c r="B25" s="119">
        <f>+SUM(D25:D28)</f>
        <v>9200000</v>
      </c>
      <c r="C25" s="18" t="s">
        <v>167</v>
      </c>
      <c r="D25" s="19">
        <v>3900000</v>
      </c>
      <c r="E25" s="19">
        <v>3400000</v>
      </c>
      <c r="F25" s="20">
        <v>500000</v>
      </c>
      <c r="G25" s="84" t="s">
        <v>67</v>
      </c>
      <c r="H25" s="21">
        <v>1275000</v>
      </c>
      <c r="I25" s="22">
        <f t="shared" si="4"/>
        <v>153000000</v>
      </c>
      <c r="J25" s="21">
        <v>187500</v>
      </c>
      <c r="K25" s="22">
        <f t="shared" si="0"/>
        <v>22500000</v>
      </c>
      <c r="L25" s="21">
        <v>1190000</v>
      </c>
      <c r="M25" s="22">
        <f t="shared" si="0"/>
        <v>142800000</v>
      </c>
      <c r="N25" s="21">
        <v>175000</v>
      </c>
      <c r="O25" s="22">
        <f t="shared" si="1"/>
        <v>21000000</v>
      </c>
      <c r="P25" s="21">
        <v>595000</v>
      </c>
      <c r="Q25" s="22">
        <f t="shared" si="2"/>
        <v>71400000</v>
      </c>
      <c r="R25" s="21">
        <v>87500</v>
      </c>
      <c r="S25" s="22">
        <f t="shared" si="3"/>
        <v>10500000</v>
      </c>
    </row>
    <row r="26" spans="1:19" ht="75.75" customHeight="1" thickBot="1" x14ac:dyDescent="0.3">
      <c r="A26" s="113"/>
      <c r="B26" s="120"/>
      <c r="C26" s="18" t="s">
        <v>168</v>
      </c>
      <c r="D26" s="19">
        <v>1200000</v>
      </c>
      <c r="E26" s="19">
        <v>900000</v>
      </c>
      <c r="F26" s="20">
        <v>300000</v>
      </c>
      <c r="G26" s="130" t="s">
        <v>68</v>
      </c>
      <c r="H26" s="21">
        <v>180000</v>
      </c>
      <c r="I26" s="22">
        <f t="shared" si="4"/>
        <v>21600000</v>
      </c>
      <c r="J26" s="21">
        <v>60000</v>
      </c>
      <c r="K26" s="22">
        <f t="shared" si="0"/>
        <v>7200000</v>
      </c>
      <c r="L26" s="21">
        <v>420000</v>
      </c>
      <c r="M26" s="22">
        <f t="shared" si="0"/>
        <v>50400000</v>
      </c>
      <c r="N26" s="21">
        <v>140000</v>
      </c>
      <c r="O26" s="22">
        <f t="shared" si="1"/>
        <v>16800000</v>
      </c>
      <c r="P26" s="21">
        <v>300000</v>
      </c>
      <c r="Q26" s="22">
        <f t="shared" si="2"/>
        <v>36000000</v>
      </c>
      <c r="R26" s="21">
        <v>100000</v>
      </c>
      <c r="S26" s="22">
        <f t="shared" si="3"/>
        <v>12000000</v>
      </c>
    </row>
    <row r="27" spans="1:19" ht="80.25" customHeight="1" thickBot="1" x14ac:dyDescent="0.3">
      <c r="A27" s="113"/>
      <c r="B27" s="120"/>
      <c r="C27" s="18" t="s">
        <v>169</v>
      </c>
      <c r="D27" s="19">
        <v>100000</v>
      </c>
      <c r="E27" s="19">
        <v>100000</v>
      </c>
      <c r="F27" s="20">
        <v>0</v>
      </c>
      <c r="G27" s="132"/>
      <c r="H27" s="21">
        <v>20000</v>
      </c>
      <c r="I27" s="22">
        <f t="shared" si="4"/>
        <v>2400000</v>
      </c>
      <c r="J27" s="21">
        <v>0</v>
      </c>
      <c r="K27" s="22">
        <f t="shared" si="0"/>
        <v>0</v>
      </c>
      <c r="L27" s="21">
        <v>70000</v>
      </c>
      <c r="M27" s="22">
        <f t="shared" si="0"/>
        <v>8400000</v>
      </c>
      <c r="N27" s="21">
        <v>0</v>
      </c>
      <c r="O27" s="22">
        <f t="shared" si="1"/>
        <v>0</v>
      </c>
      <c r="P27" s="21">
        <v>10000</v>
      </c>
      <c r="Q27" s="22">
        <f t="shared" si="2"/>
        <v>1200000</v>
      </c>
      <c r="R27" s="21">
        <v>0</v>
      </c>
      <c r="S27" s="22">
        <f t="shared" si="3"/>
        <v>0</v>
      </c>
    </row>
    <row r="28" spans="1:19" ht="84" customHeight="1" thickBot="1" x14ac:dyDescent="0.3">
      <c r="A28" s="114"/>
      <c r="B28" s="127"/>
      <c r="C28" s="18" t="s">
        <v>170</v>
      </c>
      <c r="D28" s="19">
        <v>4000000</v>
      </c>
      <c r="E28" s="19">
        <v>3000000</v>
      </c>
      <c r="F28" s="20">
        <v>1000000</v>
      </c>
      <c r="G28" s="28" t="s">
        <v>67</v>
      </c>
      <c r="H28" s="21">
        <v>0</v>
      </c>
      <c r="I28" s="22">
        <f t="shared" si="4"/>
        <v>0</v>
      </c>
      <c r="J28" s="21">
        <v>0</v>
      </c>
      <c r="K28" s="22">
        <f t="shared" si="0"/>
        <v>0</v>
      </c>
      <c r="L28" s="21">
        <v>600000</v>
      </c>
      <c r="M28" s="22">
        <f t="shared" si="0"/>
        <v>72000000</v>
      </c>
      <c r="N28" s="21">
        <v>200000</v>
      </c>
      <c r="O28" s="22">
        <f t="shared" si="1"/>
        <v>24000000</v>
      </c>
      <c r="P28" s="38"/>
      <c r="Q28" s="22">
        <f t="shared" si="2"/>
        <v>0</v>
      </c>
      <c r="R28" s="21"/>
      <c r="S28" s="22">
        <f t="shared" si="3"/>
        <v>0</v>
      </c>
    </row>
    <row r="29" spans="1:19" ht="34.5" customHeight="1" thickBot="1" x14ac:dyDescent="0.3">
      <c r="A29" s="26" t="s">
        <v>16</v>
      </c>
      <c r="B29" s="8"/>
      <c r="C29" s="16"/>
      <c r="D29" s="8">
        <f>+SUM(D7:D28)</f>
        <v>120633587</v>
      </c>
      <c r="E29" s="8">
        <f>+SUM(E7:E28)</f>
        <v>95050000</v>
      </c>
      <c r="F29" s="8">
        <f>+SUM(F7:F28)</f>
        <v>25583587</v>
      </c>
      <c r="G29" s="8"/>
      <c r="H29" s="8">
        <f t="shared" ref="H29" si="5">+SUM(H7:H28)</f>
        <v>10128333.33</v>
      </c>
      <c r="I29" s="8">
        <f t="shared" ref="I29" si="6">+SUM(I7:I28)</f>
        <v>1215399999.5999999</v>
      </c>
      <c r="J29" s="8">
        <f t="shared" ref="J29" si="7">+SUM(J7:J28)</f>
        <v>2424166.67</v>
      </c>
      <c r="K29" s="8">
        <f t="shared" ref="K29" si="8">+SUM(K7:K28)</f>
        <v>290900000.39999998</v>
      </c>
      <c r="L29" s="8">
        <f t="shared" ref="L29" si="9">+SUM(L7:L28)</f>
        <v>10872083.34</v>
      </c>
      <c r="M29" s="8">
        <f t="shared" ref="M29" si="10">+SUM(M7:M28)</f>
        <v>1304650000.8</v>
      </c>
      <c r="N29" s="8">
        <f t="shared" ref="N29" si="11">+SUM(N7:N28)</f>
        <v>3014599.65</v>
      </c>
      <c r="O29" s="8">
        <f t="shared" ref="O29" si="12">+SUM(O7:O28)</f>
        <v>361751958</v>
      </c>
      <c r="P29" s="8">
        <f t="shared" ref="P29" si="13">+SUM(P7:P28)</f>
        <v>18451416.66</v>
      </c>
      <c r="Q29" s="8">
        <f t="shared" ref="Q29" si="14">+SUM(Q7:Q28)</f>
        <v>2214169999.1999998</v>
      </c>
      <c r="R29" s="8">
        <f t="shared" ref="R29" si="15">+SUM(R7:R28)</f>
        <v>4246266.32</v>
      </c>
      <c r="S29" s="8">
        <f t="shared" ref="S29" si="16">+SUM(S7:S28)</f>
        <v>509551958.39999998</v>
      </c>
    </row>
    <row r="31" spans="1:19" x14ac:dyDescent="0.25">
      <c r="H31" s="2"/>
      <c r="I31" s="2"/>
      <c r="K31" s="2"/>
      <c r="M31" s="2"/>
      <c r="O31" s="2"/>
      <c r="Q31" s="2"/>
      <c r="S31" s="2"/>
    </row>
    <row r="32" spans="1:19" x14ac:dyDescent="0.25">
      <c r="H32" s="2"/>
      <c r="J32" s="2"/>
      <c r="L32" s="2"/>
      <c r="N32" s="2"/>
      <c r="P32" s="2"/>
      <c r="R32" s="2"/>
    </row>
    <row r="34" spans="8:18" x14ac:dyDescent="0.25">
      <c r="H34" s="2"/>
      <c r="J34" s="2"/>
      <c r="L34" s="2"/>
      <c r="N34" s="2"/>
      <c r="O34" s="2"/>
      <c r="P34" s="2"/>
      <c r="Q34" s="2"/>
      <c r="R34" s="2"/>
    </row>
    <row r="35" spans="8:18" x14ac:dyDescent="0.25">
      <c r="J35" t="s">
        <v>32</v>
      </c>
    </row>
  </sheetData>
  <mergeCells count="45">
    <mergeCell ref="B1:K1"/>
    <mergeCell ref="A2:G2"/>
    <mergeCell ref="H2:S2"/>
    <mergeCell ref="A3:A6"/>
    <mergeCell ref="B3:B6"/>
    <mergeCell ref="C3:C6"/>
    <mergeCell ref="D3:D6"/>
    <mergeCell ref="E3:E5"/>
    <mergeCell ref="F3:F5"/>
    <mergeCell ref="G3:G6"/>
    <mergeCell ref="H3:K3"/>
    <mergeCell ref="L3:O3"/>
    <mergeCell ref="P3:S3"/>
    <mergeCell ref="H4:I4"/>
    <mergeCell ref="J4:K4"/>
    <mergeCell ref="L4:M4"/>
    <mergeCell ref="N4:O4"/>
    <mergeCell ref="P4:Q4"/>
    <mergeCell ref="R4:S4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A13:A24"/>
    <mergeCell ref="A25:A28"/>
    <mergeCell ref="E6:F6"/>
    <mergeCell ref="A7:A12"/>
    <mergeCell ref="B7:B12"/>
    <mergeCell ref="B25:B28"/>
    <mergeCell ref="G20:G24"/>
    <mergeCell ref="B13:B24"/>
    <mergeCell ref="G26:G27"/>
    <mergeCell ref="G7:G8"/>
    <mergeCell ref="G9:G10"/>
    <mergeCell ref="G11:G12"/>
    <mergeCell ref="G13:G15"/>
    <mergeCell ref="G16:G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7"/>
  <sheetViews>
    <sheetView zoomScale="80" zoomScaleNormal="80" zoomScalePageLayoutView="90" workbookViewId="0">
      <pane xSplit="7" ySplit="6" topLeftCell="H7" activePane="bottomRight" state="frozen"/>
      <selection activeCell="D4" sqref="D4"/>
      <selection pane="topRight" activeCell="D4" sqref="D4"/>
      <selection pane="bottomLeft" activeCell="D4" sqref="D4"/>
      <selection pane="bottomRight" activeCell="A7" sqref="A7:A9"/>
    </sheetView>
  </sheetViews>
  <sheetFormatPr defaultColWidth="8.85546875" defaultRowHeight="15" x14ac:dyDescent="0.25"/>
  <cols>
    <col min="1" max="1" width="15.85546875" style="4" customWidth="1"/>
    <col min="2" max="2" width="18.140625" style="4" customWidth="1"/>
    <col min="3" max="3" width="21" style="4" customWidth="1"/>
    <col min="4" max="4" width="24.85546875" style="4" customWidth="1"/>
    <col min="5" max="5" width="16.28515625" style="4" customWidth="1"/>
    <col min="6" max="6" width="19.28515625" style="4" customWidth="1"/>
    <col min="7" max="7" width="15.7109375" style="4" customWidth="1"/>
    <col min="8" max="19" width="16.7109375" style="4" customWidth="1"/>
    <col min="20" max="20" width="7.28515625" style="4" customWidth="1"/>
    <col min="21" max="21" width="12" style="11" customWidth="1"/>
    <col min="22" max="22" width="17.28515625" style="11" customWidth="1"/>
    <col min="23" max="23" width="18.5703125" style="11" customWidth="1"/>
    <col min="24" max="39" width="8.85546875" style="11"/>
    <col min="40" max="16384" width="8.85546875" style="4"/>
  </cols>
  <sheetData>
    <row r="1" spans="1:78" ht="26.25" customHeight="1" thickBot="1" x14ac:dyDescent="0.3">
      <c r="A1" s="15" t="s">
        <v>7</v>
      </c>
      <c r="B1" s="85" t="s">
        <v>26</v>
      </c>
      <c r="C1" s="85"/>
      <c r="D1" s="85"/>
      <c r="E1" s="85"/>
      <c r="F1" s="85"/>
      <c r="G1" s="85"/>
      <c r="H1" s="85"/>
      <c r="I1" s="85"/>
      <c r="J1" s="85"/>
      <c r="K1" s="85"/>
      <c r="L1" s="16"/>
      <c r="M1" s="16"/>
      <c r="N1" s="5"/>
      <c r="O1" s="5"/>
      <c r="P1" s="5"/>
      <c r="Q1" s="40"/>
      <c r="R1" s="5"/>
      <c r="S1" s="5"/>
    </row>
    <row r="2" spans="1:78" ht="22.5" customHeight="1" thickBot="1" x14ac:dyDescent="0.3">
      <c r="A2" s="86" t="s">
        <v>27</v>
      </c>
      <c r="B2" s="87"/>
      <c r="C2" s="87"/>
      <c r="D2" s="87"/>
      <c r="E2" s="87"/>
      <c r="F2" s="87"/>
      <c r="G2" s="87"/>
      <c r="H2" s="118"/>
      <c r="I2" s="88"/>
      <c r="J2" s="88"/>
      <c r="K2" s="88"/>
      <c r="L2" s="88"/>
      <c r="M2" s="88"/>
      <c r="N2" s="88"/>
      <c r="O2" s="88"/>
      <c r="P2" s="88"/>
      <c r="Q2" s="88"/>
      <c r="R2" s="88"/>
      <c r="S2" s="89"/>
    </row>
    <row r="3" spans="1:78" ht="18" customHeight="1" thickBot="1" x14ac:dyDescent="0.3">
      <c r="A3" s="90" t="s">
        <v>1</v>
      </c>
      <c r="B3" s="90" t="s">
        <v>8</v>
      </c>
      <c r="C3" s="90" t="s">
        <v>2</v>
      </c>
      <c r="D3" s="90" t="s">
        <v>18</v>
      </c>
      <c r="E3" s="90" t="s">
        <v>3</v>
      </c>
      <c r="F3" s="94" t="s">
        <v>10</v>
      </c>
      <c r="G3" s="90" t="s">
        <v>4</v>
      </c>
      <c r="H3" s="97">
        <v>2027</v>
      </c>
      <c r="I3" s="98"/>
      <c r="J3" s="98"/>
      <c r="K3" s="98"/>
      <c r="L3" s="97">
        <v>2028</v>
      </c>
      <c r="M3" s="98"/>
      <c r="N3" s="98"/>
      <c r="O3" s="98"/>
      <c r="P3" s="97">
        <v>2029</v>
      </c>
      <c r="Q3" s="98"/>
      <c r="R3" s="98"/>
      <c r="S3" s="99"/>
    </row>
    <row r="4" spans="1:78" ht="24.75" customHeight="1" thickBot="1" x14ac:dyDescent="0.3">
      <c r="A4" s="91"/>
      <c r="B4" s="91"/>
      <c r="C4" s="91"/>
      <c r="D4" s="91"/>
      <c r="E4" s="92"/>
      <c r="F4" s="95"/>
      <c r="G4" s="91"/>
      <c r="H4" s="97" t="s">
        <v>3</v>
      </c>
      <c r="I4" s="98"/>
      <c r="J4" s="97" t="s">
        <v>0</v>
      </c>
      <c r="K4" s="98"/>
      <c r="L4" s="97" t="s">
        <v>3</v>
      </c>
      <c r="M4" s="98"/>
      <c r="N4" s="97" t="s">
        <v>0</v>
      </c>
      <c r="O4" s="98"/>
      <c r="P4" s="97" t="s">
        <v>3</v>
      </c>
      <c r="Q4" s="98"/>
      <c r="R4" s="97" t="s">
        <v>0</v>
      </c>
      <c r="S4" s="99"/>
    </row>
    <row r="5" spans="1:78" ht="15.75" thickBot="1" x14ac:dyDescent="0.3">
      <c r="A5" s="92"/>
      <c r="B5" s="92"/>
      <c r="C5" s="92"/>
      <c r="D5" s="92"/>
      <c r="E5" s="92"/>
      <c r="F5" s="96"/>
      <c r="G5" s="92"/>
      <c r="H5" s="106" t="s">
        <v>9</v>
      </c>
      <c r="I5" s="108" t="s">
        <v>5</v>
      </c>
      <c r="J5" s="106" t="s">
        <v>9</v>
      </c>
      <c r="K5" s="108" t="s">
        <v>5</v>
      </c>
      <c r="L5" s="102" t="s">
        <v>9</v>
      </c>
      <c r="M5" s="100" t="s">
        <v>5</v>
      </c>
      <c r="N5" s="102" t="s">
        <v>9</v>
      </c>
      <c r="O5" s="100" t="s">
        <v>5</v>
      </c>
      <c r="P5" s="102" t="s">
        <v>9</v>
      </c>
      <c r="Q5" s="100" t="s">
        <v>5</v>
      </c>
      <c r="R5" s="102" t="s">
        <v>9</v>
      </c>
      <c r="S5" s="100" t="s">
        <v>5</v>
      </c>
    </row>
    <row r="6" spans="1:78" ht="24" customHeight="1" thickBot="1" x14ac:dyDescent="0.3">
      <c r="A6" s="92"/>
      <c r="B6" s="92"/>
      <c r="C6" s="93"/>
      <c r="D6" s="93"/>
      <c r="E6" s="97" t="s">
        <v>6</v>
      </c>
      <c r="F6" s="98"/>
      <c r="G6" s="93"/>
      <c r="H6" s="107"/>
      <c r="I6" s="109"/>
      <c r="J6" s="110"/>
      <c r="K6" s="111"/>
      <c r="L6" s="103"/>
      <c r="M6" s="104"/>
      <c r="N6" s="105"/>
      <c r="O6" s="101"/>
      <c r="P6" s="103"/>
      <c r="Q6" s="104"/>
      <c r="R6" s="105"/>
      <c r="S6" s="101"/>
    </row>
    <row r="7" spans="1:78" ht="115.5" customHeight="1" thickBot="1" x14ac:dyDescent="0.3">
      <c r="A7" s="112" t="str">
        <f>'[1]ИПА 2017'!$A$11</f>
        <v>ЗАШТИТА ЖИВОТНЕ СРЕДИНЕ Акција 5/Животна средина - индиректно управљање</v>
      </c>
      <c r="B7" s="115">
        <f>+SUM(D7:D9)</f>
        <v>36281567.719999999</v>
      </c>
      <c r="C7" s="77" t="s">
        <v>89</v>
      </c>
      <c r="D7" s="68">
        <v>17133691.120000001</v>
      </c>
      <c r="E7" s="68">
        <v>7030051.0999999996</v>
      </c>
      <c r="F7" s="68">
        <v>10103640.02</v>
      </c>
      <c r="G7" s="28" t="s">
        <v>76</v>
      </c>
      <c r="H7" s="38">
        <v>1292846.9300000002</v>
      </c>
      <c r="I7" s="42">
        <f t="shared" ref="I7:I8" si="0">+H7*120</f>
        <v>155141631.60000002</v>
      </c>
      <c r="J7" s="38">
        <v>1858088.8900000001</v>
      </c>
      <c r="K7" s="42">
        <f t="shared" ref="K7:K9" si="1">+J7*120</f>
        <v>222970666.80000001</v>
      </c>
      <c r="L7" s="38">
        <v>235595.56</v>
      </c>
      <c r="M7" s="42">
        <f t="shared" ref="M7:M9" si="2">+L7*120</f>
        <v>28271467.199999999</v>
      </c>
      <c r="N7" s="38">
        <v>338599.67999999999</v>
      </c>
      <c r="O7" s="42">
        <f t="shared" ref="O7:O9" si="3">+N7*120</f>
        <v>40631961.600000001</v>
      </c>
      <c r="P7" s="38">
        <v>0</v>
      </c>
      <c r="Q7" s="42">
        <f t="shared" ref="Q7:Q9" si="4">+P7*120</f>
        <v>0</v>
      </c>
      <c r="R7" s="38">
        <v>0</v>
      </c>
      <c r="S7" s="42">
        <f t="shared" ref="S7:S9" si="5">+R7*120</f>
        <v>0</v>
      </c>
    </row>
    <row r="8" spans="1:78" ht="89.25" customHeight="1" thickBot="1" x14ac:dyDescent="0.3">
      <c r="A8" s="113"/>
      <c r="B8" s="116"/>
      <c r="C8" s="77" t="s">
        <v>90</v>
      </c>
      <c r="D8" s="68">
        <v>17616011.600000001</v>
      </c>
      <c r="E8" s="68">
        <v>10947978.33</v>
      </c>
      <c r="F8" s="68">
        <v>6668033.2699999996</v>
      </c>
      <c r="G8" s="28" t="s">
        <v>13</v>
      </c>
      <c r="H8" s="78">
        <v>5671929.0499999998</v>
      </c>
      <c r="I8" s="79">
        <f t="shared" si="0"/>
        <v>680631486</v>
      </c>
      <c r="J8" s="78">
        <v>3454574.95</v>
      </c>
      <c r="K8" s="79">
        <f t="shared" si="1"/>
        <v>414548994</v>
      </c>
      <c r="L8" s="78">
        <v>1959474.25</v>
      </c>
      <c r="M8" s="79">
        <f t="shared" si="2"/>
        <v>235136910</v>
      </c>
      <c r="N8" s="78">
        <v>1193447.7</v>
      </c>
      <c r="O8" s="79">
        <f t="shared" si="3"/>
        <v>143213724</v>
      </c>
      <c r="P8" s="78">
        <v>0</v>
      </c>
      <c r="Q8" s="79">
        <f t="shared" si="4"/>
        <v>0</v>
      </c>
      <c r="R8" s="78">
        <v>0</v>
      </c>
      <c r="S8" s="79">
        <f t="shared" si="5"/>
        <v>0</v>
      </c>
      <c r="V8" s="13"/>
      <c r="W8" s="13"/>
    </row>
    <row r="9" spans="1:78" ht="91.5" customHeight="1" thickBot="1" x14ac:dyDescent="0.3">
      <c r="A9" s="114"/>
      <c r="B9" s="117"/>
      <c r="C9" s="77" t="s">
        <v>96</v>
      </c>
      <c r="D9" s="68">
        <v>1531865</v>
      </c>
      <c r="E9" s="68">
        <v>952021.67</v>
      </c>
      <c r="F9" s="68">
        <v>579843.32999999996</v>
      </c>
      <c r="G9" s="28" t="s">
        <v>13</v>
      </c>
      <c r="H9" s="80">
        <v>190404.33000000002</v>
      </c>
      <c r="I9" s="81">
        <f>+H9*120</f>
        <v>22848519.600000001</v>
      </c>
      <c r="J9" s="80">
        <v>115968.67</v>
      </c>
      <c r="K9" s="81">
        <f t="shared" si="1"/>
        <v>13916240.4</v>
      </c>
      <c r="L9" s="80">
        <v>0</v>
      </c>
      <c r="M9" s="81">
        <f t="shared" si="2"/>
        <v>0</v>
      </c>
      <c r="N9" s="80">
        <v>0</v>
      </c>
      <c r="O9" s="81">
        <f t="shared" si="3"/>
        <v>0</v>
      </c>
      <c r="P9" s="80">
        <v>0</v>
      </c>
      <c r="Q9" s="81">
        <f t="shared" si="4"/>
        <v>0</v>
      </c>
      <c r="R9" s="80">
        <v>0</v>
      </c>
      <c r="S9" s="81">
        <f t="shared" si="5"/>
        <v>0</v>
      </c>
      <c r="V9" s="13"/>
      <c r="W9" s="13"/>
    </row>
    <row r="10" spans="1:78" s="5" customFormat="1" ht="33" customHeight="1" thickBot="1" x14ac:dyDescent="0.3">
      <c r="A10" s="82" t="s">
        <v>16</v>
      </c>
      <c r="B10" s="8"/>
      <c r="C10" s="83"/>
      <c r="D10" s="8">
        <f>+SUM(D7:D9)</f>
        <v>36281567.719999999</v>
      </c>
      <c r="E10" s="8">
        <f>+SUM(E7:E9)</f>
        <v>18930051.100000001</v>
      </c>
      <c r="F10" s="8">
        <f>+SUM(F7:F9)</f>
        <v>17351516.619999997</v>
      </c>
      <c r="G10" s="8"/>
      <c r="H10" s="8">
        <f>+SUM(H7:H9)</f>
        <v>7155180.3100000005</v>
      </c>
      <c r="I10" s="8">
        <f t="shared" ref="I10:S10" si="6">+SUM(I7:I9)</f>
        <v>858621637.20000005</v>
      </c>
      <c r="J10" s="8">
        <f t="shared" si="6"/>
        <v>5428632.5099999998</v>
      </c>
      <c r="K10" s="8">
        <f t="shared" si="6"/>
        <v>651435901.19999993</v>
      </c>
      <c r="L10" s="8">
        <f t="shared" si="6"/>
        <v>2195069.81</v>
      </c>
      <c r="M10" s="8">
        <f t="shared" si="6"/>
        <v>263408377.19999999</v>
      </c>
      <c r="N10" s="8">
        <f t="shared" si="6"/>
        <v>1532047.38</v>
      </c>
      <c r="O10" s="8">
        <f t="shared" si="6"/>
        <v>183845685.59999999</v>
      </c>
      <c r="P10" s="8">
        <f t="shared" si="6"/>
        <v>0</v>
      </c>
      <c r="Q10" s="8">
        <f t="shared" si="6"/>
        <v>0</v>
      </c>
      <c r="R10" s="8">
        <f t="shared" si="6"/>
        <v>0</v>
      </c>
      <c r="S10" s="8">
        <f t="shared" si="6"/>
        <v>0</v>
      </c>
      <c r="T10" s="4"/>
      <c r="U10" s="11"/>
      <c r="V10" s="13"/>
      <c r="W10" s="13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</row>
    <row r="11" spans="1:78" ht="15" customHeight="1" x14ac:dyDescent="0.25"/>
    <row r="12" spans="1:78" x14ac:dyDescent="0.25">
      <c r="O12" s="6"/>
    </row>
    <row r="13" spans="1:78" x14ac:dyDescent="0.25">
      <c r="I13" s="6"/>
      <c r="K13" s="6"/>
      <c r="M13" s="6"/>
      <c r="O13" s="6"/>
    </row>
    <row r="14" spans="1:78" x14ac:dyDescent="0.25">
      <c r="I14" s="6"/>
      <c r="K14" s="6"/>
    </row>
    <row r="15" spans="1:78" x14ac:dyDescent="0.25">
      <c r="I15" s="6"/>
    </row>
    <row r="16" spans="1:78" x14ac:dyDescent="0.25">
      <c r="G16" s="6"/>
    </row>
    <row r="17" spans="7:7" x14ac:dyDescent="0.25">
      <c r="G17" s="6"/>
    </row>
  </sheetData>
  <mergeCells count="34">
    <mergeCell ref="B1:K1"/>
    <mergeCell ref="A2:G2"/>
    <mergeCell ref="H2:S2"/>
    <mergeCell ref="A3:A6"/>
    <mergeCell ref="B3:B6"/>
    <mergeCell ref="C3:C6"/>
    <mergeCell ref="D3:D6"/>
    <mergeCell ref="E3:E5"/>
    <mergeCell ref="F3:F5"/>
    <mergeCell ref="G3:G6"/>
    <mergeCell ref="H3:K3"/>
    <mergeCell ref="L3:O3"/>
    <mergeCell ref="P3:S3"/>
    <mergeCell ref="H4:I4"/>
    <mergeCell ref="J4:K4"/>
    <mergeCell ref="L4:M4"/>
    <mergeCell ref="R4:S4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E6:F6"/>
    <mergeCell ref="A7:A9"/>
    <mergeCell ref="B7:B9"/>
    <mergeCell ref="N4:O4"/>
    <mergeCell ref="P4:Q4"/>
  </mergeCells>
  <pageMargins left="0.7" right="0.7" top="0.75" bottom="0.75" header="0.3" footer="0.3"/>
  <pageSetup paperSize="9" orientation="portrait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5"/>
  <sheetViews>
    <sheetView zoomScale="80" zoomScaleNormal="80" zoomScalePageLayoutView="90" workbookViewId="0">
      <pane xSplit="7" ySplit="6" topLeftCell="H7" activePane="bottomRight" state="frozen"/>
      <selection activeCell="D4" sqref="D4"/>
      <selection pane="topRight" activeCell="D4" sqref="D4"/>
      <selection pane="bottomLeft" activeCell="D4" sqref="D4"/>
      <selection pane="bottomRight" activeCell="A7" sqref="A7:A8"/>
    </sheetView>
  </sheetViews>
  <sheetFormatPr defaultColWidth="8.85546875" defaultRowHeight="15" x14ac:dyDescent="0.25"/>
  <cols>
    <col min="1" max="1" width="16.140625" style="4" customWidth="1"/>
    <col min="2" max="2" width="17.7109375" style="4" customWidth="1"/>
    <col min="3" max="3" width="20.28515625" style="4" customWidth="1"/>
    <col min="4" max="4" width="24.28515625" style="4" customWidth="1"/>
    <col min="5" max="5" width="17.42578125" style="4" customWidth="1"/>
    <col min="6" max="6" width="18.28515625" style="4" customWidth="1"/>
    <col min="7" max="7" width="16.42578125" style="4" customWidth="1"/>
    <col min="8" max="19" width="16.85546875" style="4" customWidth="1"/>
    <col min="20" max="20" width="8.85546875" style="4"/>
    <col min="21" max="21" width="7.85546875" style="4" customWidth="1"/>
    <col min="22" max="22" width="18.5703125" style="4" customWidth="1"/>
    <col min="23" max="23" width="18.85546875" style="4" customWidth="1"/>
    <col min="24" max="16384" width="8.85546875" style="4"/>
  </cols>
  <sheetData>
    <row r="1" spans="1:78" ht="25.5" customHeight="1" thickBot="1" x14ac:dyDescent="0.3">
      <c r="A1" s="15" t="s">
        <v>7</v>
      </c>
      <c r="B1" s="85" t="s">
        <v>35</v>
      </c>
      <c r="C1" s="85"/>
      <c r="D1" s="85"/>
      <c r="E1" s="85"/>
      <c r="F1" s="85"/>
      <c r="G1" s="85"/>
      <c r="H1" s="85"/>
      <c r="I1" s="85"/>
      <c r="J1" s="85"/>
      <c r="K1" s="85"/>
      <c r="L1" s="16"/>
      <c r="M1" s="16"/>
      <c r="N1" s="40"/>
      <c r="O1" s="5"/>
      <c r="P1" s="5"/>
      <c r="Q1" s="5"/>
      <c r="R1" s="5"/>
      <c r="S1" s="5"/>
    </row>
    <row r="2" spans="1:78" ht="23.25" customHeight="1" thickBot="1" x14ac:dyDescent="0.3">
      <c r="A2" s="86" t="s">
        <v>36</v>
      </c>
      <c r="B2" s="87"/>
      <c r="C2" s="87"/>
      <c r="D2" s="87"/>
      <c r="E2" s="87"/>
      <c r="F2" s="87"/>
      <c r="G2" s="87"/>
      <c r="H2" s="118"/>
      <c r="I2" s="88"/>
      <c r="J2" s="88"/>
      <c r="K2" s="88"/>
      <c r="L2" s="88"/>
      <c r="M2" s="88"/>
      <c r="N2" s="88"/>
      <c r="O2" s="88"/>
      <c r="P2" s="88"/>
      <c r="Q2" s="88"/>
      <c r="R2" s="88"/>
      <c r="S2" s="89"/>
    </row>
    <row r="3" spans="1:78" ht="19.5" customHeight="1" thickBot="1" x14ac:dyDescent="0.3">
      <c r="A3" s="90" t="s">
        <v>1</v>
      </c>
      <c r="B3" s="90" t="s">
        <v>8</v>
      </c>
      <c r="C3" s="90" t="s">
        <v>2</v>
      </c>
      <c r="D3" s="90" t="s">
        <v>88</v>
      </c>
      <c r="E3" s="90" t="s">
        <v>3</v>
      </c>
      <c r="F3" s="94" t="s">
        <v>10</v>
      </c>
      <c r="G3" s="90" t="s">
        <v>4</v>
      </c>
      <c r="H3" s="97">
        <v>2027</v>
      </c>
      <c r="I3" s="98"/>
      <c r="J3" s="98"/>
      <c r="K3" s="98"/>
      <c r="L3" s="97">
        <v>2028</v>
      </c>
      <c r="M3" s="98"/>
      <c r="N3" s="98"/>
      <c r="O3" s="98"/>
      <c r="P3" s="97">
        <v>2029</v>
      </c>
      <c r="Q3" s="98"/>
      <c r="R3" s="98"/>
      <c r="S3" s="99"/>
    </row>
    <row r="4" spans="1:78" ht="24.75" customHeight="1" thickBot="1" x14ac:dyDescent="0.3">
      <c r="A4" s="91"/>
      <c r="B4" s="91"/>
      <c r="C4" s="91"/>
      <c r="D4" s="91"/>
      <c r="E4" s="92"/>
      <c r="F4" s="95"/>
      <c r="G4" s="91"/>
      <c r="H4" s="97" t="s">
        <v>3</v>
      </c>
      <c r="I4" s="98"/>
      <c r="J4" s="97" t="s">
        <v>0</v>
      </c>
      <c r="K4" s="98"/>
      <c r="L4" s="97" t="s">
        <v>3</v>
      </c>
      <c r="M4" s="98"/>
      <c r="N4" s="97" t="s">
        <v>0</v>
      </c>
      <c r="O4" s="98"/>
      <c r="P4" s="97" t="s">
        <v>3</v>
      </c>
      <c r="Q4" s="98"/>
      <c r="R4" s="97" t="s">
        <v>0</v>
      </c>
      <c r="S4" s="99"/>
    </row>
    <row r="5" spans="1:78" ht="15.75" thickBot="1" x14ac:dyDescent="0.3">
      <c r="A5" s="92"/>
      <c r="B5" s="92"/>
      <c r="C5" s="92"/>
      <c r="D5" s="92"/>
      <c r="E5" s="92"/>
      <c r="F5" s="96"/>
      <c r="G5" s="92"/>
      <c r="H5" s="106" t="s">
        <v>9</v>
      </c>
      <c r="I5" s="108" t="s">
        <v>5</v>
      </c>
      <c r="J5" s="106" t="s">
        <v>9</v>
      </c>
      <c r="K5" s="108" t="s">
        <v>5</v>
      </c>
      <c r="L5" s="102" t="s">
        <v>9</v>
      </c>
      <c r="M5" s="100" t="s">
        <v>5</v>
      </c>
      <c r="N5" s="102" t="s">
        <v>9</v>
      </c>
      <c r="O5" s="100" t="s">
        <v>5</v>
      </c>
      <c r="P5" s="102" t="s">
        <v>9</v>
      </c>
      <c r="Q5" s="100" t="s">
        <v>5</v>
      </c>
      <c r="R5" s="102" t="s">
        <v>9</v>
      </c>
      <c r="S5" s="100" t="s">
        <v>5</v>
      </c>
    </row>
    <row r="6" spans="1:78" ht="30" customHeight="1" thickBot="1" x14ac:dyDescent="0.3">
      <c r="A6" s="92"/>
      <c r="B6" s="92"/>
      <c r="C6" s="93"/>
      <c r="D6" s="93"/>
      <c r="E6" s="97" t="s">
        <v>6</v>
      </c>
      <c r="F6" s="98"/>
      <c r="G6" s="93"/>
      <c r="H6" s="107"/>
      <c r="I6" s="109"/>
      <c r="J6" s="110"/>
      <c r="K6" s="111"/>
      <c r="L6" s="103"/>
      <c r="M6" s="104"/>
      <c r="N6" s="105"/>
      <c r="O6" s="101"/>
      <c r="P6" s="103"/>
      <c r="Q6" s="104"/>
      <c r="R6" s="105"/>
      <c r="S6" s="101"/>
    </row>
    <row r="7" spans="1:78" ht="98.25" customHeight="1" thickBot="1" x14ac:dyDescent="0.3">
      <c r="A7" s="112" t="s">
        <v>15</v>
      </c>
      <c r="B7" s="119">
        <f>+SUM(D7:D8)</f>
        <v>86851912.620000005</v>
      </c>
      <c r="C7" s="72" t="s">
        <v>97</v>
      </c>
      <c r="D7" s="68">
        <f>+E7+F7</f>
        <v>53361000</v>
      </c>
      <c r="E7" s="68">
        <v>38088811.049999997</v>
      </c>
      <c r="F7" s="68">
        <v>15272188.949999999</v>
      </c>
      <c r="G7" s="28" t="s">
        <v>37</v>
      </c>
      <c r="H7" s="21">
        <v>15853858.379999999</v>
      </c>
      <c r="I7" s="64">
        <f t="shared" ref="I7:I8" si="0">+H7*120</f>
        <v>1902463005.5999999</v>
      </c>
      <c r="J7" s="63">
        <v>6356804.3799999999</v>
      </c>
      <c r="K7" s="64">
        <f t="shared" ref="K7:K8" si="1">+J7*120</f>
        <v>762816525.60000002</v>
      </c>
      <c r="L7" s="63">
        <v>2860587.89</v>
      </c>
      <c r="M7" s="64">
        <f t="shared" ref="M7:M8" si="2">+L7*120</f>
        <v>343270546.80000001</v>
      </c>
      <c r="N7" s="63">
        <v>1146988.74</v>
      </c>
      <c r="O7" s="64">
        <f>+N7*120</f>
        <v>137638648.80000001</v>
      </c>
      <c r="P7" s="63">
        <v>0</v>
      </c>
      <c r="Q7" s="64">
        <f t="shared" ref="Q7:Q8" si="3">+P7*120</f>
        <v>0</v>
      </c>
      <c r="R7" s="63">
        <v>0</v>
      </c>
      <c r="S7" s="64">
        <f t="shared" ref="S7:S8" si="4">+R7*120</f>
        <v>0</v>
      </c>
      <c r="U7" s="11"/>
      <c r="V7" s="11"/>
      <c r="W7" s="11"/>
      <c r="X7" s="11"/>
      <c r="Y7" s="11"/>
    </row>
    <row r="8" spans="1:78" ht="98.25" customHeight="1" thickBot="1" x14ac:dyDescent="0.3">
      <c r="A8" s="113"/>
      <c r="B8" s="120"/>
      <c r="C8" s="72" t="s">
        <v>98</v>
      </c>
      <c r="D8" s="68">
        <f>+E8+F8</f>
        <v>33490912.620000001</v>
      </c>
      <c r="E8" s="68">
        <v>2426188.9500000002</v>
      </c>
      <c r="F8" s="68">
        <v>31064723.670000002</v>
      </c>
      <c r="G8" s="28" t="s">
        <v>37</v>
      </c>
      <c r="H8" s="73">
        <v>85716.66</v>
      </c>
      <c r="I8" s="74">
        <f t="shared" si="0"/>
        <v>10285999.200000001</v>
      </c>
      <c r="J8" s="75">
        <v>1097509.08</v>
      </c>
      <c r="K8" s="74">
        <f t="shared" si="1"/>
        <v>131701089.60000001</v>
      </c>
      <c r="L8" s="75">
        <v>130588.87</v>
      </c>
      <c r="M8" s="74">
        <f t="shared" si="2"/>
        <v>15670664.399999999</v>
      </c>
      <c r="N8" s="75">
        <v>1919085.06</v>
      </c>
      <c r="O8" s="74">
        <f>+N8*120</f>
        <v>230290207.20000002</v>
      </c>
      <c r="P8" s="75">
        <v>0</v>
      </c>
      <c r="Q8" s="74">
        <f t="shared" si="3"/>
        <v>0</v>
      </c>
      <c r="R8" s="75">
        <v>0</v>
      </c>
      <c r="S8" s="74">
        <f t="shared" si="4"/>
        <v>0</v>
      </c>
      <c r="U8" s="11"/>
      <c r="V8" s="13"/>
      <c r="W8" s="13"/>
      <c r="X8" s="11"/>
      <c r="Y8" s="11"/>
    </row>
    <row r="9" spans="1:78" s="5" customFormat="1" ht="34.5" customHeight="1" thickBot="1" x14ac:dyDescent="0.3">
      <c r="A9" s="76" t="s">
        <v>16</v>
      </c>
      <c r="B9" s="8"/>
      <c r="C9" s="8"/>
      <c r="D9" s="8">
        <f>+SUM(D7:D8)</f>
        <v>86851912.620000005</v>
      </c>
      <c r="E9" s="8">
        <f>+SUM(E7:E8)</f>
        <v>40515000</v>
      </c>
      <c r="F9" s="8">
        <f>+SUM(F7:F8)</f>
        <v>46336912.620000005</v>
      </c>
      <c r="G9" s="9"/>
      <c r="H9" s="8">
        <f t="shared" ref="H9:S9" si="5">+SUM(H7:H8)</f>
        <v>15939575.039999999</v>
      </c>
      <c r="I9" s="8">
        <f t="shared" si="5"/>
        <v>1912749004.8</v>
      </c>
      <c r="J9" s="8">
        <f t="shared" si="5"/>
        <v>7454313.46</v>
      </c>
      <c r="K9" s="8">
        <f t="shared" si="5"/>
        <v>894517615.20000005</v>
      </c>
      <c r="L9" s="8">
        <f t="shared" si="5"/>
        <v>2991176.7600000002</v>
      </c>
      <c r="M9" s="8">
        <f t="shared" si="5"/>
        <v>358941211.19999999</v>
      </c>
      <c r="N9" s="8">
        <f t="shared" si="5"/>
        <v>3066073.8</v>
      </c>
      <c r="O9" s="8">
        <f t="shared" si="5"/>
        <v>367928856</v>
      </c>
      <c r="P9" s="8">
        <f t="shared" si="5"/>
        <v>0</v>
      </c>
      <c r="Q9" s="8">
        <f t="shared" si="5"/>
        <v>0</v>
      </c>
      <c r="R9" s="8">
        <f t="shared" si="5"/>
        <v>0</v>
      </c>
      <c r="S9" s="8">
        <f t="shared" si="5"/>
        <v>0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</row>
    <row r="10" spans="1:78" ht="15" customHeight="1" x14ac:dyDescent="0.25"/>
    <row r="11" spans="1:78" x14ac:dyDescent="0.25">
      <c r="D11" s="6"/>
      <c r="E11" s="3"/>
      <c r="F11" s="6"/>
      <c r="H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3" spans="1:78" x14ac:dyDescent="0.25">
      <c r="H13" s="6"/>
      <c r="J13" s="6"/>
      <c r="K13" s="6"/>
      <c r="M13" s="6"/>
    </row>
    <row r="14" spans="1:78" x14ac:dyDescent="0.25">
      <c r="K14" s="6"/>
      <c r="P14" s="6"/>
      <c r="Q14" s="6"/>
    </row>
    <row r="15" spans="1:78" x14ac:dyDescent="0.25">
      <c r="H15" s="6"/>
      <c r="I15" s="6"/>
      <c r="J15" s="6"/>
      <c r="K15" s="6"/>
      <c r="L15" s="6"/>
      <c r="M15" s="6"/>
    </row>
  </sheetData>
  <mergeCells count="34">
    <mergeCell ref="A7:A8"/>
    <mergeCell ref="B7:B8"/>
    <mergeCell ref="E6:F6"/>
    <mergeCell ref="N4:O4"/>
    <mergeCell ref="P4:Q4"/>
    <mergeCell ref="R4:S4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B1:K1"/>
    <mergeCell ref="A2:G2"/>
    <mergeCell ref="H2:S2"/>
    <mergeCell ref="A3:A6"/>
    <mergeCell ref="B3:B6"/>
    <mergeCell ref="C3:C6"/>
    <mergeCell ref="D3:D6"/>
    <mergeCell ref="E3:E5"/>
    <mergeCell ref="F3:F5"/>
    <mergeCell ref="G3:G6"/>
    <mergeCell ref="H3:K3"/>
    <mergeCell ref="L3:O3"/>
    <mergeCell ref="P3:S3"/>
    <mergeCell ref="H4:I4"/>
    <mergeCell ref="J4:K4"/>
    <mergeCell ref="L4:M4"/>
  </mergeCells>
  <pageMargins left="0.7" right="0.7" top="0.75" bottom="0.75" header="0.3" footer="0.3"/>
  <pageSetup paperSize="9" orientation="portrait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2"/>
  <sheetViews>
    <sheetView zoomScale="80" zoomScaleNormal="80" zoomScalePageLayoutView="90" workbookViewId="0">
      <pane xSplit="7" ySplit="6" topLeftCell="H7" activePane="bottomRight" state="frozen"/>
      <selection activeCell="D4" sqref="D4"/>
      <selection pane="topRight" activeCell="D4" sqref="D4"/>
      <selection pane="bottomLeft" activeCell="D4" sqref="D4"/>
      <selection pane="bottomRight" activeCell="A7" sqref="A7"/>
    </sheetView>
  </sheetViews>
  <sheetFormatPr defaultColWidth="8.85546875" defaultRowHeight="15" x14ac:dyDescent="0.25"/>
  <cols>
    <col min="1" max="1" width="19" style="4" customWidth="1"/>
    <col min="2" max="2" width="16.28515625" style="4" customWidth="1"/>
    <col min="3" max="3" width="19.42578125" style="4" customWidth="1"/>
    <col min="4" max="4" width="20" style="4" customWidth="1"/>
    <col min="5" max="5" width="17" style="4" customWidth="1"/>
    <col min="6" max="6" width="18.140625" style="4" customWidth="1"/>
    <col min="7" max="7" width="15.7109375" style="4" customWidth="1"/>
    <col min="8" max="8" width="17" style="4" customWidth="1"/>
    <col min="9" max="9" width="18.7109375" style="4" bestFit="1" customWidth="1"/>
    <col min="10" max="12" width="17" style="4" customWidth="1"/>
    <col min="13" max="13" width="18.7109375" style="4" bestFit="1" customWidth="1"/>
    <col min="14" max="16" width="17" style="4" customWidth="1"/>
    <col min="17" max="17" width="18.7109375" style="4" bestFit="1" customWidth="1"/>
    <col min="18" max="19" width="17" style="4" customWidth="1"/>
    <col min="20" max="16384" width="8.85546875" style="4"/>
  </cols>
  <sheetData>
    <row r="1" spans="1:78" ht="21.75" customHeight="1" thickBot="1" x14ac:dyDescent="0.3">
      <c r="A1" s="15" t="s">
        <v>7</v>
      </c>
      <c r="B1" s="85" t="s">
        <v>38</v>
      </c>
      <c r="C1" s="85"/>
      <c r="D1" s="85"/>
      <c r="E1" s="85"/>
      <c r="F1" s="85"/>
      <c r="G1" s="85"/>
      <c r="H1" s="85"/>
      <c r="I1" s="85"/>
      <c r="J1" s="85"/>
      <c r="K1" s="85"/>
      <c r="L1" s="17"/>
      <c r="M1" s="17"/>
      <c r="N1" s="5"/>
      <c r="O1" s="5"/>
      <c r="P1" s="5"/>
      <c r="Q1" s="5"/>
      <c r="R1" s="5"/>
      <c r="S1" s="5"/>
    </row>
    <row r="2" spans="1:78" ht="21" customHeight="1" thickBot="1" x14ac:dyDescent="0.3">
      <c r="A2" s="86" t="s">
        <v>39</v>
      </c>
      <c r="B2" s="87"/>
      <c r="C2" s="87"/>
      <c r="D2" s="87"/>
      <c r="E2" s="87"/>
      <c r="F2" s="87"/>
      <c r="G2" s="87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/>
    </row>
    <row r="3" spans="1:78" ht="21.75" customHeight="1" thickBot="1" x14ac:dyDescent="0.3">
      <c r="A3" s="90" t="s">
        <v>1</v>
      </c>
      <c r="B3" s="90" t="s">
        <v>17</v>
      </c>
      <c r="C3" s="90" t="s">
        <v>2</v>
      </c>
      <c r="D3" s="90" t="s">
        <v>18</v>
      </c>
      <c r="E3" s="90" t="s">
        <v>3</v>
      </c>
      <c r="F3" s="94" t="s">
        <v>10</v>
      </c>
      <c r="G3" s="90" t="s">
        <v>4</v>
      </c>
      <c r="H3" s="97">
        <v>2027</v>
      </c>
      <c r="I3" s="98"/>
      <c r="J3" s="98"/>
      <c r="K3" s="98"/>
      <c r="L3" s="97">
        <v>2028</v>
      </c>
      <c r="M3" s="98"/>
      <c r="N3" s="98"/>
      <c r="O3" s="98"/>
      <c r="P3" s="97">
        <v>2029</v>
      </c>
      <c r="Q3" s="98"/>
      <c r="R3" s="98"/>
      <c r="S3" s="99"/>
    </row>
    <row r="4" spans="1:78" ht="24.75" customHeight="1" thickBot="1" x14ac:dyDescent="0.3">
      <c r="A4" s="91"/>
      <c r="B4" s="91"/>
      <c r="C4" s="91"/>
      <c r="D4" s="91"/>
      <c r="E4" s="92"/>
      <c r="F4" s="95"/>
      <c r="G4" s="91"/>
      <c r="H4" s="97" t="s">
        <v>3</v>
      </c>
      <c r="I4" s="98"/>
      <c r="J4" s="97" t="s">
        <v>0</v>
      </c>
      <c r="K4" s="98"/>
      <c r="L4" s="97" t="s">
        <v>3</v>
      </c>
      <c r="M4" s="98"/>
      <c r="N4" s="97" t="s">
        <v>0</v>
      </c>
      <c r="O4" s="98"/>
      <c r="P4" s="97" t="s">
        <v>3</v>
      </c>
      <c r="Q4" s="98"/>
      <c r="R4" s="97" t="s">
        <v>0</v>
      </c>
      <c r="S4" s="99"/>
    </row>
    <row r="5" spans="1:78" ht="15.75" thickBot="1" x14ac:dyDescent="0.3">
      <c r="A5" s="92"/>
      <c r="B5" s="92"/>
      <c r="C5" s="92"/>
      <c r="D5" s="92"/>
      <c r="E5" s="92"/>
      <c r="F5" s="96"/>
      <c r="G5" s="92"/>
      <c r="H5" s="106" t="s">
        <v>9</v>
      </c>
      <c r="I5" s="108" t="s">
        <v>5</v>
      </c>
      <c r="J5" s="106" t="s">
        <v>9</v>
      </c>
      <c r="K5" s="108" t="s">
        <v>5</v>
      </c>
      <c r="L5" s="102" t="s">
        <v>9</v>
      </c>
      <c r="M5" s="100" t="s">
        <v>5</v>
      </c>
      <c r="N5" s="102" t="s">
        <v>9</v>
      </c>
      <c r="O5" s="100" t="s">
        <v>5</v>
      </c>
      <c r="P5" s="102" t="s">
        <v>9</v>
      </c>
      <c r="Q5" s="100" t="s">
        <v>5</v>
      </c>
      <c r="R5" s="102" t="s">
        <v>9</v>
      </c>
      <c r="S5" s="100" t="s">
        <v>5</v>
      </c>
    </row>
    <row r="6" spans="1:78" ht="24" customHeight="1" thickBot="1" x14ac:dyDescent="0.3">
      <c r="A6" s="92"/>
      <c r="B6" s="92"/>
      <c r="C6" s="93"/>
      <c r="D6" s="93"/>
      <c r="E6" s="97" t="s">
        <v>6</v>
      </c>
      <c r="F6" s="98"/>
      <c r="G6" s="93"/>
      <c r="H6" s="107"/>
      <c r="I6" s="109"/>
      <c r="J6" s="110"/>
      <c r="K6" s="111"/>
      <c r="L6" s="103"/>
      <c r="M6" s="104"/>
      <c r="N6" s="105"/>
      <c r="O6" s="101"/>
      <c r="P6" s="103"/>
      <c r="Q6" s="104"/>
      <c r="R6" s="105"/>
      <c r="S6" s="101"/>
    </row>
    <row r="7" spans="1:78" ht="133.5" customHeight="1" thickBot="1" x14ac:dyDescent="0.3">
      <c r="A7" s="37" t="s">
        <v>40</v>
      </c>
      <c r="B7" s="32">
        <f>D7</f>
        <v>26000000</v>
      </c>
      <c r="C7" s="39" t="s">
        <v>87</v>
      </c>
      <c r="D7" s="68">
        <v>26000000</v>
      </c>
      <c r="E7" s="68">
        <v>16000000</v>
      </c>
      <c r="F7" s="68">
        <v>10000000</v>
      </c>
      <c r="G7" s="28" t="s">
        <v>49</v>
      </c>
      <c r="H7" s="21">
        <v>1600000</v>
      </c>
      <c r="I7" s="22">
        <f>+H7*120</f>
        <v>192000000</v>
      </c>
      <c r="J7" s="21">
        <v>1000000</v>
      </c>
      <c r="K7" s="22">
        <f>+J7*120</f>
        <v>120000000</v>
      </c>
      <c r="L7" s="21">
        <v>0</v>
      </c>
      <c r="M7" s="22">
        <f>+L7*120</f>
        <v>0</v>
      </c>
      <c r="N7" s="21">
        <v>0</v>
      </c>
      <c r="O7" s="22">
        <f>+N7*120</f>
        <v>0</v>
      </c>
      <c r="P7" s="21">
        <v>0</v>
      </c>
      <c r="Q7" s="22">
        <f>+P7*120</f>
        <v>0</v>
      </c>
      <c r="R7" s="21">
        <v>0</v>
      </c>
      <c r="S7" s="22">
        <f>+R7*120</f>
        <v>0</v>
      </c>
    </row>
    <row r="8" spans="1:78" s="5" customFormat="1" ht="36" customHeight="1" thickBot="1" x14ac:dyDescent="0.3">
      <c r="A8" s="26" t="s">
        <v>16</v>
      </c>
      <c r="B8" s="8"/>
      <c r="C8" s="16"/>
      <c r="D8" s="8">
        <f>+D7</f>
        <v>26000000</v>
      </c>
      <c r="E8" s="8">
        <f t="shared" ref="E8:F8" si="0">+E7</f>
        <v>16000000</v>
      </c>
      <c r="F8" s="69">
        <f t="shared" si="0"/>
        <v>10000000</v>
      </c>
      <c r="G8" s="70"/>
      <c r="H8" s="71">
        <f>+SUM(H7:H7)</f>
        <v>1600000</v>
      </c>
      <c r="I8" s="71">
        <f t="shared" ref="I8:M8" si="1">+SUM(I7:I7)</f>
        <v>192000000</v>
      </c>
      <c r="J8" s="71">
        <f t="shared" si="1"/>
        <v>1000000</v>
      </c>
      <c r="K8" s="71">
        <f t="shared" si="1"/>
        <v>120000000</v>
      </c>
      <c r="L8" s="71">
        <f t="shared" si="1"/>
        <v>0</v>
      </c>
      <c r="M8" s="71">
        <f t="shared" si="1"/>
        <v>0</v>
      </c>
      <c r="N8" s="71">
        <f t="shared" ref="N8:S8" si="2">+SUM(N7:N7)</f>
        <v>0</v>
      </c>
      <c r="O8" s="71">
        <f t="shared" si="2"/>
        <v>0</v>
      </c>
      <c r="P8" s="71">
        <f t="shared" si="2"/>
        <v>0</v>
      </c>
      <c r="Q8" s="71">
        <f t="shared" si="2"/>
        <v>0</v>
      </c>
      <c r="R8" s="71">
        <f t="shared" si="2"/>
        <v>0</v>
      </c>
      <c r="S8" s="8">
        <f t="shared" si="2"/>
        <v>0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</row>
    <row r="10" spans="1:78" x14ac:dyDescent="0.25">
      <c r="I10" s="6"/>
      <c r="K10" s="6"/>
      <c r="M10" s="6"/>
      <c r="O10" s="6"/>
    </row>
    <row r="11" spans="1:78" x14ac:dyDescent="0.25">
      <c r="M11" s="6"/>
      <c r="Q11" s="6"/>
    </row>
    <row r="12" spans="1:78" x14ac:dyDescent="0.25">
      <c r="S12" s="6"/>
    </row>
  </sheetData>
  <mergeCells count="32">
    <mergeCell ref="M5:M6"/>
    <mergeCell ref="E6:F6"/>
    <mergeCell ref="N5:N6"/>
    <mergeCell ref="O5:O6"/>
    <mergeCell ref="P5:P6"/>
    <mergeCell ref="H5:H6"/>
    <mergeCell ref="I5:I6"/>
    <mergeCell ref="J5:J6"/>
    <mergeCell ref="K5:K6"/>
    <mergeCell ref="L5:L6"/>
    <mergeCell ref="N4:O4"/>
    <mergeCell ref="P4:Q4"/>
    <mergeCell ref="R4:S4"/>
    <mergeCell ref="R5:R6"/>
    <mergeCell ref="S5:S6"/>
    <mergeCell ref="Q5:Q6"/>
    <mergeCell ref="B1:K1"/>
    <mergeCell ref="A2:G2"/>
    <mergeCell ref="H2:S2"/>
    <mergeCell ref="A3:A6"/>
    <mergeCell ref="B3:B6"/>
    <mergeCell ref="C3:C6"/>
    <mergeCell ref="D3:D6"/>
    <mergeCell ref="E3:E5"/>
    <mergeCell ref="F3:F5"/>
    <mergeCell ref="G3:G6"/>
    <mergeCell ref="H3:K3"/>
    <mergeCell ref="L3:O3"/>
    <mergeCell ref="P3:S3"/>
    <mergeCell ref="H4:I4"/>
    <mergeCell ref="J4:K4"/>
    <mergeCell ref="L4:M4"/>
  </mergeCells>
  <pageMargins left="0.7" right="0.7" top="0.75" bottom="0.75" header="0.3" footer="0.3"/>
  <pageSetup paperSize="9" orientation="portrait" verticalDpi="429496729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Z16"/>
  <sheetViews>
    <sheetView zoomScale="80" zoomScaleNormal="80" zoomScalePageLayoutView="90" workbookViewId="0">
      <pane xSplit="7" ySplit="6" topLeftCell="H10" activePane="bottomRight" state="frozen"/>
      <selection activeCell="D4" sqref="D4"/>
      <selection pane="topRight" activeCell="D4" sqref="D4"/>
      <selection pane="bottomLeft" activeCell="D4" sqref="D4"/>
      <selection pane="bottomRight" activeCell="A7" sqref="A7:A9"/>
    </sheetView>
  </sheetViews>
  <sheetFormatPr defaultColWidth="8.85546875" defaultRowHeight="15" x14ac:dyDescent="0.25"/>
  <cols>
    <col min="1" max="1" width="15.5703125" style="4" customWidth="1"/>
    <col min="2" max="2" width="20.85546875" style="4" customWidth="1"/>
    <col min="3" max="3" width="19.28515625" style="4" customWidth="1"/>
    <col min="4" max="4" width="20.85546875" style="4" customWidth="1"/>
    <col min="5" max="5" width="17" style="4" customWidth="1"/>
    <col min="6" max="6" width="18.5703125" style="4" customWidth="1"/>
    <col min="7" max="7" width="15.7109375" style="4" customWidth="1"/>
    <col min="8" max="19" width="16.5703125" style="4" customWidth="1"/>
    <col min="20" max="20" width="8.85546875" style="4"/>
    <col min="21" max="21" width="14.85546875" style="4" bestFit="1" customWidth="1"/>
    <col min="22" max="22" width="16.140625" style="4" customWidth="1"/>
    <col min="23" max="23" width="17.42578125" style="4" customWidth="1"/>
    <col min="24" max="24" width="15.140625" style="4" customWidth="1"/>
    <col min="25" max="25" width="16.42578125" style="4" customWidth="1"/>
    <col min="26" max="16384" width="8.85546875" style="4"/>
  </cols>
  <sheetData>
    <row r="1" spans="1:78" ht="23.25" customHeight="1" thickBot="1" x14ac:dyDescent="0.3">
      <c r="A1" s="15" t="s">
        <v>7</v>
      </c>
      <c r="B1" s="85" t="s">
        <v>41</v>
      </c>
      <c r="C1" s="85"/>
      <c r="D1" s="85"/>
      <c r="E1" s="85"/>
      <c r="F1" s="85"/>
      <c r="G1" s="85"/>
      <c r="H1" s="85"/>
      <c r="I1" s="85"/>
      <c r="J1" s="85"/>
      <c r="K1" s="85"/>
      <c r="L1" s="16"/>
      <c r="M1" s="17"/>
      <c r="N1" s="5"/>
      <c r="O1" s="5"/>
      <c r="P1" s="5"/>
      <c r="Q1" s="40"/>
      <c r="R1" s="5"/>
      <c r="S1" s="5"/>
    </row>
    <row r="2" spans="1:78" ht="22.5" customHeight="1" thickBot="1" x14ac:dyDescent="0.3">
      <c r="A2" s="118" t="s">
        <v>25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/>
    </row>
    <row r="3" spans="1:78" ht="19.5" customHeight="1" thickBot="1" x14ac:dyDescent="0.3">
      <c r="A3" s="90" t="s">
        <v>1</v>
      </c>
      <c r="B3" s="90" t="s">
        <v>17</v>
      </c>
      <c r="C3" s="90" t="s">
        <v>2</v>
      </c>
      <c r="D3" s="90" t="s">
        <v>18</v>
      </c>
      <c r="E3" s="90" t="s">
        <v>3</v>
      </c>
      <c r="F3" s="90" t="s">
        <v>10</v>
      </c>
      <c r="G3" s="90" t="s">
        <v>4</v>
      </c>
      <c r="H3" s="97">
        <v>2027</v>
      </c>
      <c r="I3" s="98"/>
      <c r="J3" s="98"/>
      <c r="K3" s="99"/>
      <c r="L3" s="97">
        <v>2028</v>
      </c>
      <c r="M3" s="98"/>
      <c r="N3" s="98"/>
      <c r="O3" s="99"/>
      <c r="P3" s="97">
        <v>2029</v>
      </c>
      <c r="Q3" s="98"/>
      <c r="R3" s="98"/>
      <c r="S3" s="99"/>
    </row>
    <row r="4" spans="1:78" ht="24.75" customHeight="1" thickBot="1" x14ac:dyDescent="0.3">
      <c r="A4" s="91"/>
      <c r="B4" s="91"/>
      <c r="C4" s="91"/>
      <c r="D4" s="91"/>
      <c r="E4" s="91"/>
      <c r="F4" s="91"/>
      <c r="G4" s="91"/>
      <c r="H4" s="97" t="s">
        <v>3</v>
      </c>
      <c r="I4" s="99"/>
      <c r="J4" s="97" t="s">
        <v>0</v>
      </c>
      <c r="K4" s="99"/>
      <c r="L4" s="97" t="s">
        <v>3</v>
      </c>
      <c r="M4" s="99"/>
      <c r="N4" s="97" t="s">
        <v>0</v>
      </c>
      <c r="O4" s="99"/>
      <c r="P4" s="97" t="s">
        <v>3</v>
      </c>
      <c r="Q4" s="99"/>
      <c r="R4" s="97" t="s">
        <v>0</v>
      </c>
      <c r="S4" s="99"/>
    </row>
    <row r="5" spans="1:78" ht="15.75" thickBot="1" x14ac:dyDescent="0.3">
      <c r="A5" s="91"/>
      <c r="B5" s="91"/>
      <c r="C5" s="91"/>
      <c r="D5" s="91"/>
      <c r="E5" s="121"/>
      <c r="F5" s="121"/>
      <c r="G5" s="91"/>
      <c r="H5" s="102" t="s">
        <v>9</v>
      </c>
      <c r="I5" s="122" t="s">
        <v>5</v>
      </c>
      <c r="J5" s="102" t="s">
        <v>9</v>
      </c>
      <c r="K5" s="122" t="s">
        <v>5</v>
      </c>
      <c r="L5" s="102" t="s">
        <v>9</v>
      </c>
      <c r="M5" s="122" t="s">
        <v>5</v>
      </c>
      <c r="N5" s="102" t="s">
        <v>9</v>
      </c>
      <c r="O5" s="122" t="s">
        <v>5</v>
      </c>
      <c r="P5" s="102" t="s">
        <v>9</v>
      </c>
      <c r="Q5" s="122" t="s">
        <v>5</v>
      </c>
      <c r="R5" s="102" t="s">
        <v>9</v>
      </c>
      <c r="S5" s="122" t="s">
        <v>5</v>
      </c>
    </row>
    <row r="6" spans="1:78" ht="30.75" customHeight="1" thickBot="1" x14ac:dyDescent="0.3">
      <c r="A6" s="121"/>
      <c r="B6" s="121"/>
      <c r="C6" s="121"/>
      <c r="D6" s="121"/>
      <c r="E6" s="97" t="s">
        <v>6</v>
      </c>
      <c r="F6" s="99"/>
      <c r="G6" s="121"/>
      <c r="H6" s="103"/>
      <c r="I6" s="123"/>
      <c r="J6" s="103"/>
      <c r="K6" s="123"/>
      <c r="L6" s="103"/>
      <c r="M6" s="123"/>
      <c r="N6" s="103"/>
      <c r="O6" s="123"/>
      <c r="P6" s="103"/>
      <c r="Q6" s="123"/>
      <c r="R6" s="103"/>
      <c r="S6" s="123"/>
    </row>
    <row r="7" spans="1:78" ht="63" customHeight="1" thickBot="1" x14ac:dyDescent="0.3">
      <c r="A7" s="112" t="s">
        <v>42</v>
      </c>
      <c r="B7" s="119">
        <f>+SUM(D7:D9)</f>
        <v>7084355</v>
      </c>
      <c r="C7" s="61" t="s">
        <v>80</v>
      </c>
      <c r="D7" s="44">
        <v>147855</v>
      </c>
      <c r="E7" s="44">
        <v>147855</v>
      </c>
      <c r="F7" s="62">
        <v>0</v>
      </c>
      <c r="G7" s="30" t="s">
        <v>34</v>
      </c>
      <c r="H7" s="63">
        <v>14785.5</v>
      </c>
      <c r="I7" s="64">
        <f t="shared" ref="I7:I13" si="0">+H7*120</f>
        <v>1774260</v>
      </c>
      <c r="J7" s="63">
        <v>0</v>
      </c>
      <c r="K7" s="64">
        <f t="shared" ref="K7:K13" si="1">+J7*120</f>
        <v>0</v>
      </c>
      <c r="L7" s="63">
        <v>0</v>
      </c>
      <c r="M7" s="64">
        <f t="shared" ref="M7:M13" si="2">+L7*120</f>
        <v>0</v>
      </c>
      <c r="N7" s="63">
        <v>0</v>
      </c>
      <c r="O7" s="64">
        <f t="shared" ref="O7:O13" si="3">+N7*120</f>
        <v>0</v>
      </c>
      <c r="P7" s="63">
        <v>0</v>
      </c>
      <c r="Q7" s="22">
        <f t="shared" ref="Q7:Q13" si="4">+P7*120</f>
        <v>0</v>
      </c>
      <c r="R7" s="21">
        <v>0</v>
      </c>
      <c r="S7" s="22">
        <f t="shared" ref="S7:S13" si="5">+R7*120</f>
        <v>0</v>
      </c>
    </row>
    <row r="8" spans="1:78" ht="69.75" customHeight="1" thickBot="1" x14ac:dyDescent="0.3">
      <c r="A8" s="113"/>
      <c r="B8" s="120"/>
      <c r="C8" s="61" t="s">
        <v>81</v>
      </c>
      <c r="D8" s="44">
        <v>6000000</v>
      </c>
      <c r="E8" s="44">
        <v>6000000</v>
      </c>
      <c r="F8" s="62">
        <v>0</v>
      </c>
      <c r="G8" s="124" t="s">
        <v>43</v>
      </c>
      <c r="H8" s="63">
        <v>4445000</v>
      </c>
      <c r="I8" s="64">
        <f t="shared" si="0"/>
        <v>533400000</v>
      </c>
      <c r="J8" s="63">
        <v>0</v>
      </c>
      <c r="K8" s="64">
        <f t="shared" si="1"/>
        <v>0</v>
      </c>
      <c r="L8" s="63">
        <v>0</v>
      </c>
      <c r="M8" s="64">
        <f>+L8*120</f>
        <v>0</v>
      </c>
      <c r="N8" s="63">
        <v>0</v>
      </c>
      <c r="O8" s="64">
        <f t="shared" si="3"/>
        <v>0</v>
      </c>
      <c r="P8" s="63">
        <v>0</v>
      </c>
      <c r="Q8" s="22">
        <f t="shared" si="4"/>
        <v>0</v>
      </c>
      <c r="R8" s="21">
        <v>0</v>
      </c>
      <c r="S8" s="22">
        <f t="shared" si="5"/>
        <v>0</v>
      </c>
      <c r="U8" s="6"/>
    </row>
    <row r="9" spans="1:78" ht="92.25" customHeight="1" thickBot="1" x14ac:dyDescent="0.3">
      <c r="A9" s="114"/>
      <c r="B9" s="127"/>
      <c r="C9" s="65" t="s">
        <v>82</v>
      </c>
      <c r="D9" s="46">
        <v>936500</v>
      </c>
      <c r="E9" s="46">
        <v>936500</v>
      </c>
      <c r="F9" s="66">
        <v>0</v>
      </c>
      <c r="G9" s="125"/>
      <c r="H9" s="67">
        <v>187300</v>
      </c>
      <c r="I9" s="64">
        <f t="shared" si="0"/>
        <v>22476000</v>
      </c>
      <c r="J9" s="63">
        <v>0</v>
      </c>
      <c r="K9" s="64">
        <f t="shared" si="1"/>
        <v>0</v>
      </c>
      <c r="L9" s="63">
        <v>0</v>
      </c>
      <c r="M9" s="64">
        <f t="shared" si="2"/>
        <v>0</v>
      </c>
      <c r="N9" s="63">
        <v>0</v>
      </c>
      <c r="O9" s="64">
        <f t="shared" si="3"/>
        <v>0</v>
      </c>
      <c r="P9" s="63">
        <v>0</v>
      </c>
      <c r="Q9" s="22">
        <f t="shared" si="4"/>
        <v>0</v>
      </c>
      <c r="R9" s="21">
        <v>0</v>
      </c>
      <c r="S9" s="22">
        <f t="shared" si="5"/>
        <v>0</v>
      </c>
    </row>
    <row r="10" spans="1:78" ht="93" customHeight="1" thickBot="1" x14ac:dyDescent="0.3">
      <c r="A10" s="112" t="s">
        <v>44</v>
      </c>
      <c r="B10" s="119">
        <f>+SUM(D10:D13)</f>
        <v>16997577.460000001</v>
      </c>
      <c r="C10" s="65" t="s">
        <v>83</v>
      </c>
      <c r="D10" s="46">
        <v>5499727.46</v>
      </c>
      <c r="E10" s="46">
        <v>3999801.79</v>
      </c>
      <c r="F10" s="66">
        <v>1499925.67</v>
      </c>
      <c r="G10" s="30" t="s">
        <v>33</v>
      </c>
      <c r="H10" s="67">
        <v>399980.18</v>
      </c>
      <c r="I10" s="64">
        <f t="shared" si="0"/>
        <v>47997621.600000001</v>
      </c>
      <c r="J10" s="67">
        <v>149992.57</v>
      </c>
      <c r="K10" s="64">
        <f t="shared" si="1"/>
        <v>17999108.400000002</v>
      </c>
      <c r="L10" s="67">
        <v>0</v>
      </c>
      <c r="M10" s="64">
        <f t="shared" si="2"/>
        <v>0</v>
      </c>
      <c r="N10" s="67">
        <v>0</v>
      </c>
      <c r="O10" s="64">
        <f t="shared" si="3"/>
        <v>0</v>
      </c>
      <c r="P10" s="67">
        <v>0</v>
      </c>
      <c r="Q10" s="22">
        <f t="shared" si="4"/>
        <v>0</v>
      </c>
      <c r="R10" s="67">
        <v>0</v>
      </c>
      <c r="S10" s="22">
        <f t="shared" si="5"/>
        <v>0</v>
      </c>
    </row>
    <row r="11" spans="1:78" ht="87.75" customHeight="1" thickBot="1" x14ac:dyDescent="0.3">
      <c r="A11" s="113"/>
      <c r="B11" s="120"/>
      <c r="C11" s="65" t="s">
        <v>84</v>
      </c>
      <c r="D11" s="46">
        <v>2676400</v>
      </c>
      <c r="E11" s="46">
        <v>2676400</v>
      </c>
      <c r="F11" s="66">
        <v>0</v>
      </c>
      <c r="G11" s="28" t="s">
        <v>50</v>
      </c>
      <c r="H11" s="67">
        <v>1439241.74</v>
      </c>
      <c r="I11" s="64">
        <f t="shared" si="0"/>
        <v>172709008.80000001</v>
      </c>
      <c r="J11" s="67">
        <v>0</v>
      </c>
      <c r="K11" s="64">
        <f t="shared" si="1"/>
        <v>0</v>
      </c>
      <c r="L11" s="67">
        <v>0</v>
      </c>
      <c r="M11" s="64">
        <f t="shared" si="2"/>
        <v>0</v>
      </c>
      <c r="N11" s="67">
        <v>0</v>
      </c>
      <c r="O11" s="64">
        <f t="shared" si="3"/>
        <v>0</v>
      </c>
      <c r="P11" s="67">
        <v>0</v>
      </c>
      <c r="Q11" s="22">
        <f t="shared" si="4"/>
        <v>0</v>
      </c>
      <c r="R11" s="67">
        <v>0</v>
      </c>
      <c r="S11" s="22">
        <f t="shared" si="5"/>
        <v>0</v>
      </c>
      <c r="V11" s="6"/>
      <c r="X11" s="6"/>
    </row>
    <row r="12" spans="1:78" ht="70.5" customHeight="1" thickBot="1" x14ac:dyDescent="0.3">
      <c r="A12" s="113"/>
      <c r="B12" s="120"/>
      <c r="C12" s="65" t="s">
        <v>85</v>
      </c>
      <c r="D12" s="46">
        <v>2321450</v>
      </c>
      <c r="E12" s="46">
        <v>2321450</v>
      </c>
      <c r="F12" s="66">
        <v>0</v>
      </c>
      <c r="G12" s="126" t="s">
        <v>33</v>
      </c>
      <c r="H12" s="67">
        <v>449868.42</v>
      </c>
      <c r="I12" s="64">
        <f t="shared" si="0"/>
        <v>53984210.399999999</v>
      </c>
      <c r="J12" s="67">
        <v>0</v>
      </c>
      <c r="K12" s="64">
        <f t="shared" si="1"/>
        <v>0</v>
      </c>
      <c r="L12" s="67">
        <v>0</v>
      </c>
      <c r="M12" s="64">
        <f t="shared" si="2"/>
        <v>0</v>
      </c>
      <c r="N12" s="67">
        <v>0</v>
      </c>
      <c r="O12" s="64">
        <f t="shared" si="3"/>
        <v>0</v>
      </c>
      <c r="P12" s="67">
        <v>0</v>
      </c>
      <c r="Q12" s="22">
        <f t="shared" si="4"/>
        <v>0</v>
      </c>
      <c r="R12" s="67">
        <v>0</v>
      </c>
      <c r="S12" s="22">
        <f t="shared" si="5"/>
        <v>0</v>
      </c>
      <c r="V12" s="6"/>
      <c r="W12" s="6"/>
      <c r="X12" s="6"/>
      <c r="Y12" s="6"/>
    </row>
    <row r="13" spans="1:78" ht="77.25" customHeight="1" thickBot="1" x14ac:dyDescent="0.3">
      <c r="A13" s="114"/>
      <c r="B13" s="127"/>
      <c r="C13" s="65" t="s">
        <v>86</v>
      </c>
      <c r="D13" s="46">
        <v>6500000</v>
      </c>
      <c r="E13" s="46">
        <v>6500000</v>
      </c>
      <c r="F13" s="66">
        <v>0</v>
      </c>
      <c r="G13" s="125"/>
      <c r="H13" s="67">
        <v>650000</v>
      </c>
      <c r="I13" s="64">
        <f t="shared" si="0"/>
        <v>78000000</v>
      </c>
      <c r="J13" s="67">
        <v>0</v>
      </c>
      <c r="K13" s="64">
        <f t="shared" si="1"/>
        <v>0</v>
      </c>
      <c r="L13" s="67">
        <v>0</v>
      </c>
      <c r="M13" s="64">
        <f t="shared" si="2"/>
        <v>0</v>
      </c>
      <c r="N13" s="67">
        <v>0</v>
      </c>
      <c r="O13" s="64">
        <f t="shared" si="3"/>
        <v>0</v>
      </c>
      <c r="P13" s="67">
        <v>0</v>
      </c>
      <c r="Q13" s="22">
        <f t="shared" si="4"/>
        <v>0</v>
      </c>
      <c r="R13" s="67">
        <v>0</v>
      </c>
      <c r="S13" s="22">
        <f t="shared" si="5"/>
        <v>0</v>
      </c>
    </row>
    <row r="14" spans="1:78" s="5" customFormat="1" ht="36" customHeight="1" thickBot="1" x14ac:dyDescent="0.3">
      <c r="A14" s="26" t="s">
        <v>16</v>
      </c>
      <c r="B14" s="8"/>
      <c r="C14" s="16"/>
      <c r="D14" s="8">
        <f>+SUM(D7:D13)</f>
        <v>24081932.460000001</v>
      </c>
      <c r="E14" s="8">
        <f>+SUM(E7:E13)</f>
        <v>22582006.789999999</v>
      </c>
      <c r="F14" s="8">
        <f>+SUM(F7:F13)</f>
        <v>1499925.67</v>
      </c>
      <c r="G14" s="8"/>
      <c r="H14" s="8">
        <f t="shared" ref="H14:S14" si="6">+SUM(H7:H13)</f>
        <v>7586175.8399999999</v>
      </c>
      <c r="I14" s="8">
        <f t="shared" si="6"/>
        <v>910341100.80000007</v>
      </c>
      <c r="J14" s="8">
        <f t="shared" si="6"/>
        <v>149992.57</v>
      </c>
      <c r="K14" s="8">
        <f t="shared" si="6"/>
        <v>17999108.400000002</v>
      </c>
      <c r="L14" s="8">
        <f t="shared" si="6"/>
        <v>0</v>
      </c>
      <c r="M14" s="8">
        <f t="shared" si="6"/>
        <v>0</v>
      </c>
      <c r="N14" s="8">
        <f t="shared" si="6"/>
        <v>0</v>
      </c>
      <c r="O14" s="8">
        <f t="shared" si="6"/>
        <v>0</v>
      </c>
      <c r="P14" s="8">
        <f t="shared" si="6"/>
        <v>0</v>
      </c>
      <c r="Q14" s="8">
        <f t="shared" si="6"/>
        <v>0</v>
      </c>
      <c r="R14" s="8">
        <f t="shared" si="6"/>
        <v>0</v>
      </c>
      <c r="S14" s="8">
        <f t="shared" si="6"/>
        <v>0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</row>
    <row r="16" spans="1:78" x14ac:dyDescent="0.25">
      <c r="I16" s="6"/>
      <c r="M16" s="6"/>
      <c r="O16" s="6"/>
    </row>
  </sheetData>
  <mergeCells count="38">
    <mergeCell ref="E6:F6"/>
    <mergeCell ref="G8:G9"/>
    <mergeCell ref="G12:G13"/>
    <mergeCell ref="A7:A9"/>
    <mergeCell ref="B7:B9"/>
    <mergeCell ref="A10:A13"/>
    <mergeCell ref="B10:B13"/>
    <mergeCell ref="H5:H6"/>
    <mergeCell ref="I5:I6"/>
    <mergeCell ref="J5:J6"/>
    <mergeCell ref="K5:K6"/>
    <mergeCell ref="L5:L6"/>
    <mergeCell ref="N4:O4"/>
    <mergeCell ref="P4:Q4"/>
    <mergeCell ref="R4:S4"/>
    <mergeCell ref="S5:S6"/>
    <mergeCell ref="M5:M6"/>
    <mergeCell ref="N5:N6"/>
    <mergeCell ref="O5:O6"/>
    <mergeCell ref="P5:P6"/>
    <mergeCell ref="Q5:Q6"/>
    <mergeCell ref="R5:R6"/>
    <mergeCell ref="B1:K1"/>
    <mergeCell ref="A2:G2"/>
    <mergeCell ref="H2:S2"/>
    <mergeCell ref="A3:A6"/>
    <mergeCell ref="B3:B6"/>
    <mergeCell ref="C3:C6"/>
    <mergeCell ref="D3:D6"/>
    <mergeCell ref="E3:E5"/>
    <mergeCell ref="F3:F5"/>
    <mergeCell ref="G3:G6"/>
    <mergeCell ref="H3:K3"/>
    <mergeCell ref="L3:O3"/>
    <mergeCell ref="P3:S3"/>
    <mergeCell ref="H4:I4"/>
    <mergeCell ref="J4:K4"/>
    <mergeCell ref="L4:M4"/>
  </mergeCells>
  <pageMargins left="0.7" right="0.7" top="0.75" bottom="0.75" header="0.3" footer="0.3"/>
  <pageSetup paperSize="9" orientation="portrait" verticalDpi="4294967294" r:id="rId1"/>
  <ignoredErrors>
    <ignoredError sqref="B1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W25"/>
  <sheetViews>
    <sheetView zoomScale="80" zoomScaleNormal="8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G12" sqref="G12"/>
    </sheetView>
  </sheetViews>
  <sheetFormatPr defaultRowHeight="15" x14ac:dyDescent="0.25"/>
  <cols>
    <col min="1" max="1" width="16.42578125" style="43" customWidth="1"/>
    <col min="2" max="2" width="19.5703125" style="43" customWidth="1"/>
    <col min="3" max="3" width="24.140625" style="43" customWidth="1"/>
    <col min="4" max="4" width="20.28515625" style="43" customWidth="1"/>
    <col min="5" max="5" width="18.140625" style="43" customWidth="1"/>
    <col min="6" max="6" width="18" style="43" customWidth="1"/>
    <col min="7" max="7" width="16.5703125" style="43" customWidth="1"/>
    <col min="8" max="19" width="16.42578125" style="43" customWidth="1"/>
    <col min="20" max="20" width="12.140625" style="43" customWidth="1"/>
    <col min="21" max="21" width="19" style="43" customWidth="1"/>
    <col min="22" max="22" width="20.5703125" style="43" customWidth="1"/>
    <col min="23" max="23" width="19" style="43" customWidth="1"/>
    <col min="24" max="16384" width="9.140625" style="43"/>
  </cols>
  <sheetData>
    <row r="1" spans="1:23" ht="23.25" customHeight="1" thickBot="1" x14ac:dyDescent="0.3">
      <c r="A1" s="15" t="s">
        <v>7</v>
      </c>
      <c r="B1" s="85" t="s">
        <v>19</v>
      </c>
      <c r="C1" s="85"/>
      <c r="D1" s="85"/>
      <c r="E1" s="85"/>
      <c r="F1" s="85"/>
      <c r="G1" s="85"/>
      <c r="H1" s="85"/>
      <c r="I1" s="85"/>
      <c r="J1" s="85"/>
      <c r="K1" s="85"/>
      <c r="L1" s="16"/>
      <c r="M1" s="16"/>
      <c r="N1" s="5"/>
      <c r="O1" s="5"/>
      <c r="P1" s="5"/>
      <c r="Q1" s="5"/>
      <c r="R1" s="5"/>
      <c r="S1" s="5"/>
    </row>
    <row r="2" spans="1:23" ht="23.25" customHeight="1" thickBot="1" x14ac:dyDescent="0.3">
      <c r="A2" s="86" t="s">
        <v>25</v>
      </c>
      <c r="B2" s="87"/>
      <c r="C2" s="87"/>
      <c r="D2" s="87"/>
      <c r="E2" s="87"/>
      <c r="F2" s="87"/>
      <c r="G2" s="87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/>
    </row>
    <row r="3" spans="1:23" ht="23.25" customHeight="1" thickBot="1" x14ac:dyDescent="0.3">
      <c r="A3" s="90" t="s">
        <v>1</v>
      </c>
      <c r="B3" s="90" t="s">
        <v>17</v>
      </c>
      <c r="C3" s="90" t="s">
        <v>2</v>
      </c>
      <c r="D3" s="90" t="s">
        <v>18</v>
      </c>
      <c r="E3" s="90" t="s">
        <v>3</v>
      </c>
      <c r="F3" s="94" t="s">
        <v>10</v>
      </c>
      <c r="G3" s="90" t="s">
        <v>4</v>
      </c>
      <c r="H3" s="97">
        <v>2027</v>
      </c>
      <c r="I3" s="98"/>
      <c r="J3" s="98"/>
      <c r="K3" s="98"/>
      <c r="L3" s="97">
        <v>2028</v>
      </c>
      <c r="M3" s="98"/>
      <c r="N3" s="98"/>
      <c r="O3" s="98"/>
      <c r="P3" s="97">
        <v>2029</v>
      </c>
      <c r="Q3" s="98"/>
      <c r="R3" s="98"/>
      <c r="S3" s="99"/>
    </row>
    <row r="4" spans="1:23" ht="24" customHeight="1" thickBot="1" x14ac:dyDescent="0.3">
      <c r="A4" s="91"/>
      <c r="B4" s="91"/>
      <c r="C4" s="91"/>
      <c r="D4" s="91"/>
      <c r="E4" s="92"/>
      <c r="F4" s="95"/>
      <c r="G4" s="91"/>
      <c r="H4" s="97" t="s">
        <v>3</v>
      </c>
      <c r="I4" s="98"/>
      <c r="J4" s="97" t="s">
        <v>0</v>
      </c>
      <c r="K4" s="98"/>
      <c r="L4" s="97" t="s">
        <v>3</v>
      </c>
      <c r="M4" s="98"/>
      <c r="N4" s="97" t="s">
        <v>0</v>
      </c>
      <c r="O4" s="98"/>
      <c r="P4" s="97" t="s">
        <v>3</v>
      </c>
      <c r="Q4" s="98"/>
      <c r="R4" s="97" t="s">
        <v>0</v>
      </c>
      <c r="S4" s="99"/>
    </row>
    <row r="5" spans="1:23" ht="15.75" thickBot="1" x14ac:dyDescent="0.3">
      <c r="A5" s="92"/>
      <c r="B5" s="92"/>
      <c r="C5" s="92"/>
      <c r="D5" s="92"/>
      <c r="E5" s="92"/>
      <c r="F5" s="96"/>
      <c r="G5" s="92"/>
      <c r="H5" s="106" t="s">
        <v>9</v>
      </c>
      <c r="I5" s="108" t="s">
        <v>5</v>
      </c>
      <c r="J5" s="106" t="s">
        <v>9</v>
      </c>
      <c r="K5" s="108" t="s">
        <v>5</v>
      </c>
      <c r="L5" s="102" t="s">
        <v>9</v>
      </c>
      <c r="M5" s="100" t="s">
        <v>5</v>
      </c>
      <c r="N5" s="102" t="s">
        <v>9</v>
      </c>
      <c r="O5" s="100" t="s">
        <v>5</v>
      </c>
      <c r="P5" s="102" t="s">
        <v>9</v>
      </c>
      <c r="Q5" s="100" t="s">
        <v>5</v>
      </c>
      <c r="R5" s="102" t="s">
        <v>9</v>
      </c>
      <c r="S5" s="100" t="s">
        <v>5</v>
      </c>
    </row>
    <row r="6" spans="1:23" ht="24.75" customHeight="1" thickBot="1" x14ac:dyDescent="0.3">
      <c r="A6" s="92"/>
      <c r="B6" s="92"/>
      <c r="C6" s="93"/>
      <c r="D6" s="93"/>
      <c r="E6" s="97" t="s">
        <v>6</v>
      </c>
      <c r="F6" s="98"/>
      <c r="G6" s="93"/>
      <c r="H6" s="107"/>
      <c r="I6" s="109"/>
      <c r="J6" s="110"/>
      <c r="K6" s="111"/>
      <c r="L6" s="103"/>
      <c r="M6" s="104"/>
      <c r="N6" s="103"/>
      <c r="O6" s="101"/>
      <c r="P6" s="103"/>
      <c r="Q6" s="104"/>
      <c r="R6" s="105"/>
      <c r="S6" s="101"/>
    </row>
    <row r="7" spans="1:23" ht="73.5" customHeight="1" thickBot="1" x14ac:dyDescent="0.3">
      <c r="A7" s="112" t="s">
        <v>22</v>
      </c>
      <c r="B7" s="115">
        <f>SUM(D7:D10)</f>
        <v>19028169.509999998</v>
      </c>
      <c r="C7" s="18" t="s">
        <v>74</v>
      </c>
      <c r="D7" s="44">
        <v>2947550</v>
      </c>
      <c r="E7" s="19">
        <f>+D7</f>
        <v>2947550</v>
      </c>
      <c r="F7" s="20">
        <v>0</v>
      </c>
      <c r="G7" s="30" t="s">
        <v>20</v>
      </c>
      <c r="H7" s="38">
        <v>919680.21</v>
      </c>
      <c r="I7" s="42">
        <f>+H7*120</f>
        <v>110361625.19999999</v>
      </c>
      <c r="J7" s="38">
        <v>0</v>
      </c>
      <c r="K7" s="42">
        <f t="shared" ref="K7:K16" si="0">+J7*120</f>
        <v>0</v>
      </c>
      <c r="L7" s="38">
        <v>0</v>
      </c>
      <c r="M7" s="42">
        <f t="shared" ref="M7:M16" si="1">+L7*120</f>
        <v>0</v>
      </c>
      <c r="N7" s="38">
        <v>0</v>
      </c>
      <c r="O7" s="42">
        <f t="shared" ref="O7:O16" si="2">+N7*120</f>
        <v>0</v>
      </c>
      <c r="P7" s="38">
        <v>0</v>
      </c>
      <c r="Q7" s="42">
        <f t="shared" ref="Q7:Q16" si="3">+P7*120</f>
        <v>0</v>
      </c>
      <c r="R7" s="38">
        <v>0</v>
      </c>
      <c r="S7" s="42">
        <f>+R7*120</f>
        <v>0</v>
      </c>
    </row>
    <row r="8" spans="1:23" ht="79.5" customHeight="1" thickBot="1" x14ac:dyDescent="0.3">
      <c r="A8" s="113"/>
      <c r="B8" s="116"/>
      <c r="C8" s="45" t="s">
        <v>75</v>
      </c>
      <c r="D8" s="46">
        <v>12469159.51</v>
      </c>
      <c r="E8" s="34">
        <v>6334716.4499999993</v>
      </c>
      <c r="F8" s="47">
        <f>+D8-E8</f>
        <v>6134443.0600000005</v>
      </c>
      <c r="G8" s="124" t="s">
        <v>76</v>
      </c>
      <c r="H8" s="48">
        <v>3283756.8099999996</v>
      </c>
      <c r="I8" s="42">
        <f t="shared" ref="I8:I16" si="4">+H8*120</f>
        <v>394050817.19999993</v>
      </c>
      <c r="J8" s="48">
        <v>3179940.0100000002</v>
      </c>
      <c r="K8" s="42">
        <f>+J8*120</f>
        <v>381592801.20000005</v>
      </c>
      <c r="L8" s="48">
        <v>0</v>
      </c>
      <c r="M8" s="42">
        <f t="shared" ref="M8:M10" si="5">+L8*120</f>
        <v>0</v>
      </c>
      <c r="N8" s="48">
        <v>0</v>
      </c>
      <c r="O8" s="42">
        <f t="shared" si="2"/>
        <v>0</v>
      </c>
      <c r="P8" s="48">
        <v>0</v>
      </c>
      <c r="Q8" s="42">
        <f t="shared" si="3"/>
        <v>0</v>
      </c>
      <c r="R8" s="48">
        <v>0</v>
      </c>
      <c r="S8" s="42">
        <f t="shared" ref="S8:S16" si="6">+R8*120</f>
        <v>0</v>
      </c>
      <c r="T8" s="49"/>
      <c r="U8" s="50"/>
      <c r="V8" s="50"/>
      <c r="W8" s="50"/>
    </row>
    <row r="9" spans="1:23" ht="87.75" customHeight="1" thickBot="1" x14ac:dyDescent="0.3">
      <c r="A9" s="113"/>
      <c r="B9" s="116"/>
      <c r="C9" s="45" t="s">
        <v>94</v>
      </c>
      <c r="D9" s="46">
        <v>979300</v>
      </c>
      <c r="E9" s="34">
        <f>+D9</f>
        <v>979300</v>
      </c>
      <c r="F9" s="47">
        <v>0</v>
      </c>
      <c r="G9" s="125"/>
      <c r="H9" s="48">
        <v>193928</v>
      </c>
      <c r="I9" s="42">
        <f t="shared" si="4"/>
        <v>23271360</v>
      </c>
      <c r="J9" s="48">
        <v>0</v>
      </c>
      <c r="K9" s="42">
        <f t="shared" si="0"/>
        <v>0</v>
      </c>
      <c r="L9" s="48">
        <v>47999</v>
      </c>
      <c r="M9" s="42">
        <f t="shared" si="5"/>
        <v>5759880</v>
      </c>
      <c r="N9" s="48">
        <v>0</v>
      </c>
      <c r="O9" s="42">
        <f t="shared" si="2"/>
        <v>0</v>
      </c>
      <c r="P9" s="48">
        <v>0</v>
      </c>
      <c r="Q9" s="42">
        <f>+P9*120</f>
        <v>0</v>
      </c>
      <c r="R9" s="48">
        <v>0</v>
      </c>
      <c r="S9" s="42">
        <f t="shared" si="6"/>
        <v>0</v>
      </c>
    </row>
    <row r="10" spans="1:23" ht="93.75" customHeight="1" thickBot="1" x14ac:dyDescent="0.3">
      <c r="A10" s="114"/>
      <c r="B10" s="117"/>
      <c r="C10" s="51" t="s">
        <v>77</v>
      </c>
      <c r="D10" s="46">
        <v>2632160</v>
      </c>
      <c r="E10" s="34">
        <f>+D10</f>
        <v>2632160</v>
      </c>
      <c r="F10" s="47">
        <v>0</v>
      </c>
      <c r="G10" s="30" t="s">
        <v>20</v>
      </c>
      <c r="H10" s="48">
        <v>819467.3</v>
      </c>
      <c r="I10" s="42">
        <f t="shared" si="4"/>
        <v>98336076</v>
      </c>
      <c r="J10" s="48">
        <v>0</v>
      </c>
      <c r="K10" s="52">
        <f t="shared" si="0"/>
        <v>0</v>
      </c>
      <c r="L10" s="48">
        <v>0</v>
      </c>
      <c r="M10" s="42">
        <f t="shared" si="5"/>
        <v>0</v>
      </c>
      <c r="N10" s="48">
        <v>0</v>
      </c>
      <c r="O10" s="52">
        <f t="shared" si="2"/>
        <v>0</v>
      </c>
      <c r="P10" s="48">
        <v>0</v>
      </c>
      <c r="Q10" s="52">
        <f>+P10*120</f>
        <v>0</v>
      </c>
      <c r="R10" s="48">
        <v>0</v>
      </c>
      <c r="S10" s="52">
        <f t="shared" si="6"/>
        <v>0</v>
      </c>
    </row>
    <row r="11" spans="1:23" s="11" customFormat="1" ht="122.25" customHeight="1" thickBot="1" x14ac:dyDescent="0.3">
      <c r="A11" s="112" t="s">
        <v>21</v>
      </c>
      <c r="B11" s="115">
        <f>+SUM(D11:D16)</f>
        <v>4721764.67</v>
      </c>
      <c r="C11" s="51" t="s">
        <v>95</v>
      </c>
      <c r="D11" s="46">
        <v>575625</v>
      </c>
      <c r="E11" s="34">
        <v>575625</v>
      </c>
      <c r="F11" s="47">
        <v>0</v>
      </c>
      <c r="G11" s="30" t="s">
        <v>76</v>
      </c>
      <c r="H11" s="48">
        <v>226444.1</v>
      </c>
      <c r="I11" s="42">
        <f t="shared" si="4"/>
        <v>27173292</v>
      </c>
      <c r="J11" s="48">
        <v>0</v>
      </c>
      <c r="K11" s="42">
        <f t="shared" ref="K11:K13" si="7">+J11*120</f>
        <v>0</v>
      </c>
      <c r="L11" s="48">
        <v>0</v>
      </c>
      <c r="M11" s="42">
        <f t="shared" ref="M11:M13" si="8">+L11*120</f>
        <v>0</v>
      </c>
      <c r="N11" s="48">
        <v>0</v>
      </c>
      <c r="O11" s="42">
        <f t="shared" ref="O11:O13" si="9">+N11*120</f>
        <v>0</v>
      </c>
      <c r="P11" s="48">
        <v>0</v>
      </c>
      <c r="Q11" s="42">
        <f t="shared" ref="Q11:Q13" si="10">+P11*120</f>
        <v>0</v>
      </c>
      <c r="R11" s="48">
        <v>0</v>
      </c>
      <c r="S11" s="42">
        <f t="shared" ref="S11:S13" si="11">+R11*120</f>
        <v>0</v>
      </c>
      <c r="U11" s="13"/>
      <c r="V11" s="13"/>
      <c r="W11" s="13"/>
    </row>
    <row r="12" spans="1:23" s="11" customFormat="1" ht="108" customHeight="1" thickBot="1" x14ac:dyDescent="0.3">
      <c r="A12" s="113"/>
      <c r="B12" s="116"/>
      <c r="C12" s="51" t="s">
        <v>92</v>
      </c>
      <c r="D12" s="46">
        <v>865114.67</v>
      </c>
      <c r="E12" s="34">
        <v>865114.67</v>
      </c>
      <c r="F12" s="47">
        <v>0</v>
      </c>
      <c r="G12" s="30" t="s">
        <v>171</v>
      </c>
      <c r="H12" s="48">
        <v>265610.84999999998</v>
      </c>
      <c r="I12" s="42">
        <f t="shared" si="4"/>
        <v>31873301.999999996</v>
      </c>
      <c r="J12" s="48">
        <v>0</v>
      </c>
      <c r="K12" s="42">
        <f t="shared" si="7"/>
        <v>0</v>
      </c>
      <c r="L12" s="48">
        <v>345937.39</v>
      </c>
      <c r="M12" s="42">
        <f t="shared" si="8"/>
        <v>41512486.800000004</v>
      </c>
      <c r="N12" s="48">
        <v>0</v>
      </c>
      <c r="O12" s="42">
        <f t="shared" si="9"/>
        <v>0</v>
      </c>
      <c r="P12" s="48">
        <v>0</v>
      </c>
      <c r="Q12" s="42">
        <f t="shared" si="10"/>
        <v>0</v>
      </c>
      <c r="R12" s="48">
        <v>0</v>
      </c>
      <c r="S12" s="42">
        <f t="shared" si="11"/>
        <v>0</v>
      </c>
    </row>
    <row r="13" spans="1:23" s="11" customFormat="1" ht="84" customHeight="1" thickBot="1" x14ac:dyDescent="0.3">
      <c r="A13" s="113"/>
      <c r="B13" s="116"/>
      <c r="C13" s="51" t="s">
        <v>93</v>
      </c>
      <c r="D13" s="46">
        <v>602350</v>
      </c>
      <c r="E13" s="34">
        <v>602350</v>
      </c>
      <c r="F13" s="47">
        <v>0</v>
      </c>
      <c r="G13" s="30" t="s">
        <v>37</v>
      </c>
      <c r="H13" s="48">
        <v>319321.59999999998</v>
      </c>
      <c r="I13" s="42">
        <f t="shared" si="4"/>
        <v>38318592</v>
      </c>
      <c r="J13" s="48">
        <v>0</v>
      </c>
      <c r="K13" s="42">
        <f t="shared" si="7"/>
        <v>0</v>
      </c>
      <c r="L13" s="48">
        <v>0</v>
      </c>
      <c r="M13" s="42">
        <f t="shared" si="8"/>
        <v>0</v>
      </c>
      <c r="N13" s="48">
        <v>0</v>
      </c>
      <c r="O13" s="42">
        <f t="shared" si="9"/>
        <v>0</v>
      </c>
      <c r="P13" s="48">
        <v>0</v>
      </c>
      <c r="Q13" s="42">
        <f t="shared" si="10"/>
        <v>0</v>
      </c>
      <c r="R13" s="48">
        <v>0</v>
      </c>
      <c r="S13" s="42">
        <f t="shared" si="11"/>
        <v>0</v>
      </c>
    </row>
    <row r="14" spans="1:23" s="53" customFormat="1" ht="71.25" customHeight="1" thickBot="1" x14ac:dyDescent="0.3">
      <c r="A14" s="113"/>
      <c r="B14" s="116"/>
      <c r="C14" s="45" t="s">
        <v>100</v>
      </c>
      <c r="D14" s="34">
        <v>883956</v>
      </c>
      <c r="E14" s="34">
        <v>883956</v>
      </c>
      <c r="F14" s="47">
        <v>0</v>
      </c>
      <c r="G14" s="28" t="s">
        <v>79</v>
      </c>
      <c r="H14" s="48">
        <v>418415.6</v>
      </c>
      <c r="I14" s="42">
        <f>+H14*120</f>
        <v>50209872</v>
      </c>
      <c r="J14" s="48">
        <v>0</v>
      </c>
      <c r="K14" s="42">
        <f>+J14*120</f>
        <v>0</v>
      </c>
      <c r="L14" s="48">
        <v>0</v>
      </c>
      <c r="M14" s="42">
        <f>+L14*120</f>
        <v>0</v>
      </c>
      <c r="N14" s="48">
        <v>0</v>
      </c>
      <c r="O14" s="42">
        <f>+N14*120</f>
        <v>0</v>
      </c>
      <c r="P14" s="48">
        <v>0</v>
      </c>
      <c r="Q14" s="42">
        <f>+P14*120</f>
        <v>0</v>
      </c>
      <c r="R14" s="48">
        <v>0</v>
      </c>
      <c r="S14" s="42">
        <f>+R14*120</f>
        <v>0</v>
      </c>
    </row>
    <row r="15" spans="1:23" ht="105.75" customHeight="1" thickBot="1" x14ac:dyDescent="0.3">
      <c r="A15" s="113"/>
      <c r="B15" s="116"/>
      <c r="C15" s="45" t="s">
        <v>99</v>
      </c>
      <c r="D15" s="34">
        <v>297180</v>
      </c>
      <c r="E15" s="34">
        <f>+D15</f>
        <v>297180</v>
      </c>
      <c r="F15" s="47">
        <v>0</v>
      </c>
      <c r="G15" s="124" t="s">
        <v>12</v>
      </c>
      <c r="H15" s="48">
        <v>29718</v>
      </c>
      <c r="I15" s="42">
        <f t="shared" si="4"/>
        <v>3566160</v>
      </c>
      <c r="J15" s="48">
        <v>0</v>
      </c>
      <c r="K15" s="42">
        <f t="shared" si="0"/>
        <v>0</v>
      </c>
      <c r="L15" s="48">
        <v>0</v>
      </c>
      <c r="M15" s="42">
        <f t="shared" si="1"/>
        <v>0</v>
      </c>
      <c r="N15" s="48">
        <v>0</v>
      </c>
      <c r="O15" s="42">
        <f t="shared" si="2"/>
        <v>0</v>
      </c>
      <c r="P15" s="48">
        <v>0</v>
      </c>
      <c r="Q15" s="42">
        <f t="shared" si="3"/>
        <v>0</v>
      </c>
      <c r="R15" s="48">
        <v>0</v>
      </c>
      <c r="S15" s="42">
        <f t="shared" si="6"/>
        <v>0</v>
      </c>
      <c r="T15" s="4"/>
      <c r="U15" s="50"/>
      <c r="V15" s="50"/>
      <c r="W15" s="50"/>
    </row>
    <row r="16" spans="1:23" ht="88.5" customHeight="1" thickBot="1" x14ac:dyDescent="0.3">
      <c r="A16" s="114"/>
      <c r="B16" s="117"/>
      <c r="C16" s="45" t="s">
        <v>78</v>
      </c>
      <c r="D16" s="34">
        <v>1497539</v>
      </c>
      <c r="E16" s="34">
        <f>+D16</f>
        <v>1497539</v>
      </c>
      <c r="F16" s="47">
        <v>297539</v>
      </c>
      <c r="G16" s="126"/>
      <c r="H16" s="48">
        <v>119999.99</v>
      </c>
      <c r="I16" s="42">
        <f t="shared" si="4"/>
        <v>14399998.800000001</v>
      </c>
      <c r="J16" s="48">
        <v>29753.91</v>
      </c>
      <c r="K16" s="42">
        <f t="shared" si="0"/>
        <v>3570469.2</v>
      </c>
      <c r="L16" s="48">
        <v>0</v>
      </c>
      <c r="M16" s="42">
        <f t="shared" si="1"/>
        <v>0</v>
      </c>
      <c r="N16" s="48">
        <v>0</v>
      </c>
      <c r="O16" s="42">
        <f t="shared" si="2"/>
        <v>0</v>
      </c>
      <c r="P16" s="48">
        <v>0</v>
      </c>
      <c r="Q16" s="42">
        <f t="shared" si="3"/>
        <v>0</v>
      </c>
      <c r="R16" s="48">
        <v>0</v>
      </c>
      <c r="S16" s="42">
        <f t="shared" si="6"/>
        <v>0</v>
      </c>
    </row>
    <row r="17" spans="1:19" ht="37.5" customHeight="1" thickBot="1" x14ac:dyDescent="0.3">
      <c r="A17" s="26" t="s">
        <v>16</v>
      </c>
      <c r="B17" s="8"/>
      <c r="C17" s="16"/>
      <c r="D17" s="8">
        <f>+SUM(D7:D16)</f>
        <v>23749934.18</v>
      </c>
      <c r="E17" s="8">
        <f>+SUM(E7:E16)</f>
        <v>17615491.119999997</v>
      </c>
      <c r="F17" s="8">
        <f>+SUM(F7:F16)</f>
        <v>6431982.0600000005</v>
      </c>
      <c r="G17" s="8"/>
      <c r="H17" s="8">
        <f t="shared" ref="H17:S17" si="12">+SUM(H7:H16)</f>
        <v>6596342.4599999981</v>
      </c>
      <c r="I17" s="8">
        <f t="shared" si="12"/>
        <v>791561095.19999981</v>
      </c>
      <c r="J17" s="8">
        <f t="shared" si="12"/>
        <v>3209693.9200000004</v>
      </c>
      <c r="K17" s="8">
        <f t="shared" si="12"/>
        <v>385163270.40000004</v>
      </c>
      <c r="L17" s="8">
        <f t="shared" si="12"/>
        <v>393936.39</v>
      </c>
      <c r="M17" s="8">
        <f t="shared" si="12"/>
        <v>47272366.800000004</v>
      </c>
      <c r="N17" s="8">
        <f t="shared" si="12"/>
        <v>0</v>
      </c>
      <c r="O17" s="8">
        <f t="shared" si="12"/>
        <v>0</v>
      </c>
      <c r="P17" s="8">
        <f t="shared" si="12"/>
        <v>0</v>
      </c>
      <c r="Q17" s="8">
        <f t="shared" si="12"/>
        <v>0</v>
      </c>
      <c r="R17" s="8">
        <f t="shared" si="12"/>
        <v>0</v>
      </c>
      <c r="S17" s="8">
        <f t="shared" si="12"/>
        <v>0</v>
      </c>
    </row>
    <row r="19" spans="1:19" x14ac:dyDescent="0.25">
      <c r="H19" s="54"/>
      <c r="I19" s="54"/>
      <c r="J19" s="54"/>
      <c r="K19" s="55"/>
      <c r="L19" s="56"/>
    </row>
    <row r="20" spans="1:19" x14ac:dyDescent="0.25">
      <c r="H20" s="54"/>
      <c r="I20" s="54"/>
      <c r="J20" s="53"/>
      <c r="K20" s="54"/>
      <c r="L20" s="57"/>
      <c r="N20" s="50"/>
      <c r="P20" s="50"/>
      <c r="R20" s="50"/>
    </row>
    <row r="21" spans="1:19" x14ac:dyDescent="0.25">
      <c r="H21" s="54"/>
      <c r="I21" s="54"/>
      <c r="J21" s="54"/>
      <c r="K21" s="54"/>
      <c r="L21" s="56"/>
    </row>
    <row r="22" spans="1:19" x14ac:dyDescent="0.25">
      <c r="H22" s="58"/>
      <c r="I22" s="54"/>
      <c r="J22" s="54"/>
      <c r="K22" s="54"/>
      <c r="L22" s="57"/>
      <c r="N22" s="50"/>
      <c r="O22" s="50"/>
      <c r="P22" s="50"/>
      <c r="Q22" s="50"/>
      <c r="R22" s="50"/>
    </row>
    <row r="23" spans="1:19" x14ac:dyDescent="0.25">
      <c r="J23" s="59"/>
      <c r="K23" s="60"/>
      <c r="L23" s="59"/>
    </row>
    <row r="25" spans="1:19" x14ac:dyDescent="0.25">
      <c r="K25" s="50"/>
    </row>
  </sheetData>
  <mergeCells count="38">
    <mergeCell ref="B1:K1"/>
    <mergeCell ref="A2:G2"/>
    <mergeCell ref="H2:S2"/>
    <mergeCell ref="A3:A6"/>
    <mergeCell ref="B3:B6"/>
    <mergeCell ref="C3:C6"/>
    <mergeCell ref="D3:D6"/>
    <mergeCell ref="E3:E5"/>
    <mergeCell ref="F3:F5"/>
    <mergeCell ref="G3:G6"/>
    <mergeCell ref="H3:K3"/>
    <mergeCell ref="L3:O3"/>
    <mergeCell ref="P3:S3"/>
    <mergeCell ref="H4:I4"/>
    <mergeCell ref="J4:K4"/>
    <mergeCell ref="L4:M4"/>
    <mergeCell ref="N4:O4"/>
    <mergeCell ref="P4:Q4"/>
    <mergeCell ref="R4:S4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G15:G16"/>
    <mergeCell ref="E6:F6"/>
    <mergeCell ref="G8:G9"/>
    <mergeCell ref="A7:A10"/>
    <mergeCell ref="B7:B10"/>
    <mergeCell ref="A11:A16"/>
    <mergeCell ref="B11:B1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zoomScale="80" zoomScaleNormal="8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F16" sqref="F16"/>
    </sheetView>
  </sheetViews>
  <sheetFormatPr defaultRowHeight="15" x14ac:dyDescent="0.25"/>
  <cols>
    <col min="1" max="1" width="16.42578125" customWidth="1"/>
    <col min="2" max="2" width="16" customWidth="1"/>
    <col min="3" max="3" width="22.7109375" customWidth="1"/>
    <col min="4" max="4" width="20.42578125" customWidth="1"/>
    <col min="5" max="5" width="16.7109375" customWidth="1"/>
    <col min="6" max="6" width="18" customWidth="1"/>
    <col min="7" max="7" width="16.5703125" customWidth="1"/>
    <col min="8" max="19" width="17.140625" customWidth="1"/>
  </cols>
  <sheetData>
    <row r="1" spans="1:20" ht="23.25" customHeight="1" thickBot="1" x14ac:dyDescent="0.3">
      <c r="A1" s="15" t="s">
        <v>7</v>
      </c>
      <c r="B1" s="85" t="s">
        <v>23</v>
      </c>
      <c r="C1" s="85"/>
      <c r="D1" s="85"/>
      <c r="E1" s="85"/>
      <c r="F1" s="85"/>
      <c r="G1" s="85"/>
      <c r="H1" s="85"/>
      <c r="I1" s="85"/>
      <c r="J1" s="85"/>
      <c r="K1" s="85"/>
      <c r="L1" s="16"/>
      <c r="M1" s="16"/>
      <c r="N1" s="5"/>
      <c r="O1" s="40"/>
      <c r="P1" s="5"/>
      <c r="Q1" s="40"/>
      <c r="R1" s="5"/>
      <c r="S1" s="40"/>
    </row>
    <row r="2" spans="1:20" ht="20.25" customHeight="1" thickBot="1" x14ac:dyDescent="0.3">
      <c r="A2" s="86" t="s">
        <v>24</v>
      </c>
      <c r="B2" s="87"/>
      <c r="C2" s="87"/>
      <c r="D2" s="87"/>
      <c r="E2" s="87"/>
      <c r="F2" s="87"/>
      <c r="G2" s="87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/>
    </row>
    <row r="3" spans="1:20" ht="23.25" customHeight="1" thickBot="1" x14ac:dyDescent="0.3">
      <c r="A3" s="90" t="s">
        <v>1</v>
      </c>
      <c r="B3" s="90" t="s">
        <v>17</v>
      </c>
      <c r="C3" s="90" t="s">
        <v>2</v>
      </c>
      <c r="D3" s="90" t="s">
        <v>18</v>
      </c>
      <c r="E3" s="90" t="s">
        <v>3</v>
      </c>
      <c r="F3" s="94" t="s">
        <v>10</v>
      </c>
      <c r="G3" s="90" t="s">
        <v>4</v>
      </c>
      <c r="H3" s="97">
        <v>2027</v>
      </c>
      <c r="I3" s="98"/>
      <c r="J3" s="98"/>
      <c r="K3" s="98"/>
      <c r="L3" s="97">
        <v>2028</v>
      </c>
      <c r="M3" s="98"/>
      <c r="N3" s="98"/>
      <c r="O3" s="98"/>
      <c r="P3" s="97">
        <v>2029</v>
      </c>
      <c r="Q3" s="98"/>
      <c r="R3" s="98"/>
      <c r="S3" s="99"/>
    </row>
    <row r="4" spans="1:20" ht="23.25" customHeight="1" thickBot="1" x14ac:dyDescent="0.3">
      <c r="A4" s="91"/>
      <c r="B4" s="91"/>
      <c r="C4" s="91"/>
      <c r="D4" s="91"/>
      <c r="E4" s="92"/>
      <c r="F4" s="95"/>
      <c r="G4" s="91"/>
      <c r="H4" s="97" t="s">
        <v>3</v>
      </c>
      <c r="I4" s="98"/>
      <c r="J4" s="97" t="s">
        <v>0</v>
      </c>
      <c r="K4" s="98"/>
      <c r="L4" s="97" t="s">
        <v>3</v>
      </c>
      <c r="M4" s="98"/>
      <c r="N4" s="97" t="s">
        <v>0</v>
      </c>
      <c r="O4" s="98"/>
      <c r="P4" s="97" t="s">
        <v>3</v>
      </c>
      <c r="Q4" s="98"/>
      <c r="R4" s="97" t="s">
        <v>0</v>
      </c>
      <c r="S4" s="99"/>
    </row>
    <row r="5" spans="1:20" ht="15.75" thickBot="1" x14ac:dyDescent="0.3">
      <c r="A5" s="92"/>
      <c r="B5" s="92"/>
      <c r="C5" s="92"/>
      <c r="D5" s="92"/>
      <c r="E5" s="92"/>
      <c r="F5" s="96"/>
      <c r="G5" s="92"/>
      <c r="H5" s="106" t="s">
        <v>9</v>
      </c>
      <c r="I5" s="108" t="s">
        <v>5</v>
      </c>
      <c r="J5" s="106" t="s">
        <v>9</v>
      </c>
      <c r="K5" s="108" t="s">
        <v>5</v>
      </c>
      <c r="L5" s="102" t="s">
        <v>9</v>
      </c>
      <c r="M5" s="100" t="s">
        <v>5</v>
      </c>
      <c r="N5" s="102" t="s">
        <v>9</v>
      </c>
      <c r="O5" s="100" t="s">
        <v>5</v>
      </c>
      <c r="P5" s="102" t="s">
        <v>9</v>
      </c>
      <c r="Q5" s="100" t="s">
        <v>5</v>
      </c>
      <c r="R5" s="102" t="s">
        <v>9</v>
      </c>
      <c r="S5" s="100" t="s">
        <v>5</v>
      </c>
    </row>
    <row r="6" spans="1:20" ht="31.5" customHeight="1" thickBot="1" x14ac:dyDescent="0.3">
      <c r="A6" s="92"/>
      <c r="B6" s="92"/>
      <c r="C6" s="93"/>
      <c r="D6" s="93"/>
      <c r="E6" s="97" t="s">
        <v>6</v>
      </c>
      <c r="F6" s="98"/>
      <c r="G6" s="93"/>
      <c r="H6" s="107"/>
      <c r="I6" s="109"/>
      <c r="J6" s="110"/>
      <c r="K6" s="111"/>
      <c r="L6" s="103"/>
      <c r="M6" s="104"/>
      <c r="N6" s="105"/>
      <c r="O6" s="101"/>
      <c r="P6" s="103"/>
      <c r="Q6" s="104"/>
      <c r="R6" s="105"/>
      <c r="S6" s="101"/>
    </row>
    <row r="7" spans="1:20" ht="123" customHeight="1" thickBot="1" x14ac:dyDescent="0.3">
      <c r="A7" s="112" t="s">
        <v>30</v>
      </c>
      <c r="B7" s="119">
        <f>SUM(D7:D8)</f>
        <v>83699262.450000003</v>
      </c>
      <c r="C7" s="41" t="s">
        <v>101</v>
      </c>
      <c r="D7" s="24">
        <v>81406362.450000003</v>
      </c>
      <c r="E7" s="19">
        <v>36350000</v>
      </c>
      <c r="F7" s="25">
        <v>45056362.450000003</v>
      </c>
      <c r="G7" s="124" t="s">
        <v>20</v>
      </c>
      <c r="H7" s="21">
        <v>14407946.849999998</v>
      </c>
      <c r="I7" s="22">
        <f t="shared" ref="I7:I10" si="0">+H7*120</f>
        <v>1728953621.9999998</v>
      </c>
      <c r="J7" s="21">
        <v>17858863.150000002</v>
      </c>
      <c r="K7" s="22">
        <f t="shared" ref="K7:K10" si="1">+J7*120</f>
        <v>2143063578.0000002</v>
      </c>
      <c r="L7" s="21">
        <v>15773282.819999997</v>
      </c>
      <c r="M7" s="22">
        <f t="shared" ref="M7:M10" si="2">+L7*120</f>
        <v>1892793938.3999996</v>
      </c>
      <c r="N7" s="21">
        <v>19551217.280000001</v>
      </c>
      <c r="O7" s="22">
        <f t="shared" ref="O7:O10" si="3">+N7*120</f>
        <v>2346146073.6000004</v>
      </c>
      <c r="P7" s="21">
        <v>1730952.36</v>
      </c>
      <c r="Q7" s="22">
        <f t="shared" ref="Q7:Q10" si="4">+P7*120</f>
        <v>207714283.20000002</v>
      </c>
      <c r="R7" s="21">
        <v>2145541.09</v>
      </c>
      <c r="S7" s="22">
        <f t="shared" ref="S7:S10" si="5">+R7*120</f>
        <v>257464930.79999998</v>
      </c>
    </row>
    <row r="8" spans="1:20" ht="68.25" customHeight="1" thickBot="1" x14ac:dyDescent="0.3">
      <c r="A8" s="113"/>
      <c r="B8" s="120"/>
      <c r="C8" s="39" t="s">
        <v>104</v>
      </c>
      <c r="D8" s="24">
        <f>E8+F8</f>
        <v>2292900</v>
      </c>
      <c r="E8" s="24">
        <v>1150000</v>
      </c>
      <c r="F8" s="24">
        <v>1142900</v>
      </c>
      <c r="G8" s="126"/>
      <c r="H8" s="21">
        <v>287500</v>
      </c>
      <c r="I8" s="22">
        <f t="shared" si="0"/>
        <v>34500000</v>
      </c>
      <c r="J8" s="21">
        <v>285725</v>
      </c>
      <c r="K8" s="22">
        <f t="shared" si="1"/>
        <v>34287000</v>
      </c>
      <c r="L8" s="21">
        <v>287500</v>
      </c>
      <c r="M8" s="22">
        <f t="shared" si="2"/>
        <v>34500000</v>
      </c>
      <c r="N8" s="21">
        <v>285725</v>
      </c>
      <c r="O8" s="22">
        <f t="shared" si="3"/>
        <v>34287000</v>
      </c>
      <c r="P8" s="21">
        <v>75232.240000000005</v>
      </c>
      <c r="Q8" s="22">
        <f t="shared" si="4"/>
        <v>9027868.8000000007</v>
      </c>
      <c r="R8" s="21">
        <v>74767.759999999995</v>
      </c>
      <c r="S8" s="22">
        <f t="shared" si="5"/>
        <v>8972131.1999999993</v>
      </c>
    </row>
    <row r="9" spans="1:20" s="10" customFormat="1" ht="118.5" customHeight="1" thickBot="1" x14ac:dyDescent="0.3">
      <c r="A9" s="128" t="s">
        <v>31</v>
      </c>
      <c r="B9" s="115">
        <f>SUM(D9:D10)</f>
        <v>3523385.52</v>
      </c>
      <c r="C9" s="29" t="s">
        <v>102</v>
      </c>
      <c r="D9" s="19">
        <v>2699000</v>
      </c>
      <c r="E9" s="19">
        <v>2699000</v>
      </c>
      <c r="F9" s="20">
        <v>0</v>
      </c>
      <c r="G9" s="124" t="s">
        <v>73</v>
      </c>
      <c r="H9" s="38">
        <v>206250</v>
      </c>
      <c r="I9" s="42">
        <f t="shared" si="0"/>
        <v>24750000</v>
      </c>
      <c r="J9" s="38">
        <v>0</v>
      </c>
      <c r="K9" s="42">
        <f t="shared" si="1"/>
        <v>0</v>
      </c>
      <c r="L9" s="38">
        <v>1143250</v>
      </c>
      <c r="M9" s="42">
        <f t="shared" si="2"/>
        <v>137190000</v>
      </c>
      <c r="N9" s="38">
        <v>0</v>
      </c>
      <c r="O9" s="42">
        <f t="shared" si="3"/>
        <v>0</v>
      </c>
      <c r="P9" s="38">
        <v>269900</v>
      </c>
      <c r="Q9" s="42">
        <f t="shared" si="4"/>
        <v>32388000</v>
      </c>
      <c r="R9" s="38">
        <v>0</v>
      </c>
      <c r="S9" s="42">
        <f t="shared" si="5"/>
        <v>0</v>
      </c>
    </row>
    <row r="10" spans="1:20" s="10" customFormat="1" ht="109.5" customHeight="1" thickBot="1" x14ac:dyDescent="0.3">
      <c r="A10" s="129"/>
      <c r="B10" s="116"/>
      <c r="C10" s="29" t="s">
        <v>103</v>
      </c>
      <c r="D10" s="19">
        <v>824385.52</v>
      </c>
      <c r="E10" s="19">
        <v>824385.52</v>
      </c>
      <c r="F10" s="20">
        <v>0</v>
      </c>
      <c r="G10" s="126"/>
      <c r="H10" s="38">
        <v>127680</v>
      </c>
      <c r="I10" s="42">
        <f t="shared" si="0"/>
        <v>15321600</v>
      </c>
      <c r="J10" s="38">
        <v>0</v>
      </c>
      <c r="K10" s="42">
        <f t="shared" si="1"/>
        <v>0</v>
      </c>
      <c r="L10" s="38">
        <v>0</v>
      </c>
      <c r="M10" s="42">
        <f t="shared" si="2"/>
        <v>0</v>
      </c>
      <c r="N10" s="38">
        <v>0</v>
      </c>
      <c r="O10" s="42">
        <f t="shared" si="3"/>
        <v>0</v>
      </c>
      <c r="P10" s="38">
        <v>0</v>
      </c>
      <c r="Q10" s="42">
        <f t="shared" si="4"/>
        <v>0</v>
      </c>
      <c r="R10" s="38">
        <v>0</v>
      </c>
      <c r="S10" s="42">
        <f t="shared" si="5"/>
        <v>0</v>
      </c>
    </row>
    <row r="11" spans="1:20" ht="37.5" customHeight="1" thickBot="1" x14ac:dyDescent="0.3">
      <c r="A11" s="26" t="s">
        <v>16</v>
      </c>
      <c r="B11" s="8"/>
      <c r="C11" s="16"/>
      <c r="D11" s="8">
        <f>+SUM(D7:D10)</f>
        <v>87222647.969999999</v>
      </c>
      <c r="E11" s="8">
        <f>+SUM(E7:E10)</f>
        <v>41023385.520000003</v>
      </c>
      <c r="F11" s="8">
        <f>+SUM(F7:F10)</f>
        <v>46199262.450000003</v>
      </c>
      <c r="G11" s="8"/>
      <c r="H11" s="8">
        <f t="shared" ref="H11:S11" si="6">+SUM(H7:H10)</f>
        <v>15029376.849999998</v>
      </c>
      <c r="I11" s="8">
        <f t="shared" si="6"/>
        <v>1803525221.9999998</v>
      </c>
      <c r="J11" s="8">
        <f t="shared" si="6"/>
        <v>18144588.150000002</v>
      </c>
      <c r="K11" s="8">
        <f t="shared" si="6"/>
        <v>2177350578</v>
      </c>
      <c r="L11" s="8">
        <f t="shared" si="6"/>
        <v>17204032.819999997</v>
      </c>
      <c r="M11" s="8">
        <f t="shared" si="6"/>
        <v>2064483938.3999996</v>
      </c>
      <c r="N11" s="8">
        <f t="shared" si="6"/>
        <v>19836942.280000001</v>
      </c>
      <c r="O11" s="8">
        <f t="shared" si="6"/>
        <v>2380433073.6000004</v>
      </c>
      <c r="P11" s="8">
        <f t="shared" si="6"/>
        <v>2076084.6</v>
      </c>
      <c r="Q11" s="8">
        <f t="shared" si="6"/>
        <v>249130152.00000003</v>
      </c>
      <c r="R11" s="8">
        <f t="shared" si="6"/>
        <v>2220308.8499999996</v>
      </c>
      <c r="S11" s="8">
        <f t="shared" si="6"/>
        <v>266437061.99999997</v>
      </c>
    </row>
    <row r="13" spans="1:20" x14ac:dyDescent="0.25"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12"/>
    </row>
    <row r="14" spans="1:20" x14ac:dyDescent="0.25">
      <c r="H14" s="14"/>
      <c r="I14" s="12"/>
      <c r="J14" s="14"/>
      <c r="K14" s="12"/>
      <c r="L14" s="14"/>
      <c r="M14" s="12"/>
      <c r="N14" s="14"/>
      <c r="O14" s="12"/>
      <c r="P14" s="14"/>
      <c r="Q14" s="12"/>
      <c r="R14" s="14"/>
      <c r="S14" s="12"/>
      <c r="T14" s="12"/>
    </row>
    <row r="16" spans="1:20" x14ac:dyDescent="0.25">
      <c r="H16" s="2"/>
      <c r="J16" s="2"/>
      <c r="L16" s="2"/>
      <c r="N16" s="2"/>
      <c r="O16" s="2"/>
      <c r="P16" s="2"/>
      <c r="Q16" s="2"/>
      <c r="R16" s="2"/>
    </row>
    <row r="17" spans="10:10" x14ac:dyDescent="0.25">
      <c r="J17" t="s">
        <v>32</v>
      </c>
    </row>
  </sheetData>
  <mergeCells count="38">
    <mergeCell ref="A9:A10"/>
    <mergeCell ref="B9:B10"/>
    <mergeCell ref="G9:G10"/>
    <mergeCell ref="Q5:Q6"/>
    <mergeCell ref="R5:R6"/>
    <mergeCell ref="E6:F6"/>
    <mergeCell ref="A7:A8"/>
    <mergeCell ref="B7:B8"/>
    <mergeCell ref="G7:G8"/>
    <mergeCell ref="N4:O4"/>
    <mergeCell ref="P4:Q4"/>
    <mergeCell ref="R4:S4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B1:K1"/>
    <mergeCell ref="A2:G2"/>
    <mergeCell ref="H2:S2"/>
    <mergeCell ref="A3:A6"/>
    <mergeCell ref="B3:B6"/>
    <mergeCell ref="C3:C6"/>
    <mergeCell ref="D3:D6"/>
    <mergeCell ref="E3:E5"/>
    <mergeCell ref="F3:F5"/>
    <mergeCell ref="G3:G6"/>
    <mergeCell ref="H3:K3"/>
    <mergeCell ref="L3:O3"/>
    <mergeCell ref="P3:S3"/>
    <mergeCell ref="H4:I4"/>
    <mergeCell ref="J4:K4"/>
    <mergeCell ref="L4:M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zoomScale="80" zoomScaleNormal="8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H7" sqref="H7:H10"/>
    </sheetView>
  </sheetViews>
  <sheetFormatPr defaultRowHeight="15" x14ac:dyDescent="0.25"/>
  <cols>
    <col min="1" max="1" width="16.42578125" customWidth="1"/>
    <col min="2" max="2" width="16.85546875" customWidth="1"/>
    <col min="3" max="3" width="24.140625" customWidth="1"/>
    <col min="4" max="4" width="20.5703125" customWidth="1"/>
    <col min="5" max="5" width="18.85546875" customWidth="1"/>
    <col min="6" max="6" width="18.5703125" customWidth="1"/>
    <col min="7" max="7" width="16.5703125" customWidth="1"/>
    <col min="8" max="19" width="16.7109375" customWidth="1"/>
  </cols>
  <sheetData>
    <row r="1" spans="1:19" ht="23.25" customHeight="1" thickBot="1" x14ac:dyDescent="0.3">
      <c r="A1" s="15" t="s">
        <v>7</v>
      </c>
      <c r="B1" s="85" t="s">
        <v>45</v>
      </c>
      <c r="C1" s="85"/>
      <c r="D1" s="85"/>
      <c r="E1" s="85"/>
      <c r="F1" s="85"/>
      <c r="G1" s="85"/>
      <c r="H1" s="85"/>
      <c r="I1" s="85"/>
      <c r="J1" s="85"/>
      <c r="K1" s="85"/>
      <c r="L1" s="16"/>
      <c r="M1" s="17"/>
      <c r="N1" s="5"/>
      <c r="O1" s="5"/>
      <c r="P1" s="5"/>
      <c r="Q1" s="5"/>
      <c r="R1" s="5"/>
      <c r="S1" s="5"/>
    </row>
    <row r="2" spans="1:19" ht="20.25" customHeight="1" thickBot="1" x14ac:dyDescent="0.3">
      <c r="A2" s="86" t="s">
        <v>57</v>
      </c>
      <c r="B2" s="87"/>
      <c r="C2" s="87"/>
      <c r="D2" s="87"/>
      <c r="E2" s="87"/>
      <c r="F2" s="87"/>
      <c r="G2" s="87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/>
    </row>
    <row r="3" spans="1:19" ht="21.75" customHeight="1" thickBot="1" x14ac:dyDescent="0.3">
      <c r="A3" s="90" t="s">
        <v>1</v>
      </c>
      <c r="B3" s="90" t="s">
        <v>17</v>
      </c>
      <c r="C3" s="90" t="s">
        <v>2</v>
      </c>
      <c r="D3" s="90" t="s">
        <v>18</v>
      </c>
      <c r="E3" s="90" t="s">
        <v>3</v>
      </c>
      <c r="F3" s="94" t="s">
        <v>10</v>
      </c>
      <c r="G3" s="90" t="s">
        <v>4</v>
      </c>
      <c r="H3" s="97">
        <v>2027</v>
      </c>
      <c r="I3" s="98"/>
      <c r="J3" s="98"/>
      <c r="K3" s="98"/>
      <c r="L3" s="97">
        <v>2028</v>
      </c>
      <c r="M3" s="98"/>
      <c r="N3" s="98"/>
      <c r="O3" s="98"/>
      <c r="P3" s="97">
        <v>2029</v>
      </c>
      <c r="Q3" s="98"/>
      <c r="R3" s="98"/>
      <c r="S3" s="99"/>
    </row>
    <row r="4" spans="1:19" ht="24.75" customHeight="1" thickBot="1" x14ac:dyDescent="0.3">
      <c r="A4" s="91"/>
      <c r="B4" s="91"/>
      <c r="C4" s="91"/>
      <c r="D4" s="91"/>
      <c r="E4" s="92"/>
      <c r="F4" s="95"/>
      <c r="G4" s="91"/>
      <c r="H4" s="97" t="s">
        <v>3</v>
      </c>
      <c r="I4" s="98"/>
      <c r="J4" s="97" t="s">
        <v>0</v>
      </c>
      <c r="K4" s="98"/>
      <c r="L4" s="97" t="s">
        <v>3</v>
      </c>
      <c r="M4" s="98"/>
      <c r="N4" s="97" t="s">
        <v>0</v>
      </c>
      <c r="O4" s="98"/>
      <c r="P4" s="97" t="s">
        <v>3</v>
      </c>
      <c r="Q4" s="98"/>
      <c r="R4" s="97" t="s">
        <v>0</v>
      </c>
      <c r="S4" s="99"/>
    </row>
    <row r="5" spans="1:19" ht="15.75" thickBot="1" x14ac:dyDescent="0.3">
      <c r="A5" s="92"/>
      <c r="B5" s="92"/>
      <c r="C5" s="92"/>
      <c r="D5" s="92"/>
      <c r="E5" s="92"/>
      <c r="F5" s="96"/>
      <c r="G5" s="92"/>
      <c r="H5" s="106" t="s">
        <v>9</v>
      </c>
      <c r="I5" s="108" t="s">
        <v>5</v>
      </c>
      <c r="J5" s="106" t="s">
        <v>9</v>
      </c>
      <c r="K5" s="108" t="s">
        <v>5</v>
      </c>
      <c r="L5" s="102" t="s">
        <v>9</v>
      </c>
      <c r="M5" s="100" t="s">
        <v>5</v>
      </c>
      <c r="N5" s="102" t="s">
        <v>9</v>
      </c>
      <c r="O5" s="100" t="s">
        <v>5</v>
      </c>
      <c r="P5" s="102" t="s">
        <v>9</v>
      </c>
      <c r="Q5" s="100" t="s">
        <v>5</v>
      </c>
      <c r="R5" s="102" t="s">
        <v>9</v>
      </c>
      <c r="S5" s="100" t="s">
        <v>5</v>
      </c>
    </row>
    <row r="6" spans="1:19" ht="33" customHeight="1" thickBot="1" x14ac:dyDescent="0.3">
      <c r="A6" s="92"/>
      <c r="B6" s="92"/>
      <c r="C6" s="93"/>
      <c r="D6" s="93"/>
      <c r="E6" s="97" t="s">
        <v>6</v>
      </c>
      <c r="F6" s="98"/>
      <c r="G6" s="93"/>
      <c r="H6" s="107"/>
      <c r="I6" s="109"/>
      <c r="J6" s="110"/>
      <c r="K6" s="111"/>
      <c r="L6" s="103"/>
      <c r="M6" s="104"/>
      <c r="N6" s="105"/>
      <c r="O6" s="101"/>
      <c r="P6" s="103"/>
      <c r="Q6" s="104"/>
      <c r="R6" s="105"/>
      <c r="S6" s="101"/>
    </row>
    <row r="7" spans="1:19" ht="99" customHeight="1" thickBot="1" x14ac:dyDescent="0.3">
      <c r="A7" s="82" t="s">
        <v>46</v>
      </c>
      <c r="B7" s="8">
        <f>+D7</f>
        <v>7781117.7000000002</v>
      </c>
      <c r="C7" s="18" t="s">
        <v>105</v>
      </c>
      <c r="D7" s="19">
        <v>7781117.7000000002</v>
      </c>
      <c r="E7" s="19">
        <v>4048532.21</v>
      </c>
      <c r="F7" s="20">
        <v>3732585.49</v>
      </c>
      <c r="G7" s="28" t="s">
        <v>20</v>
      </c>
      <c r="H7" s="21">
        <v>0</v>
      </c>
      <c r="I7" s="22">
        <f t="shared" ref="I7:I10" si="0">+H7*120</f>
        <v>0</v>
      </c>
      <c r="J7" s="21">
        <v>0</v>
      </c>
      <c r="K7" s="22">
        <f t="shared" ref="K7:K10" si="1">+J7*120</f>
        <v>0</v>
      </c>
      <c r="L7" s="21">
        <v>2429119.3199999998</v>
      </c>
      <c r="M7" s="22">
        <f t="shared" ref="M7:M10" si="2">+L7*120</f>
        <v>291494318.39999998</v>
      </c>
      <c r="N7" s="21">
        <v>2239551.2999999998</v>
      </c>
      <c r="O7" s="22">
        <f t="shared" ref="O7:O10" si="3">+N7*120</f>
        <v>268746156</v>
      </c>
      <c r="P7" s="21">
        <v>0</v>
      </c>
      <c r="Q7" s="22">
        <f t="shared" ref="Q7:Q10" si="4">+P7*120</f>
        <v>0</v>
      </c>
      <c r="R7" s="21">
        <v>0</v>
      </c>
      <c r="S7" s="22">
        <f t="shared" ref="S7:S10" si="5">+R7*120</f>
        <v>0</v>
      </c>
    </row>
    <row r="8" spans="1:19" ht="101.25" customHeight="1" thickBot="1" x14ac:dyDescent="0.3">
      <c r="A8" s="112" t="s">
        <v>47</v>
      </c>
      <c r="B8" s="119">
        <f>+SUM(D8:D9)</f>
        <v>3300000</v>
      </c>
      <c r="C8" s="39" t="s">
        <v>106</v>
      </c>
      <c r="D8" s="24">
        <f>+E8+F8</f>
        <v>1500000</v>
      </c>
      <c r="E8" s="24">
        <v>1500000</v>
      </c>
      <c r="F8" s="25">
        <v>0</v>
      </c>
      <c r="G8" s="28" t="s">
        <v>72</v>
      </c>
      <c r="H8" s="21">
        <v>150000</v>
      </c>
      <c r="I8" s="22">
        <f t="shared" si="0"/>
        <v>18000000</v>
      </c>
      <c r="J8" s="21">
        <v>0</v>
      </c>
      <c r="K8" s="22">
        <f t="shared" si="1"/>
        <v>0</v>
      </c>
      <c r="L8" s="21">
        <v>0</v>
      </c>
      <c r="M8" s="22">
        <f t="shared" si="2"/>
        <v>0</v>
      </c>
      <c r="N8" s="21">
        <v>0</v>
      </c>
      <c r="O8" s="22">
        <f t="shared" si="3"/>
        <v>0</v>
      </c>
      <c r="P8" s="21">
        <v>0</v>
      </c>
      <c r="Q8" s="22">
        <f t="shared" si="4"/>
        <v>0</v>
      </c>
      <c r="R8" s="21">
        <v>0</v>
      </c>
      <c r="S8" s="22">
        <f t="shared" si="5"/>
        <v>0</v>
      </c>
    </row>
    <row r="9" spans="1:19" ht="83.25" customHeight="1" thickBot="1" x14ac:dyDescent="0.3">
      <c r="A9" s="114"/>
      <c r="B9" s="127"/>
      <c r="C9" s="39" t="s">
        <v>107</v>
      </c>
      <c r="D9" s="24">
        <f>+E9+F9</f>
        <v>1800000</v>
      </c>
      <c r="E9" s="24">
        <v>1800000</v>
      </c>
      <c r="F9" s="25">
        <v>0</v>
      </c>
      <c r="G9" s="23" t="s">
        <v>14</v>
      </c>
      <c r="H9" s="21">
        <v>733685.81</v>
      </c>
      <c r="I9" s="22">
        <f t="shared" si="0"/>
        <v>88042297.200000003</v>
      </c>
      <c r="J9" s="21">
        <v>0</v>
      </c>
      <c r="K9" s="22">
        <f t="shared" si="1"/>
        <v>0</v>
      </c>
      <c r="L9" s="21">
        <v>180000</v>
      </c>
      <c r="M9" s="22">
        <f t="shared" si="2"/>
        <v>21600000</v>
      </c>
      <c r="N9" s="21">
        <v>0</v>
      </c>
      <c r="O9" s="22">
        <f t="shared" si="3"/>
        <v>0</v>
      </c>
      <c r="P9" s="21">
        <v>0</v>
      </c>
      <c r="Q9" s="22">
        <f t="shared" si="4"/>
        <v>0</v>
      </c>
      <c r="R9" s="21">
        <v>0</v>
      </c>
      <c r="S9" s="22">
        <f t="shared" si="5"/>
        <v>0</v>
      </c>
    </row>
    <row r="10" spans="1:19" ht="99.75" customHeight="1" thickBot="1" x14ac:dyDescent="0.3">
      <c r="A10" s="36" t="s">
        <v>48</v>
      </c>
      <c r="B10" s="33">
        <f>+SUM(D10)</f>
        <v>2000000</v>
      </c>
      <c r="C10" s="39" t="s">
        <v>108</v>
      </c>
      <c r="D10" s="24">
        <f>+E10+F10</f>
        <v>2000000</v>
      </c>
      <c r="E10" s="24">
        <v>2000000</v>
      </c>
      <c r="F10" s="25">
        <v>0</v>
      </c>
      <c r="G10" s="31" t="s">
        <v>33</v>
      </c>
      <c r="H10" s="21">
        <v>200000</v>
      </c>
      <c r="I10" s="22">
        <f t="shared" si="0"/>
        <v>24000000</v>
      </c>
      <c r="J10" s="21">
        <v>0</v>
      </c>
      <c r="K10" s="22">
        <f t="shared" si="1"/>
        <v>0</v>
      </c>
      <c r="L10" s="21">
        <v>0</v>
      </c>
      <c r="M10" s="22">
        <f t="shared" si="2"/>
        <v>0</v>
      </c>
      <c r="N10" s="21">
        <v>0</v>
      </c>
      <c r="O10" s="22">
        <f t="shared" si="3"/>
        <v>0</v>
      </c>
      <c r="P10" s="21">
        <v>0</v>
      </c>
      <c r="Q10" s="22">
        <f t="shared" si="4"/>
        <v>0</v>
      </c>
      <c r="R10" s="21">
        <v>0</v>
      </c>
      <c r="S10" s="22">
        <f t="shared" si="5"/>
        <v>0</v>
      </c>
    </row>
    <row r="11" spans="1:19" ht="37.5" customHeight="1" thickBot="1" x14ac:dyDescent="0.3">
      <c r="A11" s="26" t="s">
        <v>16</v>
      </c>
      <c r="B11" s="8"/>
      <c r="C11" s="16"/>
      <c r="D11" s="8">
        <f>+SUM(D7:D10)</f>
        <v>13081117.699999999</v>
      </c>
      <c r="E11" s="8">
        <f>+SUM(E7:E10)</f>
        <v>9348532.2100000009</v>
      </c>
      <c r="F11" s="8">
        <f>+SUM(F7:F10)</f>
        <v>3732585.49</v>
      </c>
      <c r="G11" s="8"/>
      <c r="H11" s="8">
        <f t="shared" ref="H11:S11" si="6">+SUM(H7:H10)</f>
        <v>1083685.81</v>
      </c>
      <c r="I11" s="8">
        <f t="shared" si="6"/>
        <v>130042297.2</v>
      </c>
      <c r="J11" s="8">
        <f t="shared" si="6"/>
        <v>0</v>
      </c>
      <c r="K11" s="8">
        <f t="shared" si="6"/>
        <v>0</v>
      </c>
      <c r="L11" s="8">
        <f t="shared" si="6"/>
        <v>2609119.3199999998</v>
      </c>
      <c r="M11" s="8">
        <f t="shared" si="6"/>
        <v>313094318.39999998</v>
      </c>
      <c r="N11" s="8">
        <f t="shared" si="6"/>
        <v>2239551.2999999998</v>
      </c>
      <c r="O11" s="8">
        <f t="shared" si="6"/>
        <v>268746156</v>
      </c>
      <c r="P11" s="8">
        <f t="shared" si="6"/>
        <v>0</v>
      </c>
      <c r="Q11" s="8">
        <f t="shared" si="6"/>
        <v>0</v>
      </c>
      <c r="R11" s="8">
        <f t="shared" si="6"/>
        <v>0</v>
      </c>
      <c r="S11" s="8">
        <f t="shared" si="6"/>
        <v>0</v>
      </c>
    </row>
    <row r="14" spans="1:19" x14ac:dyDescent="0.25">
      <c r="H14" s="2"/>
      <c r="J14" s="2"/>
      <c r="L14" s="2"/>
      <c r="N14" s="2"/>
      <c r="P14" s="2"/>
      <c r="R14" s="2"/>
    </row>
    <row r="16" spans="1:19" x14ac:dyDescent="0.25">
      <c r="H16" s="2"/>
      <c r="J16" s="2"/>
      <c r="L16" s="2"/>
      <c r="N16" s="2"/>
      <c r="O16" s="2"/>
      <c r="P16" s="2"/>
      <c r="Q16" s="2"/>
      <c r="R16" s="2"/>
    </row>
    <row r="17" spans="10:10" x14ac:dyDescent="0.25">
      <c r="J17" t="s">
        <v>32</v>
      </c>
    </row>
  </sheetData>
  <mergeCells count="34">
    <mergeCell ref="E6:F6"/>
    <mergeCell ref="A8:A9"/>
    <mergeCell ref="B8:B9"/>
    <mergeCell ref="M5:M6"/>
    <mergeCell ref="N5:N6"/>
    <mergeCell ref="H5:H6"/>
    <mergeCell ref="I5:I6"/>
    <mergeCell ref="J5:J6"/>
    <mergeCell ref="K5:K6"/>
    <mergeCell ref="L5:L6"/>
    <mergeCell ref="R5:R6"/>
    <mergeCell ref="N4:O4"/>
    <mergeCell ref="P4:Q4"/>
    <mergeCell ref="R4:S4"/>
    <mergeCell ref="S5:S6"/>
    <mergeCell ref="O5:O6"/>
    <mergeCell ref="P5:P6"/>
    <mergeCell ref="Q5:Q6"/>
    <mergeCell ref="B1:K1"/>
    <mergeCell ref="A2:G2"/>
    <mergeCell ref="H2:S2"/>
    <mergeCell ref="A3:A6"/>
    <mergeCell ref="B3:B6"/>
    <mergeCell ref="C3:C6"/>
    <mergeCell ref="D3:D6"/>
    <mergeCell ref="E3:E5"/>
    <mergeCell ref="F3:F5"/>
    <mergeCell ref="G3:G6"/>
    <mergeCell ref="H3:K3"/>
    <mergeCell ref="L3:O3"/>
    <mergeCell ref="P3:S3"/>
    <mergeCell ref="H4:I4"/>
    <mergeCell ref="J4:K4"/>
    <mergeCell ref="L4:M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zoomScale="80" zoomScaleNormal="8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H45" sqref="H45"/>
    </sheetView>
  </sheetViews>
  <sheetFormatPr defaultRowHeight="15" x14ac:dyDescent="0.25"/>
  <cols>
    <col min="1" max="1" width="15.7109375" customWidth="1"/>
    <col min="2" max="2" width="16.85546875" customWidth="1"/>
    <col min="3" max="3" width="22.5703125" customWidth="1"/>
    <col min="4" max="4" width="21" customWidth="1"/>
    <col min="5" max="5" width="16.7109375" customWidth="1"/>
    <col min="6" max="6" width="18.5703125" customWidth="1"/>
    <col min="7" max="7" width="16.5703125" customWidth="1"/>
    <col min="8" max="19" width="17" customWidth="1"/>
  </cols>
  <sheetData>
    <row r="1" spans="1:19" ht="23.25" customHeight="1" thickBot="1" x14ac:dyDescent="0.3">
      <c r="A1" s="15" t="s">
        <v>7</v>
      </c>
      <c r="B1" s="85" t="s">
        <v>59</v>
      </c>
      <c r="C1" s="85"/>
      <c r="D1" s="85"/>
      <c r="E1" s="85"/>
      <c r="F1" s="85"/>
      <c r="G1" s="85"/>
      <c r="H1" s="85"/>
      <c r="I1" s="85"/>
      <c r="J1" s="85"/>
      <c r="K1" s="85"/>
      <c r="L1" s="16"/>
      <c r="M1" s="17"/>
      <c r="N1" s="5"/>
      <c r="O1" s="5"/>
      <c r="P1" s="5"/>
      <c r="Q1" s="5"/>
      <c r="R1" s="5"/>
      <c r="S1" s="5"/>
    </row>
    <row r="2" spans="1:19" ht="20.25" customHeight="1" thickBot="1" x14ac:dyDescent="0.3">
      <c r="A2" s="86" t="s">
        <v>58</v>
      </c>
      <c r="B2" s="87"/>
      <c r="C2" s="87"/>
      <c r="D2" s="87"/>
      <c r="E2" s="87"/>
      <c r="F2" s="87"/>
      <c r="G2" s="87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/>
    </row>
    <row r="3" spans="1:19" ht="33" customHeight="1" thickBot="1" x14ac:dyDescent="0.3">
      <c r="A3" s="90" t="s">
        <v>1</v>
      </c>
      <c r="B3" s="90" t="s">
        <v>17</v>
      </c>
      <c r="C3" s="90" t="s">
        <v>2</v>
      </c>
      <c r="D3" s="90" t="s">
        <v>18</v>
      </c>
      <c r="E3" s="90" t="s">
        <v>3</v>
      </c>
      <c r="F3" s="94" t="s">
        <v>10</v>
      </c>
      <c r="G3" s="90" t="s">
        <v>4</v>
      </c>
      <c r="H3" s="97">
        <v>2027</v>
      </c>
      <c r="I3" s="98"/>
      <c r="J3" s="98"/>
      <c r="K3" s="98"/>
      <c r="L3" s="97">
        <v>2028</v>
      </c>
      <c r="M3" s="98"/>
      <c r="N3" s="98"/>
      <c r="O3" s="98"/>
      <c r="P3" s="97">
        <v>2029</v>
      </c>
      <c r="Q3" s="98"/>
      <c r="R3" s="98"/>
      <c r="S3" s="99"/>
    </row>
    <row r="4" spans="1:19" ht="21.75" customHeight="1" thickBot="1" x14ac:dyDescent="0.3">
      <c r="A4" s="91"/>
      <c r="B4" s="91"/>
      <c r="C4" s="91"/>
      <c r="D4" s="91"/>
      <c r="E4" s="92"/>
      <c r="F4" s="95"/>
      <c r="G4" s="91"/>
      <c r="H4" s="97" t="s">
        <v>3</v>
      </c>
      <c r="I4" s="98"/>
      <c r="J4" s="97" t="s">
        <v>0</v>
      </c>
      <c r="K4" s="98"/>
      <c r="L4" s="97" t="s">
        <v>3</v>
      </c>
      <c r="M4" s="98"/>
      <c r="N4" s="97" t="s">
        <v>0</v>
      </c>
      <c r="O4" s="98"/>
      <c r="P4" s="97" t="s">
        <v>3</v>
      </c>
      <c r="Q4" s="98"/>
      <c r="R4" s="97" t="s">
        <v>0</v>
      </c>
      <c r="S4" s="99"/>
    </row>
    <row r="5" spans="1:19" ht="15.75" thickBot="1" x14ac:dyDescent="0.3">
      <c r="A5" s="92"/>
      <c r="B5" s="92"/>
      <c r="C5" s="92"/>
      <c r="D5" s="92"/>
      <c r="E5" s="92"/>
      <c r="F5" s="96"/>
      <c r="G5" s="92"/>
      <c r="H5" s="106" t="s">
        <v>9</v>
      </c>
      <c r="I5" s="108" t="s">
        <v>5</v>
      </c>
      <c r="J5" s="106" t="s">
        <v>9</v>
      </c>
      <c r="K5" s="108" t="s">
        <v>5</v>
      </c>
      <c r="L5" s="102" t="s">
        <v>9</v>
      </c>
      <c r="M5" s="100" t="s">
        <v>5</v>
      </c>
      <c r="N5" s="102" t="s">
        <v>9</v>
      </c>
      <c r="O5" s="100" t="s">
        <v>5</v>
      </c>
      <c r="P5" s="102" t="s">
        <v>9</v>
      </c>
      <c r="Q5" s="100" t="s">
        <v>5</v>
      </c>
      <c r="R5" s="102" t="s">
        <v>9</v>
      </c>
      <c r="S5" s="100" t="s">
        <v>5</v>
      </c>
    </row>
    <row r="6" spans="1:19" ht="25.5" customHeight="1" thickBot="1" x14ac:dyDescent="0.3">
      <c r="A6" s="92"/>
      <c r="B6" s="92"/>
      <c r="C6" s="93"/>
      <c r="D6" s="93"/>
      <c r="E6" s="97" t="s">
        <v>6</v>
      </c>
      <c r="F6" s="98"/>
      <c r="G6" s="93"/>
      <c r="H6" s="107"/>
      <c r="I6" s="109"/>
      <c r="J6" s="110"/>
      <c r="K6" s="111"/>
      <c r="L6" s="103"/>
      <c r="M6" s="104"/>
      <c r="N6" s="105"/>
      <c r="O6" s="101"/>
      <c r="P6" s="103"/>
      <c r="Q6" s="104"/>
      <c r="R6" s="105"/>
      <c r="S6" s="101"/>
    </row>
    <row r="7" spans="1:19" ht="69" customHeight="1" thickBot="1" x14ac:dyDescent="0.3">
      <c r="A7" s="112" t="s">
        <v>52</v>
      </c>
      <c r="B7" s="119">
        <f>+SUM(D7:D15)</f>
        <v>56500000</v>
      </c>
      <c r="C7" s="18" t="s">
        <v>109</v>
      </c>
      <c r="D7" s="19">
        <v>4400000</v>
      </c>
      <c r="E7" s="19">
        <v>2640000</v>
      </c>
      <c r="F7" s="20">
        <v>1760000</v>
      </c>
      <c r="G7" s="124" t="s">
        <v>20</v>
      </c>
      <c r="H7" s="21">
        <v>1056000</v>
      </c>
      <c r="I7" s="22">
        <f t="shared" ref="I7:I47" si="0">+H7*120</f>
        <v>126720000</v>
      </c>
      <c r="J7" s="21">
        <v>704000</v>
      </c>
      <c r="K7" s="22">
        <f t="shared" ref="K7:K47" si="1">+J7*120</f>
        <v>84480000</v>
      </c>
      <c r="L7" s="21">
        <v>0</v>
      </c>
      <c r="M7" s="22">
        <f t="shared" ref="M7:M47" si="2">+L7*120</f>
        <v>0</v>
      </c>
      <c r="N7" s="21">
        <v>0</v>
      </c>
      <c r="O7" s="22">
        <f t="shared" ref="O7:O47" si="3">+N7*120</f>
        <v>0</v>
      </c>
      <c r="P7" s="21">
        <v>1584000</v>
      </c>
      <c r="Q7" s="22">
        <f t="shared" ref="Q7:Q47" si="4">+P7*120</f>
        <v>190080000</v>
      </c>
      <c r="R7" s="21">
        <v>1056000</v>
      </c>
      <c r="S7" s="22">
        <f t="shared" ref="S7:S47" si="5">+R7*120</f>
        <v>126720000</v>
      </c>
    </row>
    <row r="8" spans="1:19" ht="75" customHeight="1" thickBot="1" x14ac:dyDescent="0.3">
      <c r="A8" s="113"/>
      <c r="B8" s="120"/>
      <c r="C8" s="29" t="s">
        <v>110</v>
      </c>
      <c r="D8" s="19">
        <v>600000</v>
      </c>
      <c r="E8" s="19">
        <v>360000</v>
      </c>
      <c r="F8" s="20">
        <v>240000</v>
      </c>
      <c r="G8" s="126"/>
      <c r="H8" s="21">
        <v>72000</v>
      </c>
      <c r="I8" s="22">
        <f t="shared" si="0"/>
        <v>8640000</v>
      </c>
      <c r="J8" s="21">
        <v>48000</v>
      </c>
      <c r="K8" s="22">
        <f t="shared" si="1"/>
        <v>5760000</v>
      </c>
      <c r="L8" s="21">
        <v>168000</v>
      </c>
      <c r="M8" s="22">
        <f t="shared" si="2"/>
        <v>20160000</v>
      </c>
      <c r="N8" s="21">
        <v>112000</v>
      </c>
      <c r="O8" s="22">
        <f t="shared" si="3"/>
        <v>13440000</v>
      </c>
      <c r="P8" s="21">
        <v>120000</v>
      </c>
      <c r="Q8" s="22">
        <f t="shared" si="4"/>
        <v>14400000</v>
      </c>
      <c r="R8" s="21">
        <v>80000</v>
      </c>
      <c r="S8" s="22">
        <f t="shared" si="5"/>
        <v>9600000</v>
      </c>
    </row>
    <row r="9" spans="1:19" ht="75" customHeight="1" thickBot="1" x14ac:dyDescent="0.3">
      <c r="A9" s="113"/>
      <c r="B9" s="120"/>
      <c r="C9" s="18" t="s">
        <v>111</v>
      </c>
      <c r="D9" s="19">
        <v>14000000</v>
      </c>
      <c r="E9" s="19">
        <v>10752000</v>
      </c>
      <c r="F9" s="20">
        <v>3248000</v>
      </c>
      <c r="G9" s="126"/>
      <c r="H9" s="21">
        <v>1831576.2400000002</v>
      </c>
      <c r="I9" s="22">
        <f t="shared" si="0"/>
        <v>219789148.80000001</v>
      </c>
      <c r="J9" s="21">
        <v>553288.64000000013</v>
      </c>
      <c r="K9" s="22">
        <f t="shared" si="1"/>
        <v>66394636.800000012</v>
      </c>
      <c r="L9" s="21">
        <v>2269128.7200000002</v>
      </c>
      <c r="M9" s="22">
        <f t="shared" si="2"/>
        <v>272295446.40000004</v>
      </c>
      <c r="N9" s="21">
        <v>685465.92000000027</v>
      </c>
      <c r="O9" s="22">
        <f t="shared" si="3"/>
        <v>82255910.400000036</v>
      </c>
      <c r="P9" s="21">
        <v>2269128.7200000002</v>
      </c>
      <c r="Q9" s="22">
        <f t="shared" si="4"/>
        <v>272295446.40000004</v>
      </c>
      <c r="R9" s="21">
        <v>685465.92000000027</v>
      </c>
      <c r="S9" s="22">
        <f t="shared" si="5"/>
        <v>82255910.400000036</v>
      </c>
    </row>
    <row r="10" spans="1:19" ht="76.5" customHeight="1" thickBot="1" x14ac:dyDescent="0.3">
      <c r="A10" s="113"/>
      <c r="B10" s="120"/>
      <c r="C10" s="18" t="s">
        <v>112</v>
      </c>
      <c r="D10" s="19">
        <v>30000000</v>
      </c>
      <c r="E10" s="19">
        <v>25500000</v>
      </c>
      <c r="F10" s="20">
        <v>4500000</v>
      </c>
      <c r="G10" s="126"/>
      <c r="H10" s="21">
        <v>0</v>
      </c>
      <c r="I10" s="22">
        <f t="shared" si="0"/>
        <v>0</v>
      </c>
      <c r="J10" s="38">
        <v>0</v>
      </c>
      <c r="K10" s="22">
        <f t="shared" si="1"/>
        <v>0</v>
      </c>
      <c r="L10" s="21">
        <v>2550000</v>
      </c>
      <c r="M10" s="22">
        <f t="shared" si="2"/>
        <v>306000000</v>
      </c>
      <c r="N10" s="21">
        <v>450000</v>
      </c>
      <c r="O10" s="22">
        <f t="shared" si="3"/>
        <v>54000000</v>
      </c>
      <c r="P10" s="38"/>
      <c r="Q10" s="22">
        <f t="shared" si="4"/>
        <v>0</v>
      </c>
      <c r="R10" s="38"/>
      <c r="S10" s="22">
        <f t="shared" si="5"/>
        <v>0</v>
      </c>
    </row>
    <row r="11" spans="1:19" ht="76.5" customHeight="1" thickBot="1" x14ac:dyDescent="0.3">
      <c r="A11" s="113"/>
      <c r="B11" s="120"/>
      <c r="C11" s="18" t="s">
        <v>113</v>
      </c>
      <c r="D11" s="19"/>
      <c r="E11" s="19"/>
      <c r="F11" s="20"/>
      <c r="G11" s="126"/>
      <c r="H11" s="21"/>
      <c r="I11" s="22">
        <f t="shared" si="0"/>
        <v>0</v>
      </c>
      <c r="J11" s="38"/>
      <c r="K11" s="22">
        <f t="shared" si="1"/>
        <v>0</v>
      </c>
      <c r="L11" s="21"/>
      <c r="M11" s="22">
        <f t="shared" si="2"/>
        <v>0</v>
      </c>
      <c r="N11" s="21"/>
      <c r="O11" s="22">
        <f t="shared" si="3"/>
        <v>0</v>
      </c>
      <c r="P11" s="21"/>
      <c r="Q11" s="22">
        <f t="shared" si="4"/>
        <v>0</v>
      </c>
      <c r="R11" s="21"/>
      <c r="S11" s="22">
        <f t="shared" si="5"/>
        <v>0</v>
      </c>
    </row>
    <row r="12" spans="1:19" ht="77.25" customHeight="1" thickBot="1" x14ac:dyDescent="0.3">
      <c r="A12" s="113"/>
      <c r="B12" s="120"/>
      <c r="C12" s="18" t="s">
        <v>114</v>
      </c>
      <c r="D12" s="19"/>
      <c r="E12" s="19"/>
      <c r="F12" s="20"/>
      <c r="G12" s="126"/>
      <c r="H12" s="21"/>
      <c r="I12" s="22">
        <f t="shared" si="0"/>
        <v>0</v>
      </c>
      <c r="J12" s="38"/>
      <c r="K12" s="22">
        <f t="shared" si="1"/>
        <v>0</v>
      </c>
      <c r="L12" s="21"/>
      <c r="M12" s="22">
        <f t="shared" si="2"/>
        <v>0</v>
      </c>
      <c r="N12" s="21"/>
      <c r="O12" s="22">
        <f t="shared" si="3"/>
        <v>0</v>
      </c>
      <c r="P12" s="21"/>
      <c r="Q12" s="22">
        <f t="shared" si="4"/>
        <v>0</v>
      </c>
      <c r="R12" s="21"/>
      <c r="S12" s="22">
        <f t="shared" si="5"/>
        <v>0</v>
      </c>
    </row>
    <row r="13" spans="1:19" ht="71.25" customHeight="1" thickBot="1" x14ac:dyDescent="0.3">
      <c r="A13" s="113"/>
      <c r="B13" s="120"/>
      <c r="C13" s="18" t="s">
        <v>115</v>
      </c>
      <c r="D13" s="19">
        <v>7500000</v>
      </c>
      <c r="E13" s="19">
        <v>5500000</v>
      </c>
      <c r="F13" s="20">
        <v>2000000</v>
      </c>
      <c r="G13" s="126"/>
      <c r="H13" s="21">
        <v>550000</v>
      </c>
      <c r="I13" s="22">
        <f t="shared" si="0"/>
        <v>66000000</v>
      </c>
      <c r="J13" s="21">
        <v>200000</v>
      </c>
      <c r="K13" s="22">
        <f t="shared" si="1"/>
        <v>24000000</v>
      </c>
      <c r="L13" s="38"/>
      <c r="M13" s="22">
        <f t="shared" si="2"/>
        <v>0</v>
      </c>
      <c r="N13" s="38"/>
      <c r="O13" s="22">
        <f t="shared" si="3"/>
        <v>0</v>
      </c>
      <c r="P13" s="38"/>
      <c r="Q13" s="22">
        <f t="shared" si="4"/>
        <v>0</v>
      </c>
      <c r="R13" s="38"/>
      <c r="S13" s="22">
        <f t="shared" si="5"/>
        <v>0</v>
      </c>
    </row>
    <row r="14" spans="1:19" ht="75" customHeight="1" thickBot="1" x14ac:dyDescent="0.3">
      <c r="A14" s="113"/>
      <c r="B14" s="120"/>
      <c r="C14" s="18" t="s">
        <v>116</v>
      </c>
      <c r="D14" s="19"/>
      <c r="E14" s="19"/>
      <c r="F14" s="20"/>
      <c r="G14" s="126"/>
      <c r="H14" s="21"/>
      <c r="I14" s="22">
        <f t="shared" si="0"/>
        <v>0</v>
      </c>
      <c r="J14" s="21"/>
      <c r="K14" s="22">
        <f t="shared" si="1"/>
        <v>0</v>
      </c>
      <c r="L14" s="21"/>
      <c r="M14" s="22">
        <f t="shared" si="2"/>
        <v>0</v>
      </c>
      <c r="N14" s="21"/>
      <c r="O14" s="22">
        <f t="shared" si="3"/>
        <v>0</v>
      </c>
      <c r="P14" s="21"/>
      <c r="Q14" s="22">
        <f t="shared" si="4"/>
        <v>0</v>
      </c>
      <c r="R14" s="21"/>
      <c r="S14" s="22">
        <f t="shared" si="5"/>
        <v>0</v>
      </c>
    </row>
    <row r="15" spans="1:19" ht="74.25" customHeight="1" thickBot="1" x14ac:dyDescent="0.3">
      <c r="A15" s="114"/>
      <c r="B15" s="127"/>
      <c r="C15" s="29" t="s">
        <v>117</v>
      </c>
      <c r="D15" s="19"/>
      <c r="E15" s="19"/>
      <c r="F15" s="20"/>
      <c r="G15" s="125"/>
      <c r="H15" s="21"/>
      <c r="I15" s="22">
        <f t="shared" si="0"/>
        <v>0</v>
      </c>
      <c r="J15" s="21"/>
      <c r="K15" s="22">
        <f t="shared" si="1"/>
        <v>0</v>
      </c>
      <c r="L15" s="21"/>
      <c r="M15" s="22">
        <f t="shared" si="2"/>
        <v>0</v>
      </c>
      <c r="N15" s="21"/>
      <c r="O15" s="22">
        <f t="shared" si="3"/>
        <v>0</v>
      </c>
      <c r="P15" s="21"/>
      <c r="Q15" s="22">
        <f t="shared" si="4"/>
        <v>0</v>
      </c>
      <c r="R15" s="21"/>
      <c r="S15" s="22">
        <f t="shared" si="5"/>
        <v>0</v>
      </c>
    </row>
    <row r="16" spans="1:19" ht="175.5" customHeight="1" thickBot="1" x14ac:dyDescent="0.3">
      <c r="A16" s="113" t="s">
        <v>55</v>
      </c>
      <c r="B16" s="120">
        <f>+SUM(D16:D29)</f>
        <v>87273000</v>
      </c>
      <c r="C16" s="39" t="s">
        <v>118</v>
      </c>
      <c r="D16" s="19">
        <v>29254000</v>
      </c>
      <c r="E16" s="24">
        <v>18873548</v>
      </c>
      <c r="F16" s="25">
        <v>10380452</v>
      </c>
      <c r="G16" s="124" t="s">
        <v>70</v>
      </c>
      <c r="H16" s="21">
        <v>1887354.8</v>
      </c>
      <c r="I16" s="22">
        <f t="shared" si="0"/>
        <v>226482576</v>
      </c>
      <c r="J16" s="21">
        <v>1038045.2</v>
      </c>
      <c r="K16" s="22">
        <f t="shared" si="1"/>
        <v>124565424</v>
      </c>
      <c r="L16" s="21">
        <v>3902233.5000000005</v>
      </c>
      <c r="M16" s="22">
        <f t="shared" si="2"/>
        <v>468268020.00000006</v>
      </c>
      <c r="N16" s="21">
        <v>2146228.5999999992</v>
      </c>
      <c r="O16" s="22">
        <f t="shared" si="3"/>
        <v>257547431.99999991</v>
      </c>
      <c r="P16" s="21">
        <v>3804677.73</v>
      </c>
      <c r="Q16" s="22">
        <f t="shared" si="4"/>
        <v>456561327.60000002</v>
      </c>
      <c r="R16" s="21">
        <v>2092572.8400000008</v>
      </c>
      <c r="S16" s="22">
        <f t="shared" si="5"/>
        <v>251108740.8000001</v>
      </c>
    </row>
    <row r="17" spans="1:19" ht="88.5" customHeight="1" thickBot="1" x14ac:dyDescent="0.3">
      <c r="A17" s="113"/>
      <c r="B17" s="120"/>
      <c r="C17" s="39" t="s">
        <v>119</v>
      </c>
      <c r="D17" s="19">
        <v>1746000</v>
      </c>
      <c r="E17" s="24">
        <v>1126452</v>
      </c>
      <c r="F17" s="25">
        <v>619548</v>
      </c>
      <c r="G17" s="126"/>
      <c r="H17" s="21">
        <v>0</v>
      </c>
      <c r="I17" s="22">
        <f t="shared" si="0"/>
        <v>0</v>
      </c>
      <c r="J17" s="21">
        <v>0</v>
      </c>
      <c r="K17" s="22">
        <f t="shared" si="1"/>
        <v>0</v>
      </c>
      <c r="L17" s="21">
        <v>356709.8</v>
      </c>
      <c r="M17" s="22">
        <f t="shared" si="2"/>
        <v>42805176</v>
      </c>
      <c r="N17" s="21">
        <v>196190.2</v>
      </c>
      <c r="O17" s="22">
        <f t="shared" si="3"/>
        <v>23542824</v>
      </c>
      <c r="P17" s="21">
        <v>262838.8</v>
      </c>
      <c r="Q17" s="22">
        <f t="shared" si="4"/>
        <v>31540656</v>
      </c>
      <c r="R17" s="21">
        <v>144561.20000000001</v>
      </c>
      <c r="S17" s="22">
        <f t="shared" si="5"/>
        <v>17347344</v>
      </c>
    </row>
    <row r="18" spans="1:19" ht="109.5" customHeight="1" thickBot="1" x14ac:dyDescent="0.3">
      <c r="A18" s="113"/>
      <c r="B18" s="120"/>
      <c r="C18" s="39" t="s">
        <v>120</v>
      </c>
      <c r="D18" s="19">
        <v>300000</v>
      </c>
      <c r="E18" s="24">
        <v>300000</v>
      </c>
      <c r="F18" s="25">
        <v>0</v>
      </c>
      <c r="G18" s="126"/>
      <c r="H18" s="21">
        <v>0</v>
      </c>
      <c r="I18" s="22">
        <f t="shared" si="0"/>
        <v>0</v>
      </c>
      <c r="J18" s="21">
        <v>0</v>
      </c>
      <c r="K18" s="22">
        <f t="shared" ref="K18" si="6">+J18*120</f>
        <v>0</v>
      </c>
      <c r="L18" s="21">
        <v>95000</v>
      </c>
      <c r="M18" s="22">
        <f t="shared" si="2"/>
        <v>11400000</v>
      </c>
      <c r="N18" s="21">
        <v>0</v>
      </c>
      <c r="O18" s="22">
        <f t="shared" ref="O18" si="7">+N18*120</f>
        <v>0</v>
      </c>
      <c r="P18" s="21">
        <v>70000</v>
      </c>
      <c r="Q18" s="22">
        <f t="shared" si="4"/>
        <v>8400000</v>
      </c>
      <c r="R18" s="21">
        <v>0</v>
      </c>
      <c r="S18" s="22">
        <f t="shared" ref="S18" si="8">+R18*120</f>
        <v>0</v>
      </c>
    </row>
    <row r="19" spans="1:19" ht="123" customHeight="1" thickBot="1" x14ac:dyDescent="0.3">
      <c r="A19" s="113"/>
      <c r="B19" s="120"/>
      <c r="C19" s="39" t="s">
        <v>121</v>
      </c>
      <c r="D19" s="19">
        <v>2139100</v>
      </c>
      <c r="E19" s="24">
        <v>1258219</v>
      </c>
      <c r="F19" s="25">
        <v>880881</v>
      </c>
      <c r="G19" s="126"/>
      <c r="H19" s="21">
        <v>125821.9</v>
      </c>
      <c r="I19" s="22">
        <f t="shared" si="0"/>
        <v>15098628</v>
      </c>
      <c r="J19" s="21">
        <v>88088.1</v>
      </c>
      <c r="K19" s="22">
        <f t="shared" si="1"/>
        <v>10570572</v>
      </c>
      <c r="L19" s="21">
        <v>267371.59999999998</v>
      </c>
      <c r="M19" s="22">
        <f t="shared" si="2"/>
        <v>32084591.999999996</v>
      </c>
      <c r="N19" s="21">
        <v>187187.20000000001</v>
      </c>
      <c r="O19" s="22">
        <f t="shared" si="3"/>
        <v>22462464</v>
      </c>
      <c r="P19" s="21">
        <v>320845.91999999993</v>
      </c>
      <c r="Q19" s="22">
        <f t="shared" si="4"/>
        <v>38501510.399999991</v>
      </c>
      <c r="R19" s="21">
        <v>224624.64000000001</v>
      </c>
      <c r="S19" s="22">
        <f t="shared" si="5"/>
        <v>26954956.800000001</v>
      </c>
    </row>
    <row r="20" spans="1:19" ht="84.75" customHeight="1" thickBot="1" x14ac:dyDescent="0.3">
      <c r="A20" s="113"/>
      <c r="B20" s="120"/>
      <c r="C20" s="39" t="s">
        <v>122</v>
      </c>
      <c r="D20" s="19">
        <v>500000</v>
      </c>
      <c r="E20" s="24">
        <v>294100</v>
      </c>
      <c r="F20" s="25">
        <v>205900</v>
      </c>
      <c r="G20" s="126"/>
      <c r="H20" s="21">
        <v>0</v>
      </c>
      <c r="I20" s="22">
        <f t="shared" si="0"/>
        <v>0</v>
      </c>
      <c r="J20" s="21">
        <v>0</v>
      </c>
      <c r="K20" s="22">
        <f t="shared" si="1"/>
        <v>0</v>
      </c>
      <c r="L20" s="21">
        <v>93131.66</v>
      </c>
      <c r="M20" s="22">
        <f t="shared" si="2"/>
        <v>11175799.200000001</v>
      </c>
      <c r="N20" s="21">
        <v>65201.67</v>
      </c>
      <c r="O20" s="22">
        <f t="shared" si="3"/>
        <v>7824200.3999999994</v>
      </c>
      <c r="P20" s="21">
        <v>68623.33</v>
      </c>
      <c r="Q20" s="22">
        <f t="shared" si="4"/>
        <v>8234799.6000000006</v>
      </c>
      <c r="R20" s="21">
        <v>48043.34</v>
      </c>
      <c r="S20" s="22">
        <f t="shared" si="5"/>
        <v>5765200.7999999998</v>
      </c>
    </row>
    <row r="21" spans="1:19" ht="61.5" customHeight="1" thickBot="1" x14ac:dyDescent="0.3">
      <c r="A21" s="113"/>
      <c r="B21" s="120"/>
      <c r="C21" s="39" t="s">
        <v>71</v>
      </c>
      <c r="D21" s="19">
        <v>760900</v>
      </c>
      <c r="E21" s="24">
        <v>447561</v>
      </c>
      <c r="F21" s="25">
        <v>313339</v>
      </c>
      <c r="G21" s="125"/>
      <c r="H21" s="21">
        <v>89512.2</v>
      </c>
      <c r="I21" s="22">
        <f t="shared" ref="I21:I23" si="9">+H21*120</f>
        <v>10741464</v>
      </c>
      <c r="J21" s="21">
        <v>62667.8</v>
      </c>
      <c r="K21" s="22">
        <f t="shared" si="1"/>
        <v>7520136</v>
      </c>
      <c r="L21" s="21">
        <v>104430.9</v>
      </c>
      <c r="M21" s="22">
        <f t="shared" si="2"/>
        <v>12531708</v>
      </c>
      <c r="N21" s="21">
        <v>73112.44</v>
      </c>
      <c r="O21" s="22">
        <f t="shared" si="3"/>
        <v>8773492.8000000007</v>
      </c>
      <c r="P21" s="21">
        <v>104430.9</v>
      </c>
      <c r="Q21" s="22">
        <f t="shared" si="4"/>
        <v>12531708</v>
      </c>
      <c r="R21" s="21">
        <v>73112.429999999993</v>
      </c>
      <c r="S21" s="22">
        <f t="shared" si="5"/>
        <v>8773491.5999999996</v>
      </c>
    </row>
    <row r="22" spans="1:19" ht="100.5" customHeight="1" thickBot="1" x14ac:dyDescent="0.3">
      <c r="A22" s="113"/>
      <c r="B22" s="120"/>
      <c r="C22" s="39" t="s">
        <v>123</v>
      </c>
      <c r="D22" s="19">
        <v>3173000</v>
      </c>
      <c r="E22" s="24">
        <v>2538400</v>
      </c>
      <c r="F22" s="25">
        <v>634600</v>
      </c>
      <c r="G22" s="124" t="s">
        <v>20</v>
      </c>
      <c r="H22" s="21">
        <v>621946.90000000014</v>
      </c>
      <c r="I22" s="22">
        <f t="shared" si="9"/>
        <v>74633628.000000015</v>
      </c>
      <c r="J22" s="21">
        <v>155486.74000000005</v>
      </c>
      <c r="K22" s="22">
        <f t="shared" si="1"/>
        <v>18658408.800000004</v>
      </c>
      <c r="L22" s="21">
        <v>736213.80000000016</v>
      </c>
      <c r="M22" s="22">
        <f t="shared" si="2"/>
        <v>88345656.000000015</v>
      </c>
      <c r="N22" s="21">
        <v>184053.48000000007</v>
      </c>
      <c r="O22" s="22">
        <f t="shared" si="3"/>
        <v>22086417.600000009</v>
      </c>
      <c r="P22" s="21">
        <v>736213.80000000016</v>
      </c>
      <c r="Q22" s="22">
        <f t="shared" si="4"/>
        <v>88345656.000000015</v>
      </c>
      <c r="R22" s="21">
        <v>184053.48000000007</v>
      </c>
      <c r="S22" s="22">
        <f t="shared" si="5"/>
        <v>22086417.600000009</v>
      </c>
    </row>
    <row r="23" spans="1:19" ht="113.25" customHeight="1" thickBot="1" x14ac:dyDescent="0.3">
      <c r="A23" s="113"/>
      <c r="B23" s="120"/>
      <c r="C23" s="39" t="s">
        <v>124</v>
      </c>
      <c r="D23" s="19">
        <v>600000</v>
      </c>
      <c r="E23" s="24">
        <v>200000</v>
      </c>
      <c r="F23" s="25">
        <v>400000</v>
      </c>
      <c r="G23" s="126"/>
      <c r="H23" s="21">
        <v>40000</v>
      </c>
      <c r="I23" s="22">
        <f t="shared" si="9"/>
        <v>4800000</v>
      </c>
      <c r="J23" s="21">
        <v>80000</v>
      </c>
      <c r="K23" s="22">
        <f t="shared" si="1"/>
        <v>9600000</v>
      </c>
      <c r="L23" s="21">
        <v>56000</v>
      </c>
      <c r="M23" s="22">
        <f t="shared" si="2"/>
        <v>6720000</v>
      </c>
      <c r="N23" s="21">
        <v>112000</v>
      </c>
      <c r="O23" s="22">
        <f t="shared" si="3"/>
        <v>13440000</v>
      </c>
      <c r="P23" s="21">
        <v>56000</v>
      </c>
      <c r="Q23" s="22">
        <f t="shared" si="4"/>
        <v>6720000</v>
      </c>
      <c r="R23" s="21">
        <v>112000</v>
      </c>
      <c r="S23" s="22">
        <f t="shared" si="5"/>
        <v>13440000</v>
      </c>
    </row>
    <row r="24" spans="1:19" ht="75" customHeight="1" thickBot="1" x14ac:dyDescent="0.3">
      <c r="A24" s="113"/>
      <c r="B24" s="120"/>
      <c r="C24" s="29" t="s">
        <v>125</v>
      </c>
      <c r="D24" s="19">
        <v>19000000</v>
      </c>
      <c r="E24" s="24">
        <v>16000000</v>
      </c>
      <c r="F24" s="25">
        <v>3000000</v>
      </c>
      <c r="G24" s="126"/>
      <c r="H24" s="21">
        <v>0</v>
      </c>
      <c r="I24" s="22">
        <f t="shared" si="0"/>
        <v>0</v>
      </c>
      <c r="J24" s="21">
        <v>0</v>
      </c>
      <c r="K24" s="22">
        <f t="shared" si="1"/>
        <v>0</v>
      </c>
      <c r="L24" s="21">
        <v>1600000</v>
      </c>
      <c r="M24" s="22">
        <f t="shared" si="2"/>
        <v>192000000</v>
      </c>
      <c r="N24" s="21">
        <v>300000</v>
      </c>
      <c r="O24" s="22">
        <f t="shared" si="3"/>
        <v>36000000</v>
      </c>
      <c r="P24" s="38"/>
      <c r="Q24" s="22">
        <f t="shared" si="4"/>
        <v>0</v>
      </c>
      <c r="R24" s="38"/>
      <c r="S24" s="22">
        <f t="shared" si="5"/>
        <v>0</v>
      </c>
    </row>
    <row r="25" spans="1:19" ht="75.75" customHeight="1" thickBot="1" x14ac:dyDescent="0.3">
      <c r="A25" s="113"/>
      <c r="B25" s="120"/>
      <c r="C25" s="29" t="s">
        <v>126</v>
      </c>
      <c r="D25" s="19"/>
      <c r="E25" s="24"/>
      <c r="F25" s="25"/>
      <c r="G25" s="125"/>
      <c r="H25" s="21"/>
      <c r="I25" s="22">
        <f t="shared" si="0"/>
        <v>0</v>
      </c>
      <c r="J25" s="21"/>
      <c r="K25" s="22">
        <f t="shared" si="1"/>
        <v>0</v>
      </c>
      <c r="L25" s="21"/>
      <c r="M25" s="22">
        <f t="shared" si="2"/>
        <v>0</v>
      </c>
      <c r="N25" s="21"/>
      <c r="O25" s="22">
        <f t="shared" si="3"/>
        <v>0</v>
      </c>
      <c r="P25" s="21"/>
      <c r="Q25" s="22">
        <f t="shared" si="4"/>
        <v>0</v>
      </c>
      <c r="R25" s="21"/>
      <c r="S25" s="22">
        <f t="shared" si="5"/>
        <v>0</v>
      </c>
    </row>
    <row r="26" spans="1:19" ht="66.75" customHeight="1" thickBot="1" x14ac:dyDescent="0.3">
      <c r="A26" s="113"/>
      <c r="B26" s="120"/>
      <c r="C26" s="29" t="s">
        <v>127</v>
      </c>
      <c r="D26" s="19">
        <v>26000000</v>
      </c>
      <c r="E26" s="24">
        <v>22000000</v>
      </c>
      <c r="F26" s="25">
        <v>4000000</v>
      </c>
      <c r="G26" s="124" t="s">
        <v>14</v>
      </c>
      <c r="H26" s="21">
        <v>0</v>
      </c>
      <c r="I26" s="22">
        <f t="shared" si="0"/>
        <v>0</v>
      </c>
      <c r="J26" s="21">
        <v>0</v>
      </c>
      <c r="K26" s="22">
        <f t="shared" si="1"/>
        <v>0</v>
      </c>
      <c r="L26" s="21">
        <v>0</v>
      </c>
      <c r="M26" s="22">
        <f t="shared" si="2"/>
        <v>0</v>
      </c>
      <c r="N26" s="21">
        <v>0</v>
      </c>
      <c r="O26" s="22">
        <f t="shared" si="3"/>
        <v>0</v>
      </c>
      <c r="P26" s="21">
        <v>2200000</v>
      </c>
      <c r="Q26" s="22">
        <f t="shared" si="4"/>
        <v>264000000</v>
      </c>
      <c r="R26" s="21">
        <v>400000</v>
      </c>
      <c r="S26" s="22">
        <f t="shared" si="5"/>
        <v>48000000</v>
      </c>
    </row>
    <row r="27" spans="1:19" ht="64.5" customHeight="1" thickBot="1" x14ac:dyDescent="0.3">
      <c r="A27" s="113"/>
      <c r="B27" s="120"/>
      <c r="C27" s="29" t="s">
        <v>128</v>
      </c>
      <c r="D27" s="19"/>
      <c r="E27" s="24"/>
      <c r="F27" s="25"/>
      <c r="G27" s="126"/>
      <c r="H27" s="21"/>
      <c r="I27" s="22">
        <f t="shared" si="0"/>
        <v>0</v>
      </c>
      <c r="J27" s="21"/>
      <c r="K27" s="22">
        <f t="shared" si="1"/>
        <v>0</v>
      </c>
      <c r="L27" s="21"/>
      <c r="M27" s="22">
        <f t="shared" si="2"/>
        <v>0</v>
      </c>
      <c r="N27" s="21"/>
      <c r="O27" s="22">
        <f t="shared" si="3"/>
        <v>0</v>
      </c>
      <c r="P27" s="21"/>
      <c r="Q27" s="22">
        <f t="shared" si="4"/>
        <v>0</v>
      </c>
      <c r="R27" s="21"/>
      <c r="S27" s="22">
        <f t="shared" si="5"/>
        <v>0</v>
      </c>
    </row>
    <row r="28" spans="1:19" ht="59.25" customHeight="1" thickBot="1" x14ac:dyDescent="0.3">
      <c r="A28" s="113"/>
      <c r="B28" s="120"/>
      <c r="C28" s="29" t="s">
        <v>129</v>
      </c>
      <c r="D28" s="19"/>
      <c r="E28" s="24"/>
      <c r="F28" s="25"/>
      <c r="G28" s="126"/>
      <c r="H28" s="21"/>
      <c r="I28" s="22">
        <f t="shared" si="0"/>
        <v>0</v>
      </c>
      <c r="J28" s="21"/>
      <c r="K28" s="22">
        <f t="shared" si="1"/>
        <v>0</v>
      </c>
      <c r="L28" s="21"/>
      <c r="M28" s="22">
        <f t="shared" si="2"/>
        <v>0</v>
      </c>
      <c r="N28" s="21"/>
      <c r="O28" s="22">
        <f t="shared" si="3"/>
        <v>0</v>
      </c>
      <c r="P28" s="21"/>
      <c r="Q28" s="22">
        <f t="shared" si="4"/>
        <v>0</v>
      </c>
      <c r="R28" s="21"/>
      <c r="S28" s="22">
        <f t="shared" si="5"/>
        <v>0</v>
      </c>
    </row>
    <row r="29" spans="1:19" ht="57.75" customHeight="1" thickBot="1" x14ac:dyDescent="0.3">
      <c r="A29" s="114"/>
      <c r="B29" s="127"/>
      <c r="C29" s="29" t="s">
        <v>130</v>
      </c>
      <c r="D29" s="19">
        <v>3800000</v>
      </c>
      <c r="E29" s="24">
        <v>3800000</v>
      </c>
      <c r="F29" s="25">
        <v>0</v>
      </c>
      <c r="G29" s="125"/>
      <c r="H29" s="21">
        <v>0</v>
      </c>
      <c r="I29" s="22">
        <f t="shared" si="0"/>
        <v>0</v>
      </c>
      <c r="J29" s="21">
        <v>0</v>
      </c>
      <c r="K29" s="22">
        <f t="shared" si="1"/>
        <v>0</v>
      </c>
      <c r="L29" s="21">
        <v>0</v>
      </c>
      <c r="M29" s="22">
        <f t="shared" si="2"/>
        <v>0</v>
      </c>
      <c r="N29" s="21">
        <v>0</v>
      </c>
      <c r="O29" s="22">
        <f t="shared" si="3"/>
        <v>0</v>
      </c>
      <c r="P29" s="21">
        <v>760000</v>
      </c>
      <c r="Q29" s="22">
        <f t="shared" si="4"/>
        <v>91200000</v>
      </c>
      <c r="R29" s="21">
        <v>0</v>
      </c>
      <c r="S29" s="22">
        <f t="shared" si="5"/>
        <v>0</v>
      </c>
    </row>
    <row r="30" spans="1:19" ht="72" customHeight="1" thickBot="1" x14ac:dyDescent="0.3">
      <c r="A30" s="112" t="s">
        <v>53</v>
      </c>
      <c r="B30" s="119">
        <f>+SUM(D30:D42)</f>
        <v>122241500</v>
      </c>
      <c r="C30" s="39" t="s">
        <v>131</v>
      </c>
      <c r="D30" s="19">
        <v>4427500</v>
      </c>
      <c r="E30" s="24">
        <v>3105000</v>
      </c>
      <c r="F30" s="25">
        <v>1322500</v>
      </c>
      <c r="G30" s="130" t="s">
        <v>34</v>
      </c>
      <c r="H30" s="21">
        <v>785565</v>
      </c>
      <c r="I30" s="22">
        <f t="shared" si="0"/>
        <v>94267800</v>
      </c>
      <c r="J30" s="21">
        <v>334592.5</v>
      </c>
      <c r="K30" s="22">
        <f t="shared" si="1"/>
        <v>40151100</v>
      </c>
      <c r="L30" s="21">
        <v>950130</v>
      </c>
      <c r="M30" s="22">
        <f t="shared" si="2"/>
        <v>114015600</v>
      </c>
      <c r="N30" s="21">
        <v>404685</v>
      </c>
      <c r="O30" s="22">
        <f t="shared" si="3"/>
        <v>48562200</v>
      </c>
      <c r="P30" s="21">
        <v>1214055</v>
      </c>
      <c r="Q30" s="22">
        <f t="shared" si="4"/>
        <v>145686600</v>
      </c>
      <c r="R30" s="21">
        <v>517097.5</v>
      </c>
      <c r="S30" s="22">
        <f t="shared" si="5"/>
        <v>62051700</v>
      </c>
    </row>
    <row r="31" spans="1:19" ht="75" customHeight="1" thickBot="1" x14ac:dyDescent="0.3">
      <c r="A31" s="113"/>
      <c r="B31" s="120"/>
      <c r="C31" s="39" t="s">
        <v>132</v>
      </c>
      <c r="D31" s="19">
        <v>297000</v>
      </c>
      <c r="E31" s="24">
        <v>297000</v>
      </c>
      <c r="F31" s="25">
        <v>0</v>
      </c>
      <c r="G31" s="132"/>
      <c r="H31" s="21">
        <v>128700</v>
      </c>
      <c r="I31" s="22">
        <f t="shared" si="0"/>
        <v>15444000</v>
      </c>
      <c r="J31" s="21">
        <v>0</v>
      </c>
      <c r="K31" s="22">
        <f t="shared" si="1"/>
        <v>0</v>
      </c>
      <c r="L31" s="21">
        <v>138600</v>
      </c>
      <c r="M31" s="22">
        <f t="shared" si="2"/>
        <v>16632000</v>
      </c>
      <c r="N31" s="21">
        <v>0</v>
      </c>
      <c r="O31" s="22">
        <f t="shared" si="3"/>
        <v>0</v>
      </c>
      <c r="P31" s="21">
        <v>0</v>
      </c>
      <c r="Q31" s="22">
        <f t="shared" si="4"/>
        <v>0</v>
      </c>
      <c r="R31" s="21">
        <v>0</v>
      </c>
      <c r="S31" s="22">
        <f t="shared" si="5"/>
        <v>0</v>
      </c>
    </row>
    <row r="32" spans="1:19" ht="87.75" customHeight="1" thickBot="1" x14ac:dyDescent="0.3">
      <c r="A32" s="113"/>
      <c r="B32" s="120"/>
      <c r="C32" s="39" t="s">
        <v>133</v>
      </c>
      <c r="D32" s="19">
        <v>4830000</v>
      </c>
      <c r="E32" s="24">
        <v>3565000</v>
      </c>
      <c r="F32" s="25">
        <v>1265000</v>
      </c>
      <c r="G32" s="132"/>
      <c r="H32" s="21">
        <v>1038306.28</v>
      </c>
      <c r="I32" s="22">
        <f t="shared" si="0"/>
        <v>124596753.60000001</v>
      </c>
      <c r="J32" s="21">
        <v>368431.22</v>
      </c>
      <c r="K32" s="22">
        <f t="shared" si="1"/>
        <v>44211746.399999999</v>
      </c>
      <c r="L32" s="21">
        <v>1363612.56</v>
      </c>
      <c r="M32" s="22">
        <f t="shared" si="2"/>
        <v>163633507.20000002</v>
      </c>
      <c r="N32" s="21">
        <v>483862.44</v>
      </c>
      <c r="O32" s="22">
        <f t="shared" si="3"/>
        <v>58063492.799999997</v>
      </c>
      <c r="P32" s="21">
        <v>984831.16</v>
      </c>
      <c r="Q32" s="22">
        <f t="shared" si="4"/>
        <v>118179739.2</v>
      </c>
      <c r="R32" s="21">
        <v>349456.33999999997</v>
      </c>
      <c r="S32" s="22">
        <f t="shared" si="5"/>
        <v>41934760.799999997</v>
      </c>
    </row>
    <row r="33" spans="1:19" ht="87.75" customHeight="1" thickBot="1" x14ac:dyDescent="0.3">
      <c r="A33" s="113"/>
      <c r="B33" s="120"/>
      <c r="C33" s="39" t="s">
        <v>134</v>
      </c>
      <c r="D33" s="19">
        <v>187000</v>
      </c>
      <c r="E33" s="24">
        <v>187000</v>
      </c>
      <c r="F33" s="25">
        <v>0</v>
      </c>
      <c r="G33" s="132"/>
      <c r="H33" s="21">
        <v>81033.33</v>
      </c>
      <c r="I33" s="22">
        <f t="shared" si="0"/>
        <v>9723999.5999999996</v>
      </c>
      <c r="J33" s="21">
        <v>0</v>
      </c>
      <c r="K33" s="22">
        <f t="shared" si="1"/>
        <v>0</v>
      </c>
      <c r="L33" s="21">
        <v>87266.67</v>
      </c>
      <c r="M33" s="22">
        <f t="shared" si="2"/>
        <v>10472000.4</v>
      </c>
      <c r="N33" s="21">
        <v>0</v>
      </c>
      <c r="O33" s="22">
        <f t="shared" si="3"/>
        <v>0</v>
      </c>
      <c r="P33" s="21">
        <v>0</v>
      </c>
      <c r="Q33" s="22">
        <f t="shared" si="4"/>
        <v>0</v>
      </c>
      <c r="R33" s="21">
        <v>0</v>
      </c>
      <c r="S33" s="22">
        <f t="shared" si="5"/>
        <v>0</v>
      </c>
    </row>
    <row r="34" spans="1:19" ht="75" customHeight="1" thickBot="1" x14ac:dyDescent="0.3">
      <c r="A34" s="113"/>
      <c r="B34" s="120"/>
      <c r="C34" s="39" t="s">
        <v>135</v>
      </c>
      <c r="D34" s="19">
        <v>17500000</v>
      </c>
      <c r="E34" s="24">
        <v>12000000</v>
      </c>
      <c r="F34" s="25">
        <v>5500000</v>
      </c>
      <c r="G34" s="132"/>
      <c r="H34" s="21">
        <v>5910000</v>
      </c>
      <c r="I34" s="22">
        <f t="shared" si="0"/>
        <v>709200000</v>
      </c>
      <c r="J34" s="21">
        <v>2708750</v>
      </c>
      <c r="K34" s="22">
        <f t="shared" si="1"/>
        <v>325050000</v>
      </c>
      <c r="L34" s="21">
        <v>2445000</v>
      </c>
      <c r="M34" s="22">
        <f t="shared" si="2"/>
        <v>293400000</v>
      </c>
      <c r="N34" s="21">
        <v>1120625</v>
      </c>
      <c r="O34" s="22">
        <f t="shared" si="3"/>
        <v>134475000</v>
      </c>
      <c r="P34" s="21">
        <v>1200000</v>
      </c>
      <c r="Q34" s="22">
        <f t="shared" si="4"/>
        <v>144000000</v>
      </c>
      <c r="R34" s="21">
        <v>550000</v>
      </c>
      <c r="S34" s="22">
        <f t="shared" si="5"/>
        <v>66000000</v>
      </c>
    </row>
    <row r="35" spans="1:19" ht="72" customHeight="1" thickBot="1" x14ac:dyDescent="0.3">
      <c r="A35" s="113"/>
      <c r="B35" s="120"/>
      <c r="C35" s="39" t="s">
        <v>136</v>
      </c>
      <c r="D35" s="19">
        <v>1000000</v>
      </c>
      <c r="E35" s="19">
        <v>1000000</v>
      </c>
      <c r="F35" s="25">
        <v>0</v>
      </c>
      <c r="G35" s="132"/>
      <c r="H35" s="21">
        <v>200000</v>
      </c>
      <c r="I35" s="22">
        <f t="shared" si="0"/>
        <v>24000000</v>
      </c>
      <c r="J35" s="21">
        <v>0</v>
      </c>
      <c r="K35" s="22">
        <f t="shared" si="1"/>
        <v>0</v>
      </c>
      <c r="L35" s="21">
        <v>350000</v>
      </c>
      <c r="M35" s="22">
        <f t="shared" si="2"/>
        <v>42000000</v>
      </c>
      <c r="N35" s="21">
        <v>0</v>
      </c>
      <c r="O35" s="22">
        <f t="shared" si="3"/>
        <v>0</v>
      </c>
      <c r="P35" s="21">
        <v>350000</v>
      </c>
      <c r="Q35" s="22">
        <f t="shared" si="4"/>
        <v>42000000</v>
      </c>
      <c r="R35" s="21">
        <v>0</v>
      </c>
      <c r="S35" s="22">
        <f t="shared" si="5"/>
        <v>0</v>
      </c>
    </row>
    <row r="36" spans="1:19" ht="85.5" customHeight="1" thickBot="1" x14ac:dyDescent="0.3">
      <c r="A36" s="113"/>
      <c r="B36" s="120"/>
      <c r="C36" s="39" t="s">
        <v>137</v>
      </c>
      <c r="D36" s="19">
        <v>32300000</v>
      </c>
      <c r="E36" s="24">
        <v>24225000</v>
      </c>
      <c r="F36" s="25">
        <v>8075000</v>
      </c>
      <c r="G36" s="132"/>
      <c r="H36" s="21">
        <v>0</v>
      </c>
      <c r="I36" s="22">
        <f t="shared" si="0"/>
        <v>0</v>
      </c>
      <c r="J36" s="38">
        <v>0</v>
      </c>
      <c r="K36" s="22">
        <f t="shared" si="1"/>
        <v>0</v>
      </c>
      <c r="L36" s="21">
        <v>4628705.3500000006</v>
      </c>
      <c r="M36" s="22">
        <f t="shared" si="2"/>
        <v>555444642.00000012</v>
      </c>
      <c r="N36" s="21">
        <v>1542901.7999999998</v>
      </c>
      <c r="O36" s="22">
        <f t="shared" si="3"/>
        <v>185148215.99999997</v>
      </c>
      <c r="P36" s="21">
        <v>5294892.84</v>
      </c>
      <c r="Q36" s="22">
        <f t="shared" si="4"/>
        <v>635387140.79999995</v>
      </c>
      <c r="R36" s="21">
        <v>1764964.3199999994</v>
      </c>
      <c r="S36" s="22">
        <f t="shared" si="5"/>
        <v>211795718.39999992</v>
      </c>
    </row>
    <row r="37" spans="1:19" ht="81.75" customHeight="1" thickBot="1" x14ac:dyDescent="0.3">
      <c r="A37" s="113"/>
      <c r="B37" s="120"/>
      <c r="C37" s="39" t="s">
        <v>138</v>
      </c>
      <c r="D37" s="19">
        <v>1700000</v>
      </c>
      <c r="E37" s="24">
        <v>1275000</v>
      </c>
      <c r="F37" s="25">
        <v>425000</v>
      </c>
      <c r="G37" s="131"/>
      <c r="H37" s="21">
        <v>0</v>
      </c>
      <c r="I37" s="22">
        <f t="shared" si="0"/>
        <v>0</v>
      </c>
      <c r="J37" s="38">
        <v>0</v>
      </c>
      <c r="K37" s="22">
        <f t="shared" si="1"/>
        <v>0</v>
      </c>
      <c r="L37" s="21">
        <v>255000</v>
      </c>
      <c r="M37" s="22">
        <f t="shared" si="2"/>
        <v>30600000</v>
      </c>
      <c r="N37" s="21">
        <v>85000</v>
      </c>
      <c r="O37" s="22">
        <f t="shared" si="3"/>
        <v>10200000</v>
      </c>
      <c r="P37" s="21">
        <v>255000</v>
      </c>
      <c r="Q37" s="22">
        <f t="shared" si="4"/>
        <v>30600000</v>
      </c>
      <c r="R37" s="21">
        <v>85000</v>
      </c>
      <c r="S37" s="22">
        <f t="shared" si="5"/>
        <v>10200000</v>
      </c>
    </row>
    <row r="38" spans="1:19" ht="72" customHeight="1" thickBot="1" x14ac:dyDescent="0.3">
      <c r="A38" s="113"/>
      <c r="B38" s="120"/>
      <c r="C38" s="39" t="s">
        <v>139</v>
      </c>
      <c r="D38" s="19">
        <v>10000000</v>
      </c>
      <c r="E38" s="24">
        <v>8500000</v>
      </c>
      <c r="F38" s="25">
        <v>1500000</v>
      </c>
      <c r="G38" s="130" t="s">
        <v>20</v>
      </c>
      <c r="H38" s="21">
        <v>0</v>
      </c>
      <c r="I38" s="22">
        <f t="shared" si="0"/>
        <v>0</v>
      </c>
      <c r="J38" s="38">
        <v>0</v>
      </c>
      <c r="K38" s="22">
        <f t="shared" si="1"/>
        <v>0</v>
      </c>
      <c r="L38" s="21">
        <v>850000</v>
      </c>
      <c r="M38" s="22">
        <f t="shared" si="2"/>
        <v>102000000</v>
      </c>
      <c r="N38" s="38">
        <v>150000</v>
      </c>
      <c r="O38" s="22">
        <f t="shared" si="3"/>
        <v>18000000</v>
      </c>
      <c r="P38" s="38"/>
      <c r="Q38" s="22">
        <f t="shared" si="4"/>
        <v>0</v>
      </c>
      <c r="R38" s="38"/>
      <c r="S38" s="22">
        <f t="shared" si="5"/>
        <v>0</v>
      </c>
    </row>
    <row r="39" spans="1:19" ht="66" customHeight="1" thickBot="1" x14ac:dyDescent="0.3">
      <c r="A39" s="113"/>
      <c r="B39" s="120"/>
      <c r="C39" s="39" t="s">
        <v>140</v>
      </c>
      <c r="D39" s="19"/>
      <c r="E39" s="24"/>
      <c r="F39" s="25"/>
      <c r="G39" s="131"/>
      <c r="H39" s="21"/>
      <c r="I39" s="22">
        <f t="shared" si="0"/>
        <v>0</v>
      </c>
      <c r="J39" s="21"/>
      <c r="K39" s="22">
        <f t="shared" si="1"/>
        <v>0</v>
      </c>
      <c r="L39" s="21"/>
      <c r="M39" s="22">
        <f t="shared" si="2"/>
        <v>0</v>
      </c>
      <c r="N39" s="21"/>
      <c r="O39" s="22">
        <f t="shared" si="3"/>
        <v>0</v>
      </c>
      <c r="P39" s="21"/>
      <c r="Q39" s="22">
        <f t="shared" si="4"/>
        <v>0</v>
      </c>
      <c r="R39" s="21"/>
      <c r="S39" s="22">
        <f t="shared" si="5"/>
        <v>0</v>
      </c>
    </row>
    <row r="40" spans="1:19" ht="80.25" customHeight="1" thickBot="1" x14ac:dyDescent="0.3">
      <c r="A40" s="113"/>
      <c r="B40" s="120"/>
      <c r="C40" s="39" t="s">
        <v>141</v>
      </c>
      <c r="D40" s="19">
        <v>19000000</v>
      </c>
      <c r="E40" s="24">
        <v>14250000</v>
      </c>
      <c r="F40" s="25">
        <v>4750000</v>
      </c>
      <c r="G40" s="130" t="s">
        <v>34</v>
      </c>
      <c r="H40" s="21">
        <v>0</v>
      </c>
      <c r="I40" s="22">
        <f t="shared" si="0"/>
        <v>0</v>
      </c>
      <c r="J40" s="38">
        <v>0</v>
      </c>
      <c r="K40" s="22">
        <f t="shared" si="1"/>
        <v>0</v>
      </c>
      <c r="L40" s="21">
        <v>0</v>
      </c>
      <c r="M40" s="22">
        <f t="shared" si="2"/>
        <v>0</v>
      </c>
      <c r="N40" s="21">
        <v>0</v>
      </c>
      <c r="O40" s="22">
        <f t="shared" si="3"/>
        <v>0</v>
      </c>
      <c r="P40" s="21">
        <v>2722767.85</v>
      </c>
      <c r="Q40" s="22">
        <f t="shared" si="4"/>
        <v>326732142</v>
      </c>
      <c r="R40" s="21">
        <v>907589.29999999993</v>
      </c>
      <c r="S40" s="22">
        <f t="shared" si="5"/>
        <v>108910715.99999999</v>
      </c>
    </row>
    <row r="41" spans="1:19" ht="73.5" customHeight="1" thickBot="1" x14ac:dyDescent="0.3">
      <c r="A41" s="113"/>
      <c r="B41" s="120"/>
      <c r="C41" s="39" t="s">
        <v>142</v>
      </c>
      <c r="D41" s="19">
        <v>1000000</v>
      </c>
      <c r="E41" s="24">
        <v>750000</v>
      </c>
      <c r="F41" s="25">
        <v>250000</v>
      </c>
      <c r="G41" s="132"/>
      <c r="H41" s="21">
        <v>0</v>
      </c>
      <c r="I41" s="22">
        <f t="shared" si="0"/>
        <v>0</v>
      </c>
      <c r="J41" s="38">
        <v>0</v>
      </c>
      <c r="K41" s="22">
        <f t="shared" si="1"/>
        <v>0</v>
      </c>
      <c r="L41" s="21">
        <v>0</v>
      </c>
      <c r="M41" s="22">
        <f t="shared" si="2"/>
        <v>0</v>
      </c>
      <c r="N41" s="21">
        <v>0</v>
      </c>
      <c r="O41" s="22">
        <f t="shared" si="3"/>
        <v>0</v>
      </c>
      <c r="P41" s="21">
        <v>150000</v>
      </c>
      <c r="Q41" s="22">
        <f t="shared" si="4"/>
        <v>18000000</v>
      </c>
      <c r="R41" s="21">
        <v>50000</v>
      </c>
      <c r="S41" s="22">
        <f t="shared" si="5"/>
        <v>6000000</v>
      </c>
    </row>
    <row r="42" spans="1:19" ht="74.25" customHeight="1" thickBot="1" x14ac:dyDescent="0.3">
      <c r="A42" s="114"/>
      <c r="B42" s="127"/>
      <c r="C42" s="39" t="s">
        <v>143</v>
      </c>
      <c r="D42" s="19">
        <v>30000000</v>
      </c>
      <c r="E42" s="24">
        <v>20000000</v>
      </c>
      <c r="F42" s="25">
        <v>10000000</v>
      </c>
      <c r="G42" s="131"/>
      <c r="H42" s="21">
        <v>0</v>
      </c>
      <c r="I42" s="22">
        <f t="shared" si="0"/>
        <v>0</v>
      </c>
      <c r="J42" s="21">
        <v>0</v>
      </c>
      <c r="K42" s="22">
        <f t="shared" si="1"/>
        <v>0</v>
      </c>
      <c r="L42" s="21">
        <v>0</v>
      </c>
      <c r="M42" s="22">
        <f t="shared" si="2"/>
        <v>0</v>
      </c>
      <c r="N42" s="21">
        <v>0</v>
      </c>
      <c r="O42" s="22">
        <f t="shared" si="3"/>
        <v>0</v>
      </c>
      <c r="P42" s="21">
        <v>9850000</v>
      </c>
      <c r="Q42" s="22">
        <f t="shared" si="4"/>
        <v>1182000000</v>
      </c>
      <c r="R42" s="21">
        <v>4925000</v>
      </c>
      <c r="S42" s="22">
        <f t="shared" si="5"/>
        <v>591000000</v>
      </c>
    </row>
    <row r="43" spans="1:19" ht="65.25" customHeight="1" thickBot="1" x14ac:dyDescent="0.3">
      <c r="A43" s="113" t="s">
        <v>54</v>
      </c>
      <c r="B43" s="119">
        <f>+SUM(D43:D47)</f>
        <v>29500000</v>
      </c>
      <c r="C43" s="39" t="s">
        <v>144</v>
      </c>
      <c r="D43" s="19">
        <v>9000000</v>
      </c>
      <c r="E43" s="24">
        <v>7000000</v>
      </c>
      <c r="F43" s="25">
        <v>2000000</v>
      </c>
      <c r="G43" s="130" t="s">
        <v>56</v>
      </c>
      <c r="H43" s="21">
        <v>1400000</v>
      </c>
      <c r="I43" s="22">
        <f t="shared" si="0"/>
        <v>168000000</v>
      </c>
      <c r="J43" s="21">
        <v>400000</v>
      </c>
      <c r="K43" s="22">
        <f t="shared" si="1"/>
        <v>48000000</v>
      </c>
      <c r="L43" s="21">
        <v>2450000</v>
      </c>
      <c r="M43" s="22">
        <f t="shared" si="2"/>
        <v>294000000</v>
      </c>
      <c r="N43" s="21">
        <v>700000</v>
      </c>
      <c r="O43" s="22">
        <f t="shared" si="3"/>
        <v>84000000</v>
      </c>
      <c r="P43" s="21">
        <v>2450000</v>
      </c>
      <c r="Q43" s="22">
        <f t="shared" si="4"/>
        <v>294000000</v>
      </c>
      <c r="R43" s="21">
        <v>700000</v>
      </c>
      <c r="S43" s="22">
        <f t="shared" si="5"/>
        <v>84000000</v>
      </c>
    </row>
    <row r="44" spans="1:19" ht="65.25" customHeight="1" thickBot="1" x14ac:dyDescent="0.3">
      <c r="A44" s="113"/>
      <c r="B44" s="120"/>
      <c r="C44" s="39" t="s">
        <v>145</v>
      </c>
      <c r="D44" s="19">
        <v>9000000</v>
      </c>
      <c r="E44" s="24">
        <v>7000000</v>
      </c>
      <c r="F44" s="25">
        <v>2000000</v>
      </c>
      <c r="G44" s="131"/>
      <c r="H44" s="21">
        <v>0</v>
      </c>
      <c r="I44" s="22">
        <f t="shared" si="0"/>
        <v>0</v>
      </c>
      <c r="J44" s="21">
        <v>0</v>
      </c>
      <c r="K44" s="22">
        <f t="shared" si="1"/>
        <v>0</v>
      </c>
      <c r="L44" s="21">
        <v>0</v>
      </c>
      <c r="M44" s="22">
        <f t="shared" si="2"/>
        <v>0</v>
      </c>
      <c r="N44" s="21">
        <v>0</v>
      </c>
      <c r="O44" s="22">
        <f t="shared" si="3"/>
        <v>0</v>
      </c>
      <c r="P44" s="21">
        <v>1400000</v>
      </c>
      <c r="Q44" s="22">
        <f t="shared" si="4"/>
        <v>168000000</v>
      </c>
      <c r="R44" s="21">
        <v>400000</v>
      </c>
      <c r="S44" s="22">
        <f t="shared" si="5"/>
        <v>48000000</v>
      </c>
    </row>
    <row r="45" spans="1:19" ht="86.25" customHeight="1" thickBot="1" x14ac:dyDescent="0.3">
      <c r="A45" s="113"/>
      <c r="B45" s="120"/>
      <c r="C45" s="39" t="s">
        <v>146</v>
      </c>
      <c r="D45" s="19">
        <v>3000000</v>
      </c>
      <c r="E45" s="24">
        <v>2500000</v>
      </c>
      <c r="F45" s="25">
        <v>500000</v>
      </c>
      <c r="G45" s="130" t="s">
        <v>34</v>
      </c>
      <c r="H45" s="21">
        <v>500000</v>
      </c>
      <c r="I45" s="22">
        <f t="shared" si="0"/>
        <v>60000000</v>
      </c>
      <c r="J45" s="21">
        <v>100000</v>
      </c>
      <c r="K45" s="22">
        <f t="shared" si="1"/>
        <v>12000000</v>
      </c>
      <c r="L45" s="21">
        <v>875000</v>
      </c>
      <c r="M45" s="22">
        <f t="shared" si="2"/>
        <v>105000000</v>
      </c>
      <c r="N45" s="21">
        <v>175000</v>
      </c>
      <c r="O45" s="22">
        <f t="shared" si="3"/>
        <v>21000000</v>
      </c>
      <c r="P45" s="21">
        <v>875000</v>
      </c>
      <c r="Q45" s="22">
        <f t="shared" si="4"/>
        <v>105000000</v>
      </c>
      <c r="R45" s="21">
        <v>175000</v>
      </c>
      <c r="S45" s="22">
        <f t="shared" si="5"/>
        <v>21000000</v>
      </c>
    </row>
    <row r="46" spans="1:19" ht="63" customHeight="1" thickBot="1" x14ac:dyDescent="0.3">
      <c r="A46" s="113"/>
      <c r="B46" s="120"/>
      <c r="C46" s="39" t="s">
        <v>147</v>
      </c>
      <c r="D46" s="19">
        <v>7000000</v>
      </c>
      <c r="E46" s="24">
        <v>5000000</v>
      </c>
      <c r="F46" s="25">
        <v>2000000</v>
      </c>
      <c r="G46" s="131"/>
      <c r="H46" s="21">
        <v>0</v>
      </c>
      <c r="I46" s="22">
        <f t="shared" si="0"/>
        <v>0</v>
      </c>
      <c r="J46" s="21">
        <v>0</v>
      </c>
      <c r="K46" s="22">
        <f t="shared" si="1"/>
        <v>0</v>
      </c>
      <c r="L46" s="21">
        <v>1000000</v>
      </c>
      <c r="M46" s="22">
        <f t="shared" si="2"/>
        <v>120000000</v>
      </c>
      <c r="N46" s="21">
        <v>400000</v>
      </c>
      <c r="O46" s="22">
        <f t="shared" si="3"/>
        <v>48000000</v>
      </c>
      <c r="P46" s="21">
        <v>1750000</v>
      </c>
      <c r="Q46" s="22">
        <f t="shared" si="4"/>
        <v>210000000</v>
      </c>
      <c r="R46" s="21">
        <v>700000</v>
      </c>
      <c r="S46" s="22">
        <f t="shared" si="5"/>
        <v>84000000</v>
      </c>
    </row>
    <row r="47" spans="1:19" ht="66.75" customHeight="1" thickBot="1" x14ac:dyDescent="0.3">
      <c r="A47" s="113"/>
      <c r="B47" s="120"/>
      <c r="C47" s="39" t="s">
        <v>148</v>
      </c>
      <c r="D47" s="19">
        <v>1500000</v>
      </c>
      <c r="E47" s="24">
        <v>1500000</v>
      </c>
      <c r="F47" s="25">
        <v>0</v>
      </c>
      <c r="G47" s="35" t="s">
        <v>20</v>
      </c>
      <c r="H47" s="21">
        <v>300000</v>
      </c>
      <c r="I47" s="22">
        <f t="shared" si="0"/>
        <v>36000000</v>
      </c>
      <c r="J47" s="21">
        <v>0</v>
      </c>
      <c r="K47" s="22">
        <f t="shared" si="1"/>
        <v>0</v>
      </c>
      <c r="L47" s="21">
        <v>700000</v>
      </c>
      <c r="M47" s="22">
        <f t="shared" si="2"/>
        <v>84000000</v>
      </c>
      <c r="N47" s="21">
        <v>0</v>
      </c>
      <c r="O47" s="22">
        <f t="shared" si="3"/>
        <v>0</v>
      </c>
      <c r="P47" s="21">
        <v>350000</v>
      </c>
      <c r="Q47" s="22">
        <f t="shared" si="4"/>
        <v>42000000</v>
      </c>
      <c r="R47" s="21">
        <v>0</v>
      </c>
      <c r="S47" s="22">
        <f t="shared" si="5"/>
        <v>0</v>
      </c>
    </row>
    <row r="48" spans="1:19" ht="38.25" customHeight="1" thickBot="1" x14ac:dyDescent="0.3">
      <c r="A48" s="26" t="s">
        <v>16</v>
      </c>
      <c r="B48" s="8"/>
      <c r="C48" s="16"/>
      <c r="D48" s="8">
        <f>+SUM(D7:D47)</f>
        <v>295514500</v>
      </c>
      <c r="E48" s="8">
        <f>+SUM(E7:E47)</f>
        <v>223744280</v>
      </c>
      <c r="F48" s="8">
        <f>+SUM(F7:F47)</f>
        <v>71770220</v>
      </c>
      <c r="G48" s="8"/>
      <c r="H48" s="8">
        <f>+SUM(H7:H47)</f>
        <v>16617816.650000002</v>
      </c>
      <c r="I48" s="8">
        <f t="shared" ref="I48:S48" si="10">+SUM(I7:I47)</f>
        <v>1994137998</v>
      </c>
      <c r="J48" s="8">
        <f t="shared" si="10"/>
        <v>6841350.2000000002</v>
      </c>
      <c r="K48" s="8">
        <f t="shared" si="10"/>
        <v>820962024</v>
      </c>
      <c r="L48" s="8">
        <f t="shared" si="10"/>
        <v>28291534.560000002</v>
      </c>
      <c r="M48" s="8">
        <f t="shared" si="10"/>
        <v>3394984147.2000003</v>
      </c>
      <c r="N48" s="8">
        <f t="shared" si="10"/>
        <v>9573513.75</v>
      </c>
      <c r="O48" s="8">
        <f t="shared" si="10"/>
        <v>1148821650</v>
      </c>
      <c r="P48" s="8">
        <f t="shared" si="10"/>
        <v>41203306.050000004</v>
      </c>
      <c r="Q48" s="8">
        <f t="shared" si="10"/>
        <v>4944396726</v>
      </c>
      <c r="R48" s="8">
        <f t="shared" si="10"/>
        <v>16224541.310000001</v>
      </c>
      <c r="S48" s="8">
        <f t="shared" si="10"/>
        <v>1946944957.2</v>
      </c>
    </row>
    <row r="51" spans="8:18" x14ac:dyDescent="0.25">
      <c r="H51" s="2"/>
      <c r="J51" s="2"/>
      <c r="L51" s="2"/>
      <c r="N51" s="2"/>
      <c r="P51" s="2"/>
      <c r="R51" s="2"/>
    </row>
    <row r="53" spans="8:18" x14ac:dyDescent="0.25">
      <c r="H53" s="2"/>
      <c r="J53" s="2"/>
      <c r="L53" s="2"/>
      <c r="N53" s="2"/>
      <c r="O53" s="2"/>
      <c r="P53" s="2"/>
      <c r="Q53" s="2"/>
      <c r="R53" s="2"/>
    </row>
    <row r="54" spans="8:18" x14ac:dyDescent="0.25">
      <c r="J54" t="s">
        <v>32</v>
      </c>
    </row>
  </sheetData>
  <mergeCells count="49">
    <mergeCell ref="P3:S3"/>
    <mergeCell ref="H4:I4"/>
    <mergeCell ref="J4:K4"/>
    <mergeCell ref="L4:M4"/>
    <mergeCell ref="D3:D6"/>
    <mergeCell ref="E3:E5"/>
    <mergeCell ref="F3:F5"/>
    <mergeCell ref="G3:G6"/>
    <mergeCell ref="H3:K3"/>
    <mergeCell ref="L3:O3"/>
    <mergeCell ref="N5:N6"/>
    <mergeCell ref="O5:O6"/>
    <mergeCell ref="P5:P6"/>
    <mergeCell ref="Q5:Q6"/>
    <mergeCell ref="R5:R6"/>
    <mergeCell ref="B1:K1"/>
    <mergeCell ref="A2:G2"/>
    <mergeCell ref="H2:S2"/>
    <mergeCell ref="A3:A6"/>
    <mergeCell ref="B3:B6"/>
    <mergeCell ref="N4:O4"/>
    <mergeCell ref="P4:Q4"/>
    <mergeCell ref="R4:S4"/>
    <mergeCell ref="S5:S6"/>
    <mergeCell ref="H5:H6"/>
    <mergeCell ref="I5:I6"/>
    <mergeCell ref="J5:J6"/>
    <mergeCell ref="K5:K6"/>
    <mergeCell ref="L5:L6"/>
    <mergeCell ref="M5:M6"/>
    <mergeCell ref="E6:F6"/>
    <mergeCell ref="A7:A15"/>
    <mergeCell ref="B7:B15"/>
    <mergeCell ref="G7:G15"/>
    <mergeCell ref="A16:A29"/>
    <mergeCell ref="B16:B29"/>
    <mergeCell ref="G26:G29"/>
    <mergeCell ref="G22:G25"/>
    <mergeCell ref="G16:G21"/>
    <mergeCell ref="C3:C6"/>
    <mergeCell ref="G30:G37"/>
    <mergeCell ref="G38:G39"/>
    <mergeCell ref="G40:G42"/>
    <mergeCell ref="G43:G44"/>
    <mergeCell ref="A30:A42"/>
    <mergeCell ref="B30:B42"/>
    <mergeCell ref="G45:G46"/>
    <mergeCell ref="A43:A47"/>
    <mergeCell ref="B43:B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ИПА 2015</vt:lpstr>
      <vt:lpstr>ИПА 2017</vt:lpstr>
      <vt:lpstr>ИПА 2018</vt:lpstr>
      <vt:lpstr>ИПА 2019</vt:lpstr>
      <vt:lpstr>ИПА 2020 I део</vt:lpstr>
      <vt:lpstr>ИПА 2020 II део</vt:lpstr>
      <vt:lpstr>ИПА 2021</vt:lpstr>
      <vt:lpstr>ИПА 2022</vt:lpstr>
      <vt:lpstr>ИПА 24-27 П3</vt:lpstr>
      <vt:lpstr>ИПА 24-27 П4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Slobodan Ignjatovic</dc:creator>
  <cp:lastModifiedBy>Svetlana Dobrosavljević</cp:lastModifiedBy>
  <cp:lastPrinted>2019-06-14T09:38:09Z</cp:lastPrinted>
  <dcterms:created xsi:type="dcterms:W3CDTF">2013-08-27T11:17:07Z</dcterms:created>
  <dcterms:modified xsi:type="dcterms:W3CDTF">2026-06-30T11:52:27Z</dcterms:modified>
</cp:coreProperties>
</file>