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00"/>
  </bookViews>
  <sheets>
    <sheet name="31.08.20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6" i="1" l="1"/>
  <c r="E185" i="1"/>
  <c r="D184" i="1"/>
  <c r="C184" i="1"/>
  <c r="E183" i="1"/>
  <c r="E182" i="1"/>
  <c r="D182" i="1"/>
  <c r="C182" i="1"/>
  <c r="E181" i="1"/>
  <c r="C180" i="1"/>
  <c r="E180" i="1" s="1"/>
  <c r="E179" i="1"/>
  <c r="E178" i="1"/>
  <c r="E177" i="1"/>
  <c r="E176" i="1"/>
  <c r="E175" i="1"/>
  <c r="D174" i="1"/>
  <c r="D173" i="1" s="1"/>
  <c r="C174" i="1"/>
  <c r="E172" i="1"/>
  <c r="E171" i="1"/>
  <c r="E170" i="1"/>
  <c r="E169" i="1"/>
  <c r="E168" i="1"/>
  <c r="E167" i="1"/>
  <c r="D166" i="1"/>
  <c r="D165" i="1" s="1"/>
  <c r="E165" i="1" s="1"/>
  <c r="C166" i="1"/>
  <c r="C165" i="1"/>
  <c r="E164" i="1"/>
  <c r="E163" i="1"/>
  <c r="E162" i="1"/>
  <c r="E161" i="1"/>
  <c r="E160" i="1"/>
  <c r="E159" i="1"/>
  <c r="E158" i="1"/>
  <c r="D157" i="1"/>
  <c r="D156" i="1" s="1"/>
  <c r="E156" i="1" s="1"/>
  <c r="C157" i="1"/>
  <c r="C156" i="1"/>
  <c r="E155" i="1"/>
  <c r="D154" i="1"/>
  <c r="E154" i="1" s="1"/>
  <c r="C154" i="1"/>
  <c r="E153" i="1"/>
  <c r="E152" i="1"/>
  <c r="E151" i="1"/>
  <c r="E150" i="1"/>
  <c r="E149" i="1"/>
  <c r="E148" i="1"/>
  <c r="E147" i="1"/>
  <c r="E146" i="1"/>
  <c r="E145" i="1"/>
  <c r="D144" i="1"/>
  <c r="E144" i="1" s="1"/>
  <c r="C144" i="1"/>
  <c r="E143" i="1"/>
  <c r="D142" i="1"/>
  <c r="E142" i="1" s="1"/>
  <c r="C142" i="1"/>
  <c r="E141" i="1"/>
  <c r="D140" i="1"/>
  <c r="E140" i="1" s="1"/>
  <c r="C140" i="1"/>
  <c r="E139" i="1"/>
  <c r="E138" i="1"/>
  <c r="D137" i="1"/>
  <c r="E137" i="1" s="1"/>
  <c r="C137" i="1"/>
  <c r="E136" i="1"/>
  <c r="D135" i="1"/>
  <c r="E135" i="1" s="1"/>
  <c r="C135" i="1"/>
  <c r="E134" i="1"/>
  <c r="D133" i="1"/>
  <c r="E133" i="1" s="1"/>
  <c r="C133" i="1"/>
  <c r="E132" i="1"/>
  <c r="E131" i="1"/>
  <c r="E130" i="1"/>
  <c r="D129" i="1"/>
  <c r="E129" i="1" s="1"/>
  <c r="C129" i="1"/>
  <c r="E128" i="1"/>
  <c r="D127" i="1"/>
  <c r="E127" i="1" s="1"/>
  <c r="C127" i="1"/>
  <c r="E126" i="1"/>
  <c r="E125" i="1"/>
  <c r="E124" i="1"/>
  <c r="D123" i="1"/>
  <c r="E123" i="1" s="1"/>
  <c r="C123" i="1"/>
  <c r="E122" i="1"/>
  <c r="E121" i="1"/>
  <c r="D120" i="1"/>
  <c r="E120" i="1" s="1"/>
  <c r="C120" i="1"/>
  <c r="E119" i="1"/>
  <c r="E118" i="1"/>
  <c r="E117" i="1"/>
  <c r="E116" i="1"/>
  <c r="E115" i="1"/>
  <c r="E114" i="1"/>
  <c r="E113" i="1"/>
  <c r="E112" i="1"/>
  <c r="E111" i="1"/>
  <c r="D110" i="1"/>
  <c r="E110" i="1" s="1"/>
  <c r="C110" i="1"/>
  <c r="E109" i="1"/>
  <c r="E108" i="1"/>
  <c r="D107" i="1"/>
  <c r="E107" i="1" s="1"/>
  <c r="C107" i="1"/>
  <c r="E106" i="1"/>
  <c r="D105" i="1"/>
  <c r="E105" i="1" s="1"/>
  <c r="C105" i="1"/>
  <c r="E104" i="1"/>
  <c r="E103" i="1"/>
  <c r="E102" i="1"/>
  <c r="E101" i="1"/>
  <c r="E100" i="1"/>
  <c r="E99" i="1"/>
  <c r="E98" i="1"/>
  <c r="E97" i="1"/>
  <c r="D96" i="1"/>
  <c r="E96" i="1" s="1"/>
  <c r="C96" i="1"/>
  <c r="E95" i="1"/>
  <c r="E94" i="1"/>
  <c r="E93" i="1"/>
  <c r="E92" i="1"/>
  <c r="E91" i="1"/>
  <c r="E90" i="1"/>
  <c r="E89" i="1"/>
  <c r="E88" i="1"/>
  <c r="E87" i="1"/>
  <c r="E86" i="1"/>
  <c r="E85" i="1"/>
  <c r="E84" i="1"/>
  <c r="D83" i="1"/>
  <c r="E83" i="1" s="1"/>
  <c r="C83" i="1"/>
  <c r="E82" i="1"/>
  <c r="E81" i="1"/>
  <c r="E80" i="1"/>
  <c r="E79" i="1"/>
  <c r="E78" i="1"/>
  <c r="E77" i="1"/>
  <c r="E76" i="1"/>
  <c r="E75" i="1"/>
  <c r="E74" i="1"/>
  <c r="D73" i="1"/>
  <c r="E73" i="1" s="1"/>
  <c r="C73" i="1"/>
  <c r="E72" i="1"/>
  <c r="E71" i="1"/>
  <c r="E70" i="1"/>
  <c r="E69" i="1"/>
  <c r="E68" i="1"/>
  <c r="E67" i="1"/>
  <c r="E66" i="1"/>
  <c r="E65" i="1"/>
  <c r="E64" i="1"/>
  <c r="D63" i="1"/>
  <c r="E63" i="1" s="1"/>
  <c r="C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D43" i="1"/>
  <c r="C43" i="1"/>
  <c r="C42" i="1" s="1"/>
  <c r="E41" i="1"/>
  <c r="D40" i="1"/>
  <c r="D39" i="1" s="1"/>
  <c r="E39" i="1" s="1"/>
  <c r="C40" i="1"/>
  <c r="C39" i="1"/>
  <c r="E38" i="1"/>
  <c r="D37" i="1"/>
  <c r="E37" i="1" s="1"/>
  <c r="C37" i="1"/>
  <c r="E36" i="1"/>
  <c r="D35" i="1"/>
  <c r="E35" i="1" s="1"/>
  <c r="C35" i="1"/>
  <c r="E34" i="1"/>
  <c r="D33" i="1"/>
  <c r="E33" i="1" s="1"/>
  <c r="C33" i="1"/>
  <c r="C32" i="1" s="1"/>
  <c r="E31" i="1"/>
  <c r="D30" i="1"/>
  <c r="D29" i="1" s="1"/>
  <c r="C30" i="1"/>
  <c r="C29" i="1" s="1"/>
  <c r="E28" i="1"/>
  <c r="D27" i="1"/>
  <c r="E27" i="1" s="1"/>
  <c r="C27" i="1"/>
  <c r="E26" i="1"/>
  <c r="D25" i="1"/>
  <c r="D24" i="1" s="1"/>
  <c r="C25" i="1"/>
  <c r="C24" i="1" s="1"/>
  <c r="E23" i="1"/>
  <c r="D22" i="1"/>
  <c r="D21" i="1" s="1"/>
  <c r="C22" i="1"/>
  <c r="C21" i="1" s="1"/>
  <c r="E20" i="1"/>
  <c r="D19" i="1"/>
  <c r="E19" i="1" s="1"/>
  <c r="C19" i="1"/>
  <c r="E18" i="1"/>
  <c r="D17" i="1"/>
  <c r="C17" i="1"/>
  <c r="E16" i="1"/>
  <c r="E15" i="1"/>
  <c r="D15" i="1"/>
  <c r="C15" i="1"/>
  <c r="E14" i="1"/>
  <c r="D13" i="1"/>
  <c r="E13" i="1" s="1"/>
  <c r="C13" i="1"/>
  <c r="E12" i="1"/>
  <c r="D11" i="1"/>
  <c r="C11" i="1"/>
  <c r="E10" i="1"/>
  <c r="D9" i="1"/>
  <c r="C9" i="1"/>
  <c r="E7" i="1"/>
  <c r="D6" i="1"/>
  <c r="D5" i="1" s="1"/>
  <c r="C6" i="1"/>
  <c r="C5" i="1" s="1"/>
  <c r="E4" i="1"/>
  <c r="D3" i="1"/>
  <c r="D2" i="1" s="1"/>
  <c r="C3" i="1"/>
  <c r="C2" i="1" s="1"/>
  <c r="E9" i="1" l="1"/>
  <c r="E2" i="1"/>
  <c r="E3" i="1"/>
  <c r="E24" i="1"/>
  <c r="E25" i="1"/>
  <c r="E157" i="1"/>
  <c r="D42" i="1"/>
  <c r="E42" i="1" s="1"/>
  <c r="D32" i="1"/>
  <c r="E32" i="1" s="1"/>
  <c r="E184" i="1"/>
  <c r="E17" i="1"/>
  <c r="E11" i="1"/>
  <c r="C8" i="1"/>
  <c r="E5" i="1"/>
  <c r="E6" i="1"/>
  <c r="E21" i="1"/>
  <c r="E29" i="1"/>
  <c r="E40" i="1"/>
  <c r="E166" i="1"/>
  <c r="E174" i="1"/>
  <c r="D8" i="1"/>
  <c r="E43" i="1"/>
  <c r="C173" i="1"/>
  <c r="E173" i="1" s="1"/>
  <c r="E22" i="1"/>
  <c r="E30" i="1"/>
  <c r="E8" i="1" l="1"/>
  <c r="C187" i="1"/>
  <c r="D187" i="1"/>
  <c r="E187" i="1" l="1"/>
</calcChain>
</file>

<file path=xl/sharedStrings.xml><?xml version="1.0" encoding="utf-8"?>
<sst xmlns="http://schemas.openxmlformats.org/spreadsheetml/2006/main" count="216" uniqueCount="113">
  <si>
    <t>програм/програмска активност</t>
  </si>
  <si>
    <t>Текућа апропријација 2025. год.</t>
  </si>
  <si>
    <t>у %</t>
  </si>
  <si>
    <t>0606</t>
  </si>
  <si>
    <t>Подршка раду органа јавне управе</t>
  </si>
  <si>
    <t>0039</t>
  </si>
  <si>
    <t>Извршење судских поступака</t>
  </si>
  <si>
    <t>483-Новчане казне и пенали по решењу судова</t>
  </si>
  <si>
    <t>0608</t>
  </si>
  <si>
    <t>СИСТЕМ ЛОКАЛНЕ САМОУПРАВЕ</t>
  </si>
  <si>
    <t>0001</t>
  </si>
  <si>
    <t>Подршка локалној самоуправи</t>
  </si>
  <si>
    <t>463- Трансфери осталим нивоима власти</t>
  </si>
  <si>
    <t>0702</t>
  </si>
  <si>
    <t>РЕАЛИЗАЦИЈА ИНФРАСТРУКТУРНИХ ПРОЈЕКАТА ОД ЗНАЧАЈА ЗА РЕПУБЛИКУ СРБИЈУ</t>
  </si>
  <si>
    <t>4006</t>
  </si>
  <si>
    <t>Експропријација земљишта у циљу изградње капиталних пројеката</t>
  </si>
  <si>
    <t>541-Земљиште</t>
  </si>
  <si>
    <t>Изградња Националног фудбалског стадиона са пратећим садржајима</t>
  </si>
  <si>
    <t>511-Зграде и грађевински објекти</t>
  </si>
  <si>
    <t>EXPO Београд 2027</t>
  </si>
  <si>
    <t>Тунел од Карађоршђеве улице до Дунавске падине</t>
  </si>
  <si>
    <t>511 - Зграде и грађевински објекти</t>
  </si>
  <si>
    <t>Изградња акваријума са пратећим садржајем</t>
  </si>
  <si>
    <t>Линијска инфраструктура</t>
  </si>
  <si>
    <t>0802</t>
  </si>
  <si>
    <t>УРЕЂЕЊЕ СИСТЕМА РАДА И РАДНО-ПРАВНИХ ОДНОСА</t>
  </si>
  <si>
    <t>0014</t>
  </si>
  <si>
    <t>Трансфер организацијама обавезног социјалног осигурања</t>
  </si>
  <si>
    <t>464-Дотације организацијама обавезног социјалног осигурања-дотација НСЗ,РФЗО и ПИО</t>
  </si>
  <si>
    <t>0901</t>
  </si>
  <si>
    <t>ОБАВЕЗНО ПЕНЗИЈСКО И ИНВАЛИДСКО ОСИГУРАЊЕ</t>
  </si>
  <si>
    <t>Подршка за исплату недостајућих средства за редовне пензије</t>
  </si>
  <si>
    <t>464-Дотације организацијама обавезног социјалног осигурања-дотација ПИО</t>
  </si>
  <si>
    <t>0002</t>
  </si>
  <si>
    <t>Подршка остварењу права корисника у складу са Законом о ПИО и посебним прописима</t>
  </si>
  <si>
    <t>0902</t>
  </si>
  <si>
    <t>СОЦИЈАЛНА ЗАШТИТА</t>
  </si>
  <si>
    <t>Подршка Републичком фонду за здравствено осигурање</t>
  </si>
  <si>
    <t>464-Дотације организацијама обавезног социјалног осигурања-дотација РФЗО</t>
  </si>
  <si>
    <t>ОТКЛАЊАЊЕ ПОСЛЕДИЦА ОДУЗИМАЊА ИМОВИНЕ</t>
  </si>
  <si>
    <t>0003</t>
  </si>
  <si>
    <t>Подршка раду Агенције за реституцију</t>
  </si>
  <si>
    <t>424-Специјализоване услуге</t>
  </si>
  <si>
    <t>Отклањање последица одузимања имовине жртвама холокауста који немају живих законских наследника</t>
  </si>
  <si>
    <t>485-Накнада штете за повреде или штету нанету од стране државних органа</t>
  </si>
  <si>
    <t>Враћање одузете имовине и обештећење за одузету имовину</t>
  </si>
  <si>
    <t>ПОЛИТИЧКИ СИСТЕМ</t>
  </si>
  <si>
    <t>0005</t>
  </si>
  <si>
    <t>Финансирање редовног рада политичких субјеката</t>
  </si>
  <si>
    <t>481-Дотације невладиним организацијама</t>
  </si>
  <si>
    <t>УРЕЂЕЊЕ, УПРАВЉАЊЕ И НАДЗОР ФИНАНСИЈСКОГ И ФИСКАЛНОГ СИСТЕМА</t>
  </si>
  <si>
    <t>0004</t>
  </si>
  <si>
    <t>Административна подршка управљању финансијским и фискалним системом</t>
  </si>
  <si>
    <t>411-Плате,додаци и накнаде запослених (зараде)</t>
  </si>
  <si>
    <t>412-Социјални доприноси на терет послодавца</t>
  </si>
  <si>
    <t>413-Накнада у натури</t>
  </si>
  <si>
    <t xml:space="preserve">414-Социјална давања запосленима </t>
  </si>
  <si>
    <t>415-Накнада трошкова за запослене</t>
  </si>
  <si>
    <t>416-Награде запосленима и остали посебни расходи-јубиларне награде</t>
  </si>
  <si>
    <t>421-Стални трошкови</t>
  </si>
  <si>
    <t>422-Трошкови путовања</t>
  </si>
  <si>
    <t>423-Услуге по уговору</t>
  </si>
  <si>
    <t>425-Трошкови поправке и одржавање</t>
  </si>
  <si>
    <t>426-Материјал</t>
  </si>
  <si>
    <t>452-Субвенције приватним финансијским институцијама</t>
  </si>
  <si>
    <t>462-Дотације међународним организацијама</t>
  </si>
  <si>
    <t>482-Порези, обавезне таксе и казне и пенали</t>
  </si>
  <si>
    <t>485- Накнада штете за повреде или штету нанету од стране државних органа</t>
  </si>
  <si>
    <t>512-Машине и опрема</t>
  </si>
  <si>
    <t>515-Нематеријална имовина</t>
  </si>
  <si>
    <t>622-Набавка стране финансијске имовине</t>
  </si>
  <si>
    <t>0012</t>
  </si>
  <si>
    <t>Макроекономске и фискалне анализе и пројекције</t>
  </si>
  <si>
    <t>512 - Машине и опрема</t>
  </si>
  <si>
    <t>0013</t>
  </si>
  <si>
    <t>Припрема и анализа буџета</t>
  </si>
  <si>
    <t>Управљање средствима ЕУ и процес европских интеграција из надлежности Министарства финансија</t>
  </si>
  <si>
    <t>444-Пратећи трошкови задуживања-покриће негативних курсних разлика</t>
  </si>
  <si>
    <t>0015</t>
  </si>
  <si>
    <t>Спровођење другостепеног пореског и царинског поступка</t>
  </si>
  <si>
    <t>Платформа за надзор реализације уговора о јавним набавкама</t>
  </si>
  <si>
    <t>Апликативни систем за централизовани мониторинг ИТ система дата центра</t>
  </si>
  <si>
    <t xml:space="preserve">Пројеката развоја тржишта капитала </t>
  </si>
  <si>
    <t>Централни информациони систем за обрачун примања запослених у јавном сектору - Искра</t>
  </si>
  <si>
    <t>Интегрисани комуникациони систем</t>
  </si>
  <si>
    <t>Информациони систем - ПИМИС</t>
  </si>
  <si>
    <t>Централизована платформа за електронске фактуре правних лица и предузетника</t>
  </si>
  <si>
    <t>Документ менаџмент систем</t>
  </si>
  <si>
    <t>Надоградња система за консолидацију података и пословно извештавање</t>
  </si>
  <si>
    <t xml:space="preserve">Реконструкцијаи адаптација непокретности Министарства финансија </t>
  </si>
  <si>
    <t>Надоградња система за управљање претприступне помоћи ЕУ</t>
  </si>
  <si>
    <t>Информациони систем Е - акцизе</t>
  </si>
  <si>
    <t>Пројекат унапређења управљања јавним финанасијама за зелену транзицију</t>
  </si>
  <si>
    <t>Подршка реализацији ЕXPO Београд 2027</t>
  </si>
  <si>
    <t>621-Набавка домаће финансијске имовине</t>
  </si>
  <si>
    <t>УПРАВЉАЊЕ ПОРЕСКИМ СИСТЕМОМ И ПОРЕСКОМ АДМИНИСТРАЦИЈОМ</t>
  </si>
  <si>
    <t>Нормативно уређење фискалног система</t>
  </si>
  <si>
    <t>426 - Материјал</t>
  </si>
  <si>
    <t>УПРАВЉАЊЕ ЦАРИНСКИМ СИСТЕМОМ И ЦАРИНСКОМ АДМИНИСТРАЦИЈОМ</t>
  </si>
  <si>
    <t>Нормативно уређење царинског система</t>
  </si>
  <si>
    <t>416-Награде запосленима и остали посебни расходи</t>
  </si>
  <si>
    <t>ИНТЕРВЕНЦИЈСКА СРЕДСТВА</t>
  </si>
  <si>
    <t xml:space="preserve">Интервенцијска средства за потребе спровођења ИПА програма </t>
  </si>
  <si>
    <t>Текућа буџетска резерва</t>
  </si>
  <si>
    <t>499-Текућа буџетска резерва</t>
  </si>
  <si>
    <t>Стална буџетска резерва</t>
  </si>
  <si>
    <t>499-Стална буџетска резерва</t>
  </si>
  <si>
    <t>Кредитна подршка</t>
  </si>
  <si>
    <t>621 - Набавка домаће финансијске имовине</t>
  </si>
  <si>
    <t>622 - Набавка стране финансијске имовине</t>
  </si>
  <si>
    <t>УКУПНО МИНИСТАРСТВО ФИНАНСИЈА</t>
  </si>
  <si>
    <t xml:space="preserve">Извршено до 31.08.2025.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</si>
</sst>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b/>
      <i/>
      <sz val="8"/>
      <name val="Arial"/>
      <family val="2"/>
    </font>
    <font>
      <b/>
      <sz val="8"/>
      <name val="Arial"/>
      <family val="2"/>
      <charset val="238"/>
    </font>
    <font>
      <i/>
      <sz val="8"/>
      <name val="Arial"/>
      <family val="2"/>
    </font>
    <font>
      <i/>
      <sz val="8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</font>
    <font>
      <b/>
      <sz val="10"/>
      <color theme="1"/>
      <name val="Calibri"/>
      <family val="2"/>
      <scheme val="minor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  <charset val="238"/>
    </font>
    <font>
      <sz val="1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i/>
      <sz val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8" fillId="0" borderId="0"/>
  </cellStyleXfs>
  <cellXfs count="244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4" fontId="2" fillId="0" borderId="2" xfId="0" applyNumberFormat="1" applyFont="1" applyFill="1" applyBorder="1" applyAlignment="1">
      <alignment horizontal="center" wrapText="1"/>
    </xf>
    <xf numFmtId="0" fontId="3" fillId="0" borderId="1" xfId="0" quotePrefix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4" xfId="0" quotePrefix="1" applyFont="1" applyFill="1" applyBorder="1" applyAlignment="1">
      <alignment horizontal="right"/>
    </xf>
    <xf numFmtId="0" fontId="5" fillId="0" borderId="5" xfId="0" applyFont="1" applyFill="1" applyBorder="1" applyAlignment="1">
      <alignment wrapText="1"/>
    </xf>
    <xf numFmtId="4" fontId="6" fillId="0" borderId="6" xfId="0" applyNumberFormat="1" applyFont="1" applyFill="1" applyBorder="1" applyAlignment="1">
      <alignment horizontal="right" wrapText="1"/>
    </xf>
    <xf numFmtId="4" fontId="7" fillId="0" borderId="7" xfId="0" applyNumberFormat="1" applyFont="1" applyFill="1" applyBorder="1" applyAlignment="1">
      <alignment horizontal="right" wrapText="1"/>
    </xf>
    <xf numFmtId="0" fontId="2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wrapText="1"/>
    </xf>
    <xf numFmtId="4" fontId="9" fillId="0" borderId="9" xfId="0" applyNumberFormat="1" applyFont="1" applyFill="1" applyBorder="1" applyAlignment="1">
      <alignment horizontal="right" wrapText="1"/>
    </xf>
    <xf numFmtId="4" fontId="2" fillId="0" borderId="10" xfId="0" applyNumberFormat="1" applyFont="1" applyFill="1" applyBorder="1" applyAlignment="1">
      <alignment horizontal="right" wrapText="1"/>
    </xf>
    <xf numFmtId="0" fontId="3" fillId="0" borderId="11" xfId="0" applyFont="1" applyFill="1" applyBorder="1" applyAlignment="1">
      <alignment horizontal="center" vertical="center" wrapText="1"/>
    </xf>
    <xf numFmtId="4" fontId="3" fillId="0" borderId="11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/>
    </xf>
    <xf numFmtId="4" fontId="10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wrapText="1"/>
    </xf>
    <xf numFmtId="4" fontId="6" fillId="0" borderId="6" xfId="0" applyNumberFormat="1" applyFont="1" applyFill="1" applyBorder="1" applyAlignment="1"/>
    <xf numFmtId="4" fontId="7" fillId="0" borderId="12" xfId="0" applyNumberFormat="1" applyFont="1" applyFill="1" applyBorder="1" applyAlignment="1">
      <alignment horizontal="right" wrapText="1"/>
    </xf>
    <xf numFmtId="0" fontId="2" fillId="0" borderId="8" xfId="0" applyFont="1" applyFill="1" applyBorder="1"/>
    <xf numFmtId="0" fontId="8" fillId="0" borderId="13" xfId="0" applyFont="1" applyFill="1" applyBorder="1" applyAlignment="1">
      <alignment wrapText="1"/>
    </xf>
    <xf numFmtId="4" fontId="8" fillId="0" borderId="14" xfId="0" applyNumberFormat="1" applyFont="1" applyFill="1" applyBorder="1" applyAlignment="1"/>
    <xf numFmtId="0" fontId="3" fillId="0" borderId="15" xfId="0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0" borderId="16" xfId="0" quotePrefix="1" applyFont="1" applyFill="1" applyBorder="1" applyAlignment="1">
      <alignment horizontal="right"/>
    </xf>
    <xf numFmtId="0" fontId="5" fillId="0" borderId="17" xfId="0" applyFont="1" applyFill="1" applyBorder="1" applyAlignment="1">
      <alignment wrapText="1"/>
    </xf>
    <xf numFmtId="0" fontId="2" fillId="0" borderId="18" xfId="0" applyFont="1" applyFill="1" applyBorder="1"/>
    <xf numFmtId="0" fontId="8" fillId="0" borderId="19" xfId="0" applyFont="1" applyFill="1" applyBorder="1" applyAlignment="1">
      <alignment wrapText="1"/>
    </xf>
    <xf numFmtId="4" fontId="8" fillId="0" borderId="20" xfId="0" applyNumberFormat="1" applyFont="1" applyFill="1" applyBorder="1" applyAlignment="1"/>
    <xf numFmtId="4" fontId="2" fillId="0" borderId="21" xfId="0" applyNumberFormat="1" applyFont="1" applyFill="1" applyBorder="1" applyAlignment="1">
      <alignment horizontal="right" wrapText="1"/>
    </xf>
    <xf numFmtId="0" fontId="2" fillId="0" borderId="22" xfId="0" applyFont="1" applyFill="1" applyBorder="1"/>
    <xf numFmtId="0" fontId="8" fillId="0" borderId="23" xfId="0" applyFont="1" applyFill="1" applyBorder="1" applyAlignment="1">
      <alignment wrapText="1"/>
    </xf>
    <xf numFmtId="4" fontId="8" fillId="0" borderId="24" xfId="0" applyNumberFormat="1" applyFont="1" applyFill="1" applyBorder="1" applyAlignment="1"/>
    <xf numFmtId="4" fontId="2" fillId="0" borderId="25" xfId="0" applyNumberFormat="1" applyFont="1" applyFill="1" applyBorder="1" applyAlignment="1">
      <alignment horizontal="right" wrapText="1"/>
    </xf>
    <xf numFmtId="0" fontId="5" fillId="0" borderId="18" xfId="0" applyFont="1" applyFill="1" applyBorder="1"/>
    <xf numFmtId="0" fontId="5" fillId="0" borderId="23" xfId="0" applyFont="1" applyFill="1" applyBorder="1" applyAlignment="1">
      <alignment wrapText="1"/>
    </xf>
    <xf numFmtId="4" fontId="6" fillId="0" borderId="24" xfId="0" applyNumberFormat="1" applyFont="1" applyFill="1" applyBorder="1" applyAlignment="1"/>
    <xf numFmtId="0" fontId="5" fillId="0" borderId="22" xfId="0" applyFont="1" applyFill="1" applyBorder="1"/>
    <xf numFmtId="0" fontId="8" fillId="0" borderId="24" xfId="0" applyFont="1" applyFill="1" applyBorder="1" applyAlignment="1">
      <alignment wrapText="1"/>
    </xf>
    <xf numFmtId="43" fontId="6" fillId="0" borderId="20" xfId="1" applyFont="1" applyFill="1" applyBorder="1" applyAlignment="1"/>
    <xf numFmtId="43" fontId="14" fillId="0" borderId="20" xfId="1" applyFont="1" applyFill="1" applyBorder="1" applyAlignment="1"/>
    <xf numFmtId="0" fontId="5" fillId="0" borderId="20" xfId="0" applyFont="1" applyFill="1" applyBorder="1"/>
    <xf numFmtId="43" fontId="15" fillId="0" borderId="6" xfId="1" applyFont="1" applyFill="1" applyBorder="1" applyAlignment="1"/>
    <xf numFmtId="0" fontId="2" fillId="0" borderId="20" xfId="0" applyFont="1" applyFill="1" applyBorder="1"/>
    <xf numFmtId="43" fontId="14" fillId="0" borderId="6" xfId="1" applyFont="1" applyFill="1" applyBorder="1" applyAlignment="1"/>
    <xf numFmtId="4" fontId="5" fillId="0" borderId="25" xfId="0" applyNumberFormat="1" applyFont="1" applyFill="1" applyBorder="1" applyAlignment="1">
      <alignment horizontal="right" wrapText="1"/>
    </xf>
    <xf numFmtId="0" fontId="2" fillId="0" borderId="24" xfId="0" applyFont="1" applyFill="1" applyBorder="1"/>
    <xf numFmtId="43" fontId="14" fillId="0" borderId="5" xfId="1" applyFont="1" applyFill="1" applyBorder="1" applyAlignment="1"/>
    <xf numFmtId="0" fontId="5" fillId="0" borderId="28" xfId="0" applyFont="1" applyFill="1" applyBorder="1" applyAlignment="1">
      <alignment wrapText="1"/>
    </xf>
    <xf numFmtId="4" fontId="5" fillId="0" borderId="5" xfId="0" applyNumberFormat="1" applyFont="1" applyFill="1" applyBorder="1" applyAlignment="1"/>
    <xf numFmtId="4" fontId="5" fillId="0" borderId="12" xfId="0" applyNumberFormat="1" applyFont="1" applyFill="1" applyBorder="1" applyAlignment="1">
      <alignment horizontal="right" wrapText="1"/>
    </xf>
    <xf numFmtId="0" fontId="5" fillId="0" borderId="29" xfId="0" quotePrefix="1" applyFont="1" applyFill="1" applyBorder="1" applyAlignment="1">
      <alignment horizontal="right"/>
    </xf>
    <xf numFmtId="4" fontId="8" fillId="0" borderId="9" xfId="0" applyNumberFormat="1" applyFont="1" applyFill="1" applyBorder="1" applyAlignment="1"/>
    <xf numFmtId="4" fontId="16" fillId="0" borderId="10" xfId="0" applyNumberFormat="1" applyFont="1" applyFill="1" applyBorder="1" applyAlignment="1">
      <alignment horizontal="right" wrapText="1"/>
    </xf>
    <xf numFmtId="4" fontId="7" fillId="0" borderId="17" xfId="0" applyNumberFormat="1" applyFont="1" applyFill="1" applyBorder="1" applyAlignment="1"/>
    <xf numFmtId="4" fontId="7" fillId="0" borderId="6" xfId="0" applyNumberFormat="1" applyFont="1" applyFill="1" applyBorder="1" applyAlignment="1"/>
    <xf numFmtId="0" fontId="2" fillId="0" borderId="30" xfId="0" applyFont="1" applyFill="1" applyBorder="1"/>
    <xf numFmtId="4" fontId="8" fillId="0" borderId="5" xfId="0" applyNumberFormat="1" applyFont="1" applyFill="1" applyBorder="1" applyAlignment="1"/>
    <xf numFmtId="4" fontId="16" fillId="0" borderId="25" xfId="0" applyNumberFormat="1" applyFont="1" applyFill="1" applyBorder="1" applyAlignment="1">
      <alignment horizontal="right" wrapText="1"/>
    </xf>
    <xf numFmtId="0" fontId="5" fillId="0" borderId="18" xfId="0" quotePrefix="1" applyFont="1" applyFill="1" applyBorder="1" applyAlignment="1">
      <alignment horizontal="right"/>
    </xf>
    <xf numFmtId="0" fontId="7" fillId="0" borderId="20" xfId="0" applyFont="1" applyFill="1" applyBorder="1" applyAlignment="1">
      <alignment horizontal="left" wrapText="1"/>
    </xf>
    <xf numFmtId="4" fontId="7" fillId="0" borderId="20" xfId="0" applyNumberFormat="1" applyFont="1" applyFill="1" applyBorder="1" applyAlignment="1"/>
    <xf numFmtId="4" fontId="7" fillId="0" borderId="25" xfId="0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wrapText="1"/>
    </xf>
    <xf numFmtId="0" fontId="10" fillId="0" borderId="16" xfId="0" applyFont="1" applyFill="1" applyBorder="1" applyAlignment="1">
      <alignment horizontal="left"/>
    </xf>
    <xf numFmtId="0" fontId="8" fillId="0" borderId="31" xfId="0" applyFont="1" applyFill="1" applyBorder="1" applyAlignment="1">
      <alignment wrapText="1"/>
    </xf>
    <xf numFmtId="4" fontId="8" fillId="0" borderId="6" xfId="0" applyNumberFormat="1" applyFont="1" applyFill="1" applyBorder="1" applyAlignment="1"/>
    <xf numFmtId="4" fontId="7" fillId="0" borderId="21" xfId="0" applyNumberFormat="1" applyFont="1" applyFill="1" applyBorder="1" applyAlignment="1">
      <alignment horizontal="right" wrapText="1"/>
    </xf>
    <xf numFmtId="49" fontId="5" fillId="0" borderId="18" xfId="0" applyNumberFormat="1" applyFont="1" applyFill="1" applyBorder="1" applyAlignment="1">
      <alignment horizontal="right"/>
    </xf>
    <xf numFmtId="0" fontId="5" fillId="0" borderId="20" xfId="0" applyFont="1" applyFill="1" applyBorder="1" applyAlignment="1">
      <alignment wrapText="1"/>
    </xf>
    <xf numFmtId="4" fontId="5" fillId="0" borderId="20" xfId="0" applyNumberFormat="1" applyFont="1" applyFill="1" applyBorder="1" applyAlignment="1">
      <alignment horizontal="right"/>
    </xf>
    <xf numFmtId="0" fontId="2" fillId="0" borderId="29" xfId="0" applyFont="1" applyFill="1" applyBorder="1"/>
    <xf numFmtId="0" fontId="8" fillId="0" borderId="14" xfId="0" applyFont="1" applyFill="1" applyBorder="1" applyAlignment="1">
      <alignment wrapText="1"/>
    </xf>
    <xf numFmtId="4" fontId="8" fillId="0" borderId="14" xfId="0" applyNumberFormat="1" applyFont="1" applyFill="1" applyBorder="1" applyAlignment="1">
      <alignment horizontal="right"/>
    </xf>
    <xf numFmtId="0" fontId="5" fillId="0" borderId="6" xfId="0" applyFont="1" applyFill="1" applyBorder="1" applyAlignment="1">
      <alignment wrapText="1"/>
    </xf>
    <xf numFmtId="4" fontId="5" fillId="0" borderId="6" xfId="0" applyNumberFormat="1" applyFont="1" applyFill="1" applyBorder="1" applyAlignment="1"/>
    <xf numFmtId="0" fontId="5" fillId="0" borderId="8" xfId="0" quotePrefix="1" applyFont="1" applyFill="1" applyBorder="1" applyAlignment="1">
      <alignment horizontal="right"/>
    </xf>
    <xf numFmtId="0" fontId="3" fillId="0" borderId="33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wrapText="1"/>
    </xf>
    <xf numFmtId="0" fontId="8" fillId="0" borderId="20" xfId="0" applyFont="1" applyFill="1" applyBorder="1" applyAlignment="1">
      <alignment wrapText="1"/>
    </xf>
    <xf numFmtId="0" fontId="5" fillId="0" borderId="34" xfId="0" quotePrefix="1" applyFont="1" applyFill="1" applyBorder="1" applyAlignment="1">
      <alignment horizontal="right"/>
    </xf>
    <xf numFmtId="0" fontId="5" fillId="0" borderId="35" xfId="0" applyFont="1" applyFill="1" applyBorder="1" applyAlignment="1">
      <alignment wrapText="1"/>
    </xf>
    <xf numFmtId="4" fontId="5" fillId="0" borderId="35" xfId="0" applyNumberFormat="1" applyFont="1" applyFill="1" applyBorder="1" applyAlignment="1"/>
    <xf numFmtId="4" fontId="5" fillId="0" borderId="36" xfId="0" applyNumberFormat="1" applyFont="1" applyFill="1" applyBorder="1" applyAlignment="1">
      <alignment horizontal="right" wrapText="1"/>
    </xf>
    <xf numFmtId="0" fontId="2" fillId="0" borderId="4" xfId="0" applyFont="1" applyFill="1" applyBorder="1"/>
    <xf numFmtId="4" fontId="2" fillId="0" borderId="12" xfId="0" applyNumberFormat="1" applyFont="1" applyFill="1" applyBorder="1" applyAlignment="1">
      <alignment horizontal="right" wrapText="1"/>
    </xf>
    <xf numFmtId="0" fontId="5" fillId="0" borderId="4" xfId="0" applyFont="1" applyFill="1" applyBorder="1"/>
    <xf numFmtId="4" fontId="8" fillId="0" borderId="20" xfId="0" applyNumberFormat="1" applyFont="1" applyFill="1" applyBorder="1" applyAlignment="1">
      <alignment wrapText="1"/>
    </xf>
    <xf numFmtId="4" fontId="8" fillId="0" borderId="24" xfId="0" applyNumberFormat="1" applyFont="1" applyFill="1" applyBorder="1" applyAlignment="1">
      <alignment wrapText="1"/>
    </xf>
    <xf numFmtId="0" fontId="8" fillId="0" borderId="37" xfId="0" applyFont="1" applyFill="1" applyBorder="1" applyAlignment="1">
      <alignment wrapText="1"/>
    </xf>
    <xf numFmtId="49" fontId="5" fillId="0" borderId="6" xfId="0" applyNumberFormat="1" applyFont="1" applyFill="1" applyBorder="1" applyAlignment="1" applyProtection="1">
      <alignment wrapText="1"/>
    </xf>
    <xf numFmtId="0" fontId="2" fillId="0" borderId="38" xfId="2" applyFont="1" applyFill="1" applyBorder="1"/>
    <xf numFmtId="0" fontId="8" fillId="0" borderId="17" xfId="0" applyFont="1" applyFill="1" applyBorder="1" applyAlignment="1">
      <alignment wrapText="1"/>
    </xf>
    <xf numFmtId="0" fontId="5" fillId="0" borderId="38" xfId="0" applyFont="1" applyFill="1" applyBorder="1"/>
    <xf numFmtId="0" fontId="2" fillId="0" borderId="38" xfId="0" applyFont="1" applyFill="1" applyBorder="1"/>
    <xf numFmtId="4" fontId="8" fillId="0" borderId="9" xfId="0" applyNumberFormat="1" applyFont="1" applyFill="1" applyBorder="1" applyAlignment="1">
      <alignment horizontal="right" wrapText="1"/>
    </xf>
    <xf numFmtId="49" fontId="5" fillId="0" borderId="35" xfId="0" applyNumberFormat="1" applyFont="1" applyFill="1" applyBorder="1" applyAlignment="1" applyProtection="1">
      <alignment wrapText="1"/>
    </xf>
    <xf numFmtId="0" fontId="8" fillId="0" borderId="39" xfId="0" applyFont="1" applyFill="1" applyBorder="1" applyAlignment="1">
      <alignment wrapText="1"/>
    </xf>
    <xf numFmtId="4" fontId="19" fillId="0" borderId="6" xfId="0" applyNumberFormat="1" applyFont="1" applyFill="1" applyBorder="1" applyAlignment="1"/>
    <xf numFmtId="0" fontId="7" fillId="0" borderId="34" xfId="0" applyFont="1" applyFill="1" applyBorder="1"/>
    <xf numFmtId="4" fontId="5" fillId="0" borderId="6" xfId="0" applyNumberFormat="1" applyFont="1" applyFill="1" applyBorder="1" applyAlignment="1">
      <alignment horizontal="right"/>
    </xf>
    <xf numFmtId="0" fontId="7" fillId="0" borderId="40" xfId="0" applyFont="1" applyFill="1" applyBorder="1"/>
    <xf numFmtId="4" fontId="8" fillId="0" borderId="9" xfId="0" applyNumberFormat="1" applyFont="1" applyFill="1" applyBorder="1" applyAlignment="1">
      <alignment horizontal="right"/>
    </xf>
    <xf numFmtId="4" fontId="2" fillId="0" borderId="41" xfId="0" applyNumberFormat="1" applyFont="1" applyFill="1" applyBorder="1" applyAlignment="1">
      <alignment horizontal="right" wrapText="1"/>
    </xf>
    <xf numFmtId="0" fontId="7" fillId="0" borderId="42" xfId="0" applyFont="1" applyFill="1" applyBorder="1"/>
    <xf numFmtId="4" fontId="6" fillId="0" borderId="35" xfId="0" applyNumberFormat="1" applyFont="1" applyFill="1" applyBorder="1" applyAlignment="1">
      <alignment horizontal="right"/>
    </xf>
    <xf numFmtId="0" fontId="9" fillId="0" borderId="20" xfId="0" applyFont="1" applyFill="1" applyBorder="1" applyAlignment="1">
      <alignment wrapText="1"/>
    </xf>
    <xf numFmtId="4" fontId="8" fillId="0" borderId="20" xfId="0" applyNumberFormat="1" applyFont="1" applyFill="1" applyBorder="1" applyAlignment="1">
      <alignment horizontal="right"/>
    </xf>
    <xf numFmtId="4" fontId="9" fillId="0" borderId="20" xfId="0" applyNumberFormat="1" applyFont="1" applyFill="1" applyBorder="1" applyAlignment="1">
      <alignment horizontal="right"/>
    </xf>
    <xf numFmtId="0" fontId="9" fillId="0" borderId="9" xfId="0" applyFont="1" applyFill="1" applyBorder="1" applyAlignment="1">
      <alignment wrapText="1"/>
    </xf>
    <xf numFmtId="0" fontId="9" fillId="0" borderId="24" xfId="0" applyFont="1" applyFill="1" applyBorder="1" applyAlignment="1">
      <alignment wrapText="1"/>
    </xf>
    <xf numFmtId="4" fontId="8" fillId="0" borderId="24" xfId="0" applyNumberFormat="1" applyFont="1" applyFill="1" applyBorder="1" applyAlignment="1">
      <alignment horizontal="right"/>
    </xf>
    <xf numFmtId="0" fontId="7" fillId="0" borderId="35" xfId="0" applyFont="1" applyFill="1" applyBorder="1" applyAlignment="1">
      <alignment wrapText="1"/>
    </xf>
    <xf numFmtId="4" fontId="7" fillId="0" borderId="35" xfId="0" applyNumberFormat="1" applyFont="1" applyFill="1" applyBorder="1" applyAlignment="1">
      <alignment horizontal="right"/>
    </xf>
    <xf numFmtId="0" fontId="7" fillId="0" borderId="4" xfId="0" applyFont="1" applyFill="1" applyBorder="1"/>
    <xf numFmtId="0" fontId="8" fillId="0" borderId="6" xfId="0" applyFont="1" applyFill="1" applyBorder="1" applyAlignment="1">
      <alignment wrapText="1"/>
    </xf>
    <xf numFmtId="4" fontId="2" fillId="0" borderId="6" xfId="0" applyNumberFormat="1" applyFont="1" applyFill="1" applyBorder="1" applyAlignment="1">
      <alignment horizontal="right"/>
    </xf>
    <xf numFmtId="4" fontId="2" fillId="0" borderId="7" xfId="0" applyNumberFormat="1" applyFont="1" applyFill="1" applyBorder="1" applyAlignment="1">
      <alignment horizontal="right" wrapText="1"/>
    </xf>
    <xf numFmtId="0" fontId="7" fillId="0" borderId="1" xfId="0" applyFont="1" applyFill="1" applyBorder="1"/>
    <xf numFmtId="0" fontId="7" fillId="0" borderId="3" xfId="0" applyFont="1" applyFill="1" applyBorder="1" applyAlignment="1">
      <alignment wrapText="1"/>
    </xf>
    <xf numFmtId="4" fontId="7" fillId="0" borderId="3" xfId="0" applyNumberFormat="1" applyFont="1" applyFill="1" applyBorder="1" applyAlignment="1">
      <alignment horizontal="right"/>
    </xf>
    <xf numFmtId="4" fontId="2" fillId="0" borderId="2" xfId="0" applyNumberFormat="1" applyFont="1" applyFill="1" applyBorder="1" applyAlignment="1">
      <alignment horizontal="right" wrapText="1"/>
    </xf>
    <xf numFmtId="0" fontId="9" fillId="0" borderId="6" xfId="0" applyFont="1" applyFill="1" applyBorder="1" applyAlignment="1">
      <alignment wrapText="1"/>
    </xf>
    <xf numFmtId="4" fontId="8" fillId="0" borderId="6" xfId="0" applyNumberFormat="1" applyFont="1" applyFill="1" applyBorder="1" applyAlignment="1">
      <alignment horizontal="right"/>
    </xf>
    <xf numFmtId="0" fontId="5" fillId="0" borderId="34" xfId="0" applyFont="1" applyFill="1" applyBorder="1"/>
    <xf numFmtId="4" fontId="5" fillId="0" borderId="35" xfId="0" applyNumberFormat="1" applyFont="1" applyFill="1" applyBorder="1" applyAlignment="1">
      <alignment horizontal="right"/>
    </xf>
    <xf numFmtId="0" fontId="5" fillId="0" borderId="40" xfId="0" applyFont="1" applyFill="1" applyBorder="1"/>
    <xf numFmtId="4" fontId="2" fillId="0" borderId="9" xfId="0" applyNumberFormat="1" applyFont="1" applyFill="1" applyBorder="1" applyAlignment="1">
      <alignment horizontal="right"/>
    </xf>
    <xf numFmtId="0" fontId="5" fillId="0" borderId="16" xfId="0" applyFont="1" applyFill="1" applyBorder="1"/>
    <xf numFmtId="4" fontId="9" fillId="0" borderId="43" xfId="0" applyNumberFormat="1" applyFont="1" applyFill="1" applyBorder="1" applyAlignment="1">
      <alignment horizontal="right"/>
    </xf>
    <xf numFmtId="0" fontId="2" fillId="0" borderId="40" xfId="0" applyFont="1" applyFill="1" applyBorder="1"/>
    <xf numFmtId="4" fontId="9" fillId="0" borderId="44" xfId="0" applyNumberFormat="1" applyFont="1" applyFill="1" applyBorder="1" applyAlignment="1">
      <alignment horizontal="right"/>
    </xf>
    <xf numFmtId="4" fontId="6" fillId="0" borderId="6" xfId="0" applyNumberFormat="1" applyFont="1" applyFill="1" applyBorder="1" applyAlignment="1">
      <alignment horizontal="right"/>
    </xf>
    <xf numFmtId="4" fontId="9" fillId="0" borderId="37" xfId="0" applyNumberFormat="1" applyFont="1" applyFill="1" applyBorder="1" applyAlignment="1">
      <alignment horizontal="right"/>
    </xf>
    <xf numFmtId="0" fontId="7" fillId="0" borderId="16" xfId="0" applyFont="1" applyFill="1" applyBorder="1"/>
    <xf numFmtId="0" fontId="9" fillId="0" borderId="45" xfId="0" applyFont="1" applyFill="1" applyBorder="1" applyAlignment="1">
      <alignment wrapText="1"/>
    </xf>
    <xf numFmtId="0" fontId="7" fillId="0" borderId="38" xfId="0" applyFont="1" applyFill="1" applyBorder="1"/>
    <xf numFmtId="0" fontId="8" fillId="0" borderId="5" xfId="0" applyFont="1" applyFill="1" applyBorder="1" applyAlignment="1">
      <alignment wrapText="1"/>
    </xf>
    <xf numFmtId="4" fontId="8" fillId="0" borderId="5" xfId="0" applyNumberFormat="1" applyFont="1" applyFill="1" applyBorder="1" applyAlignment="1">
      <alignment horizontal="right"/>
    </xf>
    <xf numFmtId="4" fontId="2" fillId="0" borderId="14" xfId="0" applyNumberFormat="1" applyFont="1" applyFill="1" applyBorder="1" applyAlignment="1">
      <alignment horizontal="right"/>
    </xf>
    <xf numFmtId="0" fontId="7" fillId="0" borderId="29" xfId="0" applyFont="1" applyFill="1" applyBorder="1"/>
    <xf numFmtId="4" fontId="5" fillId="0" borderId="41" xfId="0" applyNumberFormat="1" applyFont="1" applyFill="1" applyBorder="1" applyAlignment="1">
      <alignment horizontal="right" wrapText="1"/>
    </xf>
    <xf numFmtId="0" fontId="5" fillId="0" borderId="46" xfId="0" applyFont="1" applyFill="1" applyBorder="1" applyAlignment="1">
      <alignment wrapText="1"/>
    </xf>
    <xf numFmtId="4" fontId="6" fillId="0" borderId="46" xfId="0" applyNumberFormat="1" applyFont="1" applyFill="1" applyBorder="1" applyAlignment="1">
      <alignment horizontal="right"/>
    </xf>
    <xf numFmtId="4" fontId="5" fillId="0" borderId="47" xfId="0" applyNumberFormat="1" applyFont="1" applyFill="1" applyBorder="1" applyAlignment="1">
      <alignment horizontal="right" wrapText="1"/>
    </xf>
    <xf numFmtId="4" fontId="5" fillId="0" borderId="21" xfId="0" applyNumberFormat="1" applyFont="1" applyFill="1" applyBorder="1" applyAlignment="1">
      <alignment horizontal="right" wrapText="1"/>
    </xf>
    <xf numFmtId="4" fontId="5" fillId="0" borderId="10" xfId="0" applyNumberFormat="1" applyFont="1" applyFill="1" applyBorder="1" applyAlignment="1">
      <alignment horizontal="right" wrapText="1"/>
    </xf>
    <xf numFmtId="0" fontId="0" fillId="0" borderId="0" xfId="0" applyAlignment="1">
      <alignment horizontal="center" vertical="center"/>
    </xf>
    <xf numFmtId="4" fontId="7" fillId="0" borderId="36" xfId="0" applyNumberFormat="1" applyFont="1" applyFill="1" applyBorder="1" applyAlignment="1">
      <alignment horizontal="right" wrapText="1"/>
    </xf>
    <xf numFmtId="0" fontId="2" fillId="0" borderId="22" xfId="2" applyFont="1" applyFill="1" applyBorder="1"/>
    <xf numFmtId="0" fontId="2" fillId="0" borderId="4" xfId="0" applyFont="1" applyFill="1" applyBorder="1" applyAlignment="1">
      <alignment horizontal="center" vertical="center" wrapText="1"/>
    </xf>
    <xf numFmtId="4" fontId="8" fillId="0" borderId="20" xfId="0" applyNumberFormat="1" applyFont="1" applyFill="1" applyBorder="1" applyAlignment="1">
      <alignment horizontal="right" wrapText="1"/>
    </xf>
    <xf numFmtId="0" fontId="2" fillId="0" borderId="4" xfId="0" applyFont="1" applyFill="1" applyBorder="1" applyAlignment="1">
      <alignment vertical="center"/>
    </xf>
    <xf numFmtId="0" fontId="2" fillId="0" borderId="29" xfId="0" applyFont="1" applyFill="1" applyBorder="1" applyAlignment="1">
      <alignment vertical="center"/>
    </xf>
    <xf numFmtId="0" fontId="13" fillId="0" borderId="9" xfId="0" applyFont="1" applyFill="1" applyBorder="1" applyAlignment="1">
      <alignment wrapText="1"/>
    </xf>
    <xf numFmtId="0" fontId="3" fillId="0" borderId="29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4" fontId="3" fillId="0" borderId="32" xfId="0" applyNumberFormat="1" applyFont="1" applyFill="1" applyBorder="1" applyAlignment="1">
      <alignment horizontal="center" vertical="center"/>
    </xf>
    <xf numFmtId="4" fontId="3" fillId="0" borderId="41" xfId="0" applyNumberFormat="1" applyFont="1" applyFill="1" applyBorder="1" applyAlignment="1">
      <alignment horizontal="center" vertical="center" wrapText="1"/>
    </xf>
    <xf numFmtId="4" fontId="13" fillId="0" borderId="20" xfId="0" applyNumberFormat="1" applyFont="1" applyFill="1" applyBorder="1" applyAlignment="1"/>
    <xf numFmtId="0" fontId="8" fillId="0" borderId="27" xfId="0" applyFont="1" applyFill="1" applyBorder="1" applyAlignment="1">
      <alignment wrapText="1"/>
    </xf>
    <xf numFmtId="0" fontId="10" fillId="0" borderId="3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5" fillId="0" borderId="16" xfId="0" applyFont="1" applyFill="1" applyBorder="1" applyAlignment="1">
      <alignment horizontal="right"/>
    </xf>
    <xf numFmtId="0" fontId="3" fillId="0" borderId="38" xfId="0" applyFont="1" applyFill="1" applyBorder="1" applyAlignment="1">
      <alignment horizontal="left"/>
    </xf>
    <xf numFmtId="0" fontId="3" fillId="0" borderId="16" xfId="0" applyFont="1" applyFill="1" applyBorder="1" applyAlignment="1">
      <alignment horizontal="left"/>
    </xf>
    <xf numFmtId="0" fontId="14" fillId="0" borderId="40" xfId="0" applyFont="1" applyFill="1" applyBorder="1"/>
    <xf numFmtId="0" fontId="14" fillId="0" borderId="0" xfId="0" applyFont="1"/>
    <xf numFmtId="0" fontId="7" fillId="0" borderId="5" xfId="0" applyFont="1" applyFill="1" applyBorder="1" applyAlignment="1">
      <alignment wrapText="1"/>
    </xf>
    <xf numFmtId="4" fontId="7" fillId="0" borderId="5" xfId="0" applyNumberFormat="1" applyFont="1" applyFill="1" applyBorder="1" applyAlignment="1">
      <alignment horizontal="right"/>
    </xf>
    <xf numFmtId="0" fontId="7" fillId="0" borderId="20" xfId="0" applyFont="1" applyFill="1" applyBorder="1" applyAlignment="1">
      <alignment wrapText="1"/>
    </xf>
    <xf numFmtId="4" fontId="7" fillId="0" borderId="20" xfId="0" applyNumberFormat="1" applyFont="1" applyFill="1" applyBorder="1" applyAlignment="1">
      <alignment horizontal="right"/>
    </xf>
    <xf numFmtId="0" fontId="5" fillId="0" borderId="22" xfId="0" quotePrefix="1" applyFont="1" applyFill="1" applyBorder="1" applyAlignment="1">
      <alignment horizontal="right"/>
    </xf>
    <xf numFmtId="0" fontId="5" fillId="0" borderId="48" xfId="0" quotePrefix="1" applyFont="1" applyFill="1" applyBorder="1" applyAlignment="1">
      <alignment horizontal="right"/>
    </xf>
    <xf numFmtId="0" fontId="7" fillId="0" borderId="46" xfId="0" applyFont="1" applyFill="1" applyBorder="1" applyAlignment="1">
      <alignment wrapText="1"/>
    </xf>
    <xf numFmtId="4" fontId="5" fillId="0" borderId="46" xfId="0" applyNumberFormat="1" applyFont="1" applyFill="1" applyBorder="1" applyAlignment="1">
      <alignment horizontal="right"/>
    </xf>
    <xf numFmtId="4" fontId="2" fillId="0" borderId="20" xfId="0" applyNumberFormat="1" applyFont="1" applyFill="1" applyBorder="1" applyAlignment="1">
      <alignment horizontal="right" wrapText="1"/>
    </xf>
    <xf numFmtId="0" fontId="0" fillId="0" borderId="1" xfId="0" applyFill="1" applyBorder="1"/>
    <xf numFmtId="0" fontId="20" fillId="0" borderId="3" xfId="0" applyFont="1" applyFill="1" applyBorder="1" applyAlignment="1">
      <alignment wrapText="1"/>
    </xf>
    <xf numFmtId="4" fontId="21" fillId="0" borderId="14" xfId="0" applyNumberFormat="1" applyFont="1" applyFill="1" applyBorder="1" applyAlignment="1"/>
    <xf numFmtId="0" fontId="0" fillId="0" borderId="0" xfId="0" applyFill="1"/>
    <xf numFmtId="0" fontId="0" fillId="0" borderId="0" xfId="0" applyFill="1" applyAlignment="1">
      <alignment wrapText="1"/>
    </xf>
    <xf numFmtId="0" fontId="0" fillId="0" borderId="0" xfId="0" applyFill="1" applyAlignment="1"/>
    <xf numFmtId="0" fontId="0" fillId="0" borderId="0" xfId="0" applyFill="1" applyBorder="1" applyAlignment="1">
      <alignment wrapText="1"/>
    </xf>
    <xf numFmtId="4" fontId="21" fillId="0" borderId="0" xfId="0" applyNumberFormat="1" applyFont="1" applyFill="1" applyBorder="1" applyAlignment="1"/>
    <xf numFmtId="0" fontId="0" fillId="0" borderId="0" xfId="0" applyFill="1" applyBorder="1" applyAlignment="1"/>
    <xf numFmtId="4" fontId="0" fillId="0" borderId="0" xfId="0" applyNumberFormat="1" applyFill="1" applyAlignment="1"/>
    <xf numFmtId="0" fontId="0" fillId="0" borderId="0" xfId="0" applyAlignment="1">
      <alignment wrapText="1"/>
    </xf>
    <xf numFmtId="4" fontId="2" fillId="0" borderId="3" xfId="0" applyNumberFormat="1" applyFont="1" applyFill="1" applyBorder="1" applyAlignment="1">
      <alignment horizontal="center" wrapText="1"/>
    </xf>
    <xf numFmtId="4" fontId="9" fillId="0" borderId="14" xfId="0" applyNumberFormat="1" applyFont="1" applyFill="1" applyBorder="1" applyAlignment="1"/>
    <xf numFmtId="4" fontId="6" fillId="0" borderId="20" xfId="0" applyNumberFormat="1" applyFont="1" applyFill="1" applyBorder="1" applyAlignment="1"/>
    <xf numFmtId="2" fontId="6" fillId="0" borderId="20" xfId="1" applyNumberFormat="1" applyFont="1" applyFill="1" applyBorder="1" applyAlignment="1"/>
    <xf numFmtId="2" fontId="14" fillId="0" borderId="20" xfId="1" applyNumberFormat="1" applyFont="1" applyFill="1" applyBorder="1" applyAlignment="1"/>
    <xf numFmtId="2" fontId="15" fillId="0" borderId="6" xfId="1" applyNumberFormat="1" applyFont="1" applyFill="1" applyBorder="1" applyAlignment="1"/>
    <xf numFmtId="2" fontId="14" fillId="0" borderId="6" xfId="1" applyNumberFormat="1" applyFont="1" applyFill="1" applyBorder="1" applyAlignment="1"/>
    <xf numFmtId="4" fontId="9" fillId="0" borderId="5" xfId="0" applyNumberFormat="1" applyFont="1" applyFill="1" applyBorder="1" applyAlignment="1"/>
    <xf numFmtId="4" fontId="9" fillId="0" borderId="9" xfId="0" applyNumberFormat="1" applyFont="1" applyFill="1" applyBorder="1" applyAlignment="1"/>
    <xf numFmtId="4" fontId="5" fillId="0" borderId="20" xfId="0" applyNumberFormat="1" applyFont="1" applyFill="1" applyBorder="1" applyAlignment="1"/>
    <xf numFmtId="4" fontId="8" fillId="0" borderId="32" xfId="0" applyNumberFormat="1" applyFont="1" applyFill="1" applyBorder="1" applyAlignment="1"/>
    <xf numFmtId="4" fontId="3" fillId="0" borderId="15" xfId="0" applyNumberFormat="1" applyFont="1" applyFill="1" applyBorder="1" applyAlignment="1">
      <alignment horizontal="center" vertical="center"/>
    </xf>
    <xf numFmtId="4" fontId="11" fillId="0" borderId="15" xfId="0" applyNumberFormat="1" applyFont="1" applyFill="1" applyBorder="1" applyAlignment="1">
      <alignment horizontal="center" vertical="center"/>
    </xf>
    <xf numFmtId="4" fontId="8" fillId="0" borderId="17" xfId="0" applyNumberFormat="1" applyFont="1" applyFill="1" applyBorder="1" applyAlignment="1"/>
    <xf numFmtId="4" fontId="8" fillId="0" borderId="19" xfId="0" applyNumberFormat="1" applyFont="1" applyFill="1" applyBorder="1" applyAlignment="1"/>
    <xf numFmtId="4" fontId="8" fillId="0" borderId="23" xfId="0" applyNumberFormat="1" applyFont="1" applyFill="1" applyBorder="1" applyAlignment="1"/>
    <xf numFmtId="4" fontId="8" fillId="0" borderId="13" xfId="0" applyNumberFormat="1" applyFont="1" applyFill="1" applyBorder="1" applyAlignment="1"/>
    <xf numFmtId="4" fontId="2" fillId="0" borderId="20" xfId="0" applyNumberFormat="1" applyFont="1" applyFill="1" applyBorder="1" applyAlignment="1">
      <alignment horizontal="right"/>
    </xf>
    <xf numFmtId="0" fontId="14" fillId="0" borderId="9" xfId="0" applyFont="1" applyFill="1" applyBorder="1" applyAlignment="1"/>
    <xf numFmtId="4" fontId="7" fillId="0" borderId="5" xfId="0" applyNumberFormat="1" applyFont="1" applyFill="1" applyBorder="1" applyAlignment="1"/>
    <xf numFmtId="4" fontId="0" fillId="0" borderId="0" xfId="0" applyNumberFormat="1" applyFill="1" applyBorder="1" applyAlignment="1"/>
    <xf numFmtId="0" fontId="7" fillId="0" borderId="49" xfId="0" applyFont="1" applyFill="1" applyBorder="1"/>
    <xf numFmtId="0" fontId="4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3" fillId="0" borderId="20" xfId="0" applyFont="1" applyFill="1" applyBorder="1" applyAlignment="1">
      <alignment wrapText="1"/>
    </xf>
    <xf numFmtId="0" fontId="13" fillId="0" borderId="26" xfId="0" applyFont="1" applyFill="1" applyBorder="1" applyAlignment="1">
      <alignment wrapText="1"/>
    </xf>
    <xf numFmtId="0" fontId="13" fillId="0" borderId="27" xfId="0" applyFont="1" applyFill="1" applyBorder="1" applyAlignment="1">
      <alignment wrapText="1"/>
    </xf>
    <xf numFmtId="4" fontId="0" fillId="0" borderId="0" xfId="0" applyNumberFormat="1" applyFill="1"/>
    <xf numFmtId="0" fontId="17" fillId="0" borderId="0" xfId="0" applyFont="1" applyFill="1"/>
    <xf numFmtId="0" fontId="0" fillId="0" borderId="0" xfId="0" applyFill="1" applyBorder="1"/>
    <xf numFmtId="4" fontId="9" fillId="0" borderId="24" xfId="0" applyNumberFormat="1" applyFont="1" applyFill="1" applyBorder="1" applyAlignment="1">
      <alignment horizontal="right"/>
    </xf>
    <xf numFmtId="0" fontId="0" fillId="0" borderId="0" xfId="0" applyFill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4" fillId="0" borderId="0" xfId="0" applyFont="1" applyFill="1"/>
    <xf numFmtId="0" fontId="2" fillId="0" borderId="30" xfId="0" applyFont="1" applyFill="1" applyBorder="1" applyAlignment="1">
      <alignment horizontal="center"/>
    </xf>
    <xf numFmtId="0" fontId="2" fillId="0" borderId="38" xfId="0" applyFont="1" applyFill="1" applyBorder="1" applyAlignment="1">
      <alignment horizontal="center"/>
    </xf>
    <xf numFmtId="0" fontId="2" fillId="0" borderId="40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29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2" xfId="2" applyFont="1" applyFill="1" applyBorder="1" applyAlignment="1">
      <alignment horizontal="center"/>
    </xf>
    <xf numFmtId="0" fontId="2" fillId="0" borderId="4" xfId="2" applyFont="1" applyFill="1" applyBorder="1" applyAlignment="1">
      <alignment horizontal="center"/>
    </xf>
    <xf numFmtId="0" fontId="2" fillId="0" borderId="29" xfId="2" applyFont="1" applyFill="1" applyBorder="1" applyAlignment="1">
      <alignment horizontal="center"/>
    </xf>
    <xf numFmtId="0" fontId="7" fillId="0" borderId="22" xfId="0" applyFont="1" applyFill="1" applyBorder="1" applyAlignment="1">
      <alignment horizontal="center"/>
    </xf>
    <xf numFmtId="0" fontId="7" fillId="0" borderId="29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2"/>
  <sheetViews>
    <sheetView tabSelected="1" workbookViewId="0">
      <selection activeCell="C11" sqref="C11"/>
    </sheetView>
  </sheetViews>
  <sheetFormatPr defaultRowHeight="15" x14ac:dyDescent="0.25"/>
  <cols>
    <col min="2" max="2" width="40" style="195" customWidth="1"/>
    <col min="3" max="3" width="19.140625" style="190" customWidth="1"/>
    <col min="4" max="4" width="17.5703125" style="190" customWidth="1"/>
    <col min="5" max="5" width="16" style="190" customWidth="1"/>
    <col min="6" max="6" width="1.5703125" customWidth="1"/>
    <col min="8" max="8" width="8.85546875" customWidth="1"/>
    <col min="10" max="10" width="17.5703125" bestFit="1" customWidth="1"/>
  </cols>
  <sheetData>
    <row r="1" spans="1:17" ht="34.5" thickBot="1" x14ac:dyDescent="0.3">
      <c r="A1" s="1" t="s">
        <v>0</v>
      </c>
      <c r="B1" s="2"/>
      <c r="C1" s="3" t="s">
        <v>1</v>
      </c>
      <c r="D1" s="196" t="s">
        <v>112</v>
      </c>
      <c r="E1" s="4" t="s">
        <v>2</v>
      </c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</row>
    <row r="2" spans="1:17" s="9" customFormat="1" ht="24" customHeight="1" thickBot="1" x14ac:dyDescent="0.3">
      <c r="A2" s="5" t="s">
        <v>3</v>
      </c>
      <c r="B2" s="6" t="s">
        <v>4</v>
      </c>
      <c r="C2" s="7">
        <f>C3</f>
        <v>15027798000</v>
      </c>
      <c r="D2" s="7">
        <f>D3</f>
        <v>1696339633.4400001</v>
      </c>
      <c r="E2" s="8">
        <f>D2/C2*100</f>
        <v>11.28801194586193</v>
      </c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</row>
    <row r="3" spans="1:17" x14ac:dyDescent="0.25">
      <c r="A3" s="10" t="s">
        <v>5</v>
      </c>
      <c r="B3" s="11" t="s">
        <v>6</v>
      </c>
      <c r="C3" s="12">
        <f>C4</f>
        <v>15027798000</v>
      </c>
      <c r="D3" s="12">
        <f>D4</f>
        <v>1696339633.4400001</v>
      </c>
      <c r="E3" s="13">
        <f>SUM(D3/C3*100)</f>
        <v>11.28801194586193</v>
      </c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</row>
    <row r="4" spans="1:17" ht="15.75" thickBot="1" x14ac:dyDescent="0.3">
      <c r="A4" s="14"/>
      <c r="B4" s="15" t="s">
        <v>7</v>
      </c>
      <c r="C4" s="16">
        <v>15027798000</v>
      </c>
      <c r="D4" s="16">
        <v>1696339633.4400001</v>
      </c>
      <c r="E4" s="17">
        <f t="shared" ref="E4:E80" si="0">SUM(D4/C4*100)</f>
        <v>11.28801194586193</v>
      </c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</row>
    <row r="5" spans="1:17" s="9" customFormat="1" ht="28.5" customHeight="1" thickBot="1" x14ac:dyDescent="0.3">
      <c r="A5" s="5" t="s">
        <v>8</v>
      </c>
      <c r="B5" s="18" t="s">
        <v>9</v>
      </c>
      <c r="C5" s="19">
        <f>C6</f>
        <v>34626989000</v>
      </c>
      <c r="D5" s="20">
        <f>D6</f>
        <v>22275444509</v>
      </c>
      <c r="E5" s="21">
        <f>D5/C5*100</f>
        <v>64.32971838527456</v>
      </c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</row>
    <row r="6" spans="1:17" x14ac:dyDescent="0.25">
      <c r="A6" s="10" t="s">
        <v>10</v>
      </c>
      <c r="B6" s="22" t="s">
        <v>11</v>
      </c>
      <c r="C6" s="23">
        <f>C7</f>
        <v>34626989000</v>
      </c>
      <c r="D6" s="23">
        <f>D7</f>
        <v>22275444509</v>
      </c>
      <c r="E6" s="24">
        <f t="shared" si="0"/>
        <v>64.32971838527456</v>
      </c>
      <c r="F6" s="188"/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88"/>
    </row>
    <row r="7" spans="1:17" ht="18" customHeight="1" thickBot="1" x14ac:dyDescent="0.3">
      <c r="A7" s="25"/>
      <c r="B7" s="26" t="s">
        <v>12</v>
      </c>
      <c r="C7" s="27">
        <v>34626989000</v>
      </c>
      <c r="D7" s="197">
        <v>22275444509</v>
      </c>
      <c r="E7" s="17">
        <f t="shared" si="0"/>
        <v>64.32971838527456</v>
      </c>
      <c r="F7" s="188"/>
      <c r="G7" s="188"/>
      <c r="H7" s="188"/>
      <c r="I7" s="188"/>
      <c r="J7" s="188"/>
      <c r="K7" s="188"/>
      <c r="L7" s="188"/>
      <c r="M7" s="188"/>
      <c r="N7" s="188"/>
      <c r="O7" s="188"/>
      <c r="P7" s="188"/>
      <c r="Q7" s="188"/>
    </row>
    <row r="8" spans="1:17" s="30" customFormat="1" ht="42.75" customHeight="1" thickBot="1" x14ac:dyDescent="0.3">
      <c r="A8" s="5" t="s">
        <v>13</v>
      </c>
      <c r="B8" s="28" t="s">
        <v>14</v>
      </c>
      <c r="C8" s="29">
        <f>C9+C11+C13+C15+C17+C19</f>
        <v>108635435000</v>
      </c>
      <c r="D8" s="29">
        <f>D9+D11+D13+D15+D17+D19</f>
        <v>33832242229.910004</v>
      </c>
      <c r="E8" s="21">
        <f>D8/C8*100</f>
        <v>31.142915964675801</v>
      </c>
      <c r="F8" s="219"/>
      <c r="G8" s="219"/>
      <c r="H8" s="219"/>
      <c r="I8" s="219"/>
      <c r="J8" s="219"/>
      <c r="K8" s="219"/>
      <c r="L8" s="219"/>
      <c r="M8" s="219"/>
      <c r="N8" s="219"/>
      <c r="O8" s="219"/>
      <c r="P8" s="219"/>
      <c r="Q8" s="219"/>
    </row>
    <row r="9" spans="1:17" ht="23.25" x14ac:dyDescent="0.25">
      <c r="A9" s="31" t="s">
        <v>15</v>
      </c>
      <c r="B9" s="32" t="s">
        <v>16</v>
      </c>
      <c r="C9" s="23">
        <f>+C10</f>
        <v>23345835000</v>
      </c>
      <c r="D9" s="23">
        <f>+D10</f>
        <v>8555929284.3299999</v>
      </c>
      <c r="E9" s="24">
        <f t="shared" si="0"/>
        <v>36.648632547647146</v>
      </c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8"/>
      <c r="Q9" s="188"/>
    </row>
    <row r="10" spans="1:17" x14ac:dyDescent="0.25">
      <c r="A10" s="33"/>
      <c r="B10" s="34" t="s">
        <v>17</v>
      </c>
      <c r="C10" s="35">
        <v>23345835000</v>
      </c>
      <c r="D10" s="35">
        <v>8555929284.3299999</v>
      </c>
      <c r="E10" s="36">
        <f t="shared" si="0"/>
        <v>36.648632547647146</v>
      </c>
      <c r="F10" s="188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8"/>
    </row>
    <row r="11" spans="1:17" ht="23.25" x14ac:dyDescent="0.25">
      <c r="A11" s="31">
        <v>5073</v>
      </c>
      <c r="B11" s="32" t="s">
        <v>18</v>
      </c>
      <c r="C11" s="23">
        <f>C12</f>
        <v>18530000000</v>
      </c>
      <c r="D11" s="23">
        <f>D12</f>
        <v>126149472.03</v>
      </c>
      <c r="E11" s="24">
        <f t="shared" si="0"/>
        <v>0.6807850622234215</v>
      </c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88"/>
      <c r="Q11" s="188"/>
    </row>
    <row r="12" spans="1:17" x14ac:dyDescent="0.25">
      <c r="A12" s="37"/>
      <c r="B12" s="38" t="s">
        <v>19</v>
      </c>
      <c r="C12" s="39">
        <v>18530000000</v>
      </c>
      <c r="D12" s="39">
        <v>126149472.03</v>
      </c>
      <c r="E12" s="40">
        <f t="shared" si="0"/>
        <v>0.6807850622234215</v>
      </c>
      <c r="F12" s="188"/>
      <c r="G12" s="188"/>
      <c r="H12" s="188"/>
      <c r="I12" s="188"/>
      <c r="J12" s="188"/>
      <c r="K12" s="188"/>
      <c r="L12" s="188"/>
      <c r="M12" s="188"/>
      <c r="N12" s="188"/>
      <c r="O12" s="188"/>
      <c r="P12" s="188"/>
      <c r="Q12" s="188"/>
    </row>
    <row r="13" spans="1:17" x14ac:dyDescent="0.25">
      <c r="A13" s="41">
        <v>5081</v>
      </c>
      <c r="B13" s="42" t="s">
        <v>20</v>
      </c>
      <c r="C13" s="43">
        <f>+C14</f>
        <v>46000000000</v>
      </c>
      <c r="D13" s="198">
        <f>+D14</f>
        <v>18663326795.700001</v>
      </c>
      <c r="E13" s="40">
        <f t="shared" si="0"/>
        <v>40.572449555869568</v>
      </c>
      <c r="F13" s="188"/>
      <c r="G13" s="188"/>
      <c r="H13" s="188"/>
      <c r="I13" s="188"/>
      <c r="J13" s="188"/>
      <c r="K13" s="188"/>
      <c r="L13" s="188"/>
      <c r="M13" s="188"/>
      <c r="N13" s="188"/>
      <c r="O13" s="188"/>
      <c r="P13" s="188"/>
      <c r="Q13" s="188"/>
    </row>
    <row r="14" spans="1:17" x14ac:dyDescent="0.25">
      <c r="A14" s="44"/>
      <c r="B14" s="45" t="s">
        <v>19</v>
      </c>
      <c r="C14" s="39">
        <v>46000000000</v>
      </c>
      <c r="D14" s="39">
        <v>18663326795.700001</v>
      </c>
      <c r="E14" s="40">
        <f>SUM(D14/C14*100)</f>
        <v>40.572449555869568</v>
      </c>
      <c r="F14" s="188"/>
      <c r="G14" s="188"/>
      <c r="H14" s="188"/>
      <c r="I14" s="188"/>
      <c r="J14" s="188"/>
      <c r="K14" s="188"/>
      <c r="L14" s="188"/>
      <c r="M14" s="188"/>
      <c r="N14" s="188"/>
      <c r="O14" s="188"/>
      <c r="P14" s="188"/>
      <c r="Q14" s="188"/>
    </row>
    <row r="15" spans="1:17" ht="23.25" x14ac:dyDescent="0.25">
      <c r="A15" s="44">
        <v>5086</v>
      </c>
      <c r="B15" s="32" t="s">
        <v>21</v>
      </c>
      <c r="C15" s="46">
        <f>C16</f>
        <v>6000000000</v>
      </c>
      <c r="D15" s="199">
        <f>D16</f>
        <v>0</v>
      </c>
      <c r="E15" s="24">
        <f t="shared" si="0"/>
        <v>0</v>
      </c>
      <c r="F15" s="188"/>
      <c r="G15" s="188"/>
      <c r="H15" s="188"/>
      <c r="I15" s="188"/>
      <c r="J15" s="188"/>
      <c r="K15" s="188"/>
      <c r="L15" s="188"/>
      <c r="M15" s="188"/>
      <c r="N15" s="188"/>
      <c r="O15" s="188"/>
      <c r="P15" s="188"/>
      <c r="Q15" s="188"/>
    </row>
    <row r="16" spans="1:17" x14ac:dyDescent="0.25">
      <c r="A16" s="37"/>
      <c r="B16" s="220" t="s">
        <v>22</v>
      </c>
      <c r="C16" s="47">
        <v>6000000000</v>
      </c>
      <c r="D16" s="200">
        <v>0</v>
      </c>
      <c r="E16" s="40">
        <f t="shared" si="0"/>
        <v>0</v>
      </c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188"/>
      <c r="Q16" s="188"/>
    </row>
    <row r="17" spans="1:17" x14ac:dyDescent="0.25">
      <c r="A17" s="48">
        <v>5087</v>
      </c>
      <c r="B17" s="32" t="s">
        <v>23</v>
      </c>
      <c r="C17" s="49">
        <f>C18</f>
        <v>2359600000</v>
      </c>
      <c r="D17" s="201">
        <f>D18</f>
        <v>0</v>
      </c>
      <c r="E17" s="24">
        <f t="shared" si="0"/>
        <v>0</v>
      </c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</row>
    <row r="18" spans="1:17" x14ac:dyDescent="0.25">
      <c r="A18" s="50"/>
      <c r="B18" s="221" t="s">
        <v>22</v>
      </c>
      <c r="C18" s="51">
        <v>2359600000</v>
      </c>
      <c r="D18" s="202">
        <v>0</v>
      </c>
      <c r="E18" s="40">
        <f t="shared" si="0"/>
        <v>0</v>
      </c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</row>
    <row r="19" spans="1:17" x14ac:dyDescent="0.25">
      <c r="A19" s="48">
        <v>5088</v>
      </c>
      <c r="B19" s="32" t="s">
        <v>24</v>
      </c>
      <c r="C19" s="49">
        <f>C20</f>
        <v>12400000000</v>
      </c>
      <c r="D19" s="49">
        <f>D20</f>
        <v>6486836677.8500004</v>
      </c>
      <c r="E19" s="52">
        <f t="shared" si="0"/>
        <v>52.313199014919356</v>
      </c>
      <c r="F19" s="188"/>
      <c r="G19" s="188"/>
      <c r="H19" s="188"/>
      <c r="I19" s="188"/>
      <c r="J19" s="188"/>
      <c r="K19" s="188"/>
      <c r="L19" s="188"/>
      <c r="M19" s="188"/>
      <c r="N19" s="188"/>
      <c r="O19" s="188"/>
      <c r="P19" s="188"/>
      <c r="Q19" s="188"/>
    </row>
    <row r="20" spans="1:17" ht="15.75" thickBot="1" x14ac:dyDescent="0.3">
      <c r="A20" s="53"/>
      <c r="B20" s="222" t="s">
        <v>22</v>
      </c>
      <c r="C20" s="54">
        <v>12400000000</v>
      </c>
      <c r="D20" s="54">
        <v>6486836677.8500004</v>
      </c>
      <c r="E20" s="40">
        <f>SUM(D20/C20*100)</f>
        <v>52.313199014919356</v>
      </c>
      <c r="F20" s="188"/>
      <c r="G20" s="188"/>
      <c r="H20" s="188"/>
      <c r="I20" s="188"/>
      <c r="J20" s="188"/>
      <c r="K20" s="188"/>
      <c r="L20" s="188"/>
      <c r="M20" s="188"/>
      <c r="N20" s="188"/>
      <c r="O20" s="188"/>
      <c r="P20" s="188"/>
      <c r="Q20" s="188"/>
    </row>
    <row r="21" spans="1:17" s="9" customFormat="1" ht="26.25" thickBot="1" x14ac:dyDescent="0.3">
      <c r="A21" s="5" t="s">
        <v>25</v>
      </c>
      <c r="B21" s="6" t="s">
        <v>26</v>
      </c>
      <c r="C21" s="29">
        <f>C22</f>
        <v>8113461000</v>
      </c>
      <c r="D21" s="29">
        <f>D22</f>
        <v>8112496972.8500004</v>
      </c>
      <c r="E21" s="8">
        <f>SUM(D21/C21*100)</f>
        <v>99.988118176078018</v>
      </c>
      <c r="F21" s="218"/>
      <c r="G21" s="218"/>
      <c r="H21" s="218"/>
      <c r="I21" s="218"/>
      <c r="J21" s="218"/>
      <c r="K21" s="218"/>
      <c r="L21" s="218"/>
      <c r="M21" s="218"/>
      <c r="N21" s="218"/>
      <c r="O21" s="218"/>
      <c r="P21" s="218"/>
      <c r="Q21" s="218"/>
    </row>
    <row r="22" spans="1:17" ht="23.25" x14ac:dyDescent="0.25">
      <c r="A22" s="31" t="s">
        <v>27</v>
      </c>
      <c r="B22" s="55" t="s">
        <v>28</v>
      </c>
      <c r="C22" s="56">
        <f>C23</f>
        <v>8113461000</v>
      </c>
      <c r="D22" s="56">
        <f>D23</f>
        <v>8112496972.8500004</v>
      </c>
      <c r="E22" s="57">
        <f t="shared" si="0"/>
        <v>99.988118176078018</v>
      </c>
      <c r="F22" s="188"/>
      <c r="G22" s="188"/>
      <c r="H22" s="188"/>
      <c r="I22" s="188"/>
      <c r="J22" s="188"/>
      <c r="K22" s="188"/>
      <c r="L22" s="188"/>
      <c r="M22" s="188"/>
      <c r="N22" s="188"/>
      <c r="O22" s="188"/>
      <c r="P22" s="188"/>
      <c r="Q22" s="188"/>
    </row>
    <row r="23" spans="1:17" ht="26.25" customHeight="1" thickBot="1" x14ac:dyDescent="0.3">
      <c r="A23" s="58"/>
      <c r="B23" s="15" t="s">
        <v>29</v>
      </c>
      <c r="C23" s="59">
        <v>8113461000</v>
      </c>
      <c r="D23" s="59">
        <v>8112496972.8500004</v>
      </c>
      <c r="E23" s="60">
        <f t="shared" si="0"/>
        <v>99.988118176078018</v>
      </c>
      <c r="F23" s="188"/>
      <c r="G23" s="188"/>
      <c r="H23" s="188"/>
      <c r="I23" s="188"/>
      <c r="J23" s="223"/>
      <c r="K23" s="188"/>
      <c r="L23" s="188"/>
      <c r="M23" s="188"/>
      <c r="N23" s="188"/>
      <c r="O23" s="188"/>
      <c r="P23" s="188"/>
      <c r="Q23" s="188"/>
    </row>
    <row r="24" spans="1:17" s="9" customFormat="1" ht="26.25" thickBot="1" x14ac:dyDescent="0.3">
      <c r="A24" s="5" t="s">
        <v>30</v>
      </c>
      <c r="B24" s="28" t="s">
        <v>31</v>
      </c>
      <c r="C24" s="29">
        <f>SUM(C25+C27)</f>
        <v>257686539000</v>
      </c>
      <c r="D24" s="20">
        <f>SUM(D25+D27)</f>
        <v>172138564103.34</v>
      </c>
      <c r="E24" s="8">
        <f t="shared" si="0"/>
        <v>66.801535218469439</v>
      </c>
      <c r="F24" s="218"/>
      <c r="G24" s="218"/>
      <c r="H24" s="218"/>
      <c r="I24" s="218"/>
      <c r="J24" s="218"/>
      <c r="K24" s="218"/>
      <c r="L24" s="218"/>
      <c r="M24" s="218"/>
      <c r="N24" s="218"/>
      <c r="O24" s="218"/>
      <c r="P24" s="218"/>
      <c r="Q24" s="218"/>
    </row>
    <row r="25" spans="1:17" ht="23.25" x14ac:dyDescent="0.25">
      <c r="A25" s="31" t="s">
        <v>10</v>
      </c>
      <c r="B25" s="32" t="s">
        <v>32</v>
      </c>
      <c r="C25" s="61">
        <f>C26</f>
        <v>217908539000</v>
      </c>
      <c r="D25" s="62">
        <f>D26</f>
        <v>145619897436.62</v>
      </c>
      <c r="E25" s="24">
        <f t="shared" si="0"/>
        <v>66.826154727520787</v>
      </c>
      <c r="F25" s="224"/>
      <c r="G25" s="188"/>
      <c r="H25" s="188"/>
      <c r="I25" s="188"/>
      <c r="J25" s="188"/>
      <c r="K25" s="188"/>
      <c r="L25" s="188"/>
      <c r="M25" s="188"/>
      <c r="N25" s="188"/>
      <c r="O25" s="188"/>
      <c r="P25" s="188"/>
      <c r="Q25" s="188"/>
    </row>
    <row r="26" spans="1:17" ht="23.25" x14ac:dyDescent="0.25">
      <c r="A26" s="63"/>
      <c r="B26" s="38" t="s">
        <v>33</v>
      </c>
      <c r="C26" s="64">
        <v>217908539000</v>
      </c>
      <c r="D26" s="203">
        <v>145619897436.62</v>
      </c>
      <c r="E26" s="65">
        <f t="shared" si="0"/>
        <v>66.826154727520787</v>
      </c>
      <c r="F26" s="188"/>
      <c r="G26" s="188"/>
      <c r="H26" s="188"/>
      <c r="I26" s="188"/>
      <c r="J26" s="188"/>
      <c r="K26" s="188"/>
      <c r="L26" s="188"/>
      <c r="M26" s="188"/>
      <c r="N26" s="188"/>
      <c r="O26" s="188"/>
      <c r="P26" s="188"/>
      <c r="Q26" s="188"/>
    </row>
    <row r="27" spans="1:17" ht="21.75" customHeight="1" x14ac:dyDescent="0.25">
      <c r="A27" s="66" t="s">
        <v>34</v>
      </c>
      <c r="B27" s="67" t="s">
        <v>35</v>
      </c>
      <c r="C27" s="68">
        <f>C28</f>
        <v>39778000000</v>
      </c>
      <c r="D27" s="68">
        <f>D28</f>
        <v>26518666666.720001</v>
      </c>
      <c r="E27" s="69">
        <f t="shared" si="0"/>
        <v>66.666666666800751</v>
      </c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P27" s="188"/>
      <c r="Q27" s="188"/>
    </row>
    <row r="28" spans="1:17" ht="24" thickBot="1" x14ac:dyDescent="0.3">
      <c r="A28" s="25"/>
      <c r="B28" s="26" t="s">
        <v>33</v>
      </c>
      <c r="C28" s="59">
        <v>39778000000</v>
      </c>
      <c r="D28" s="204">
        <v>26518666666.720001</v>
      </c>
      <c r="E28" s="60">
        <f t="shared" si="0"/>
        <v>66.666666666800751</v>
      </c>
      <c r="F28" s="188"/>
      <c r="G28" s="188"/>
      <c r="H28" s="188"/>
      <c r="I28" s="188"/>
      <c r="J28" s="188"/>
      <c r="K28" s="188"/>
      <c r="L28" s="188"/>
      <c r="M28" s="188"/>
      <c r="N28" s="188"/>
      <c r="O28" s="188"/>
      <c r="P28" s="188"/>
      <c r="Q28" s="188"/>
    </row>
    <row r="29" spans="1:17" s="9" customFormat="1" ht="21" customHeight="1" thickBot="1" x14ac:dyDescent="0.3">
      <c r="A29" s="5" t="s">
        <v>36</v>
      </c>
      <c r="B29" s="28" t="s">
        <v>37</v>
      </c>
      <c r="C29" s="29">
        <f>C30</f>
        <v>59350000000</v>
      </c>
      <c r="D29" s="29">
        <f>D30</f>
        <v>34400000000</v>
      </c>
      <c r="E29" s="8">
        <f>D29/C29*100</f>
        <v>57.961246840775061</v>
      </c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</row>
    <row r="30" spans="1:17" ht="23.25" x14ac:dyDescent="0.25">
      <c r="A30" s="31" t="s">
        <v>10</v>
      </c>
      <c r="B30" s="32" t="s">
        <v>38</v>
      </c>
      <c r="C30" s="62">
        <f>C31</f>
        <v>59350000000</v>
      </c>
      <c r="D30" s="62">
        <f>D31</f>
        <v>34400000000</v>
      </c>
      <c r="E30" s="24">
        <f t="shared" si="0"/>
        <v>57.961246840775061</v>
      </c>
      <c r="F30" s="188"/>
      <c r="G30" s="188"/>
      <c r="H30" s="188"/>
      <c r="I30" s="188"/>
      <c r="J30" s="188"/>
      <c r="K30" s="188"/>
      <c r="L30" s="188"/>
      <c r="M30" s="188"/>
      <c r="N30" s="188"/>
      <c r="O30" s="188"/>
      <c r="P30" s="188"/>
      <c r="Q30" s="188"/>
    </row>
    <row r="31" spans="1:17" ht="24" thickBot="1" x14ac:dyDescent="0.3">
      <c r="A31" s="25"/>
      <c r="B31" s="15" t="s">
        <v>39</v>
      </c>
      <c r="C31" s="59">
        <v>59350000000</v>
      </c>
      <c r="D31" s="59">
        <v>34400000000</v>
      </c>
      <c r="E31" s="17">
        <f t="shared" si="0"/>
        <v>57.961246840775061</v>
      </c>
      <c r="F31" s="188"/>
      <c r="G31" s="188"/>
      <c r="H31" s="188"/>
      <c r="I31" s="188"/>
      <c r="J31" s="188"/>
      <c r="K31" s="188"/>
      <c r="L31" s="188"/>
      <c r="M31" s="188"/>
      <c r="N31" s="188"/>
      <c r="O31" s="188"/>
      <c r="P31" s="188"/>
      <c r="Q31" s="188"/>
    </row>
    <row r="32" spans="1:17" s="9" customFormat="1" ht="26.25" thickBot="1" x14ac:dyDescent="0.3">
      <c r="A32" s="70">
        <v>1003</v>
      </c>
      <c r="B32" s="6" t="s">
        <v>40</v>
      </c>
      <c r="C32" s="29">
        <f>SUM(C33+C35+C37)</f>
        <v>7038680000</v>
      </c>
      <c r="D32" s="20">
        <f>SUM(D33+D35+D37)</f>
        <v>6177446013.5499992</v>
      </c>
      <c r="E32" s="8">
        <f t="shared" si="0"/>
        <v>87.764268492813983</v>
      </c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</row>
    <row r="33" spans="1:17" x14ac:dyDescent="0.25">
      <c r="A33" s="31" t="s">
        <v>41</v>
      </c>
      <c r="B33" s="71" t="s">
        <v>42</v>
      </c>
      <c r="C33" s="62">
        <f>C34</f>
        <v>512500000</v>
      </c>
      <c r="D33" s="62">
        <f>D34</f>
        <v>341666664</v>
      </c>
      <c r="E33" s="24">
        <f t="shared" si="0"/>
        <v>66.66666614634147</v>
      </c>
      <c r="F33" s="188"/>
      <c r="G33" s="188"/>
      <c r="H33" s="188"/>
      <c r="I33" s="188"/>
      <c r="J33" s="188"/>
      <c r="K33" s="188"/>
      <c r="L33" s="188"/>
      <c r="M33" s="188"/>
      <c r="N33" s="188"/>
      <c r="O33" s="188"/>
      <c r="P33" s="188"/>
      <c r="Q33" s="188"/>
    </row>
    <row r="34" spans="1:17" x14ac:dyDescent="0.25">
      <c r="A34" s="72"/>
      <c r="B34" s="73" t="s">
        <v>43</v>
      </c>
      <c r="C34" s="74">
        <v>512500000</v>
      </c>
      <c r="D34" s="74">
        <v>341666664</v>
      </c>
      <c r="E34" s="36">
        <f t="shared" si="0"/>
        <v>66.66666614634147</v>
      </c>
      <c r="F34" s="188"/>
      <c r="G34" s="188"/>
      <c r="H34" s="188"/>
      <c r="I34" s="188"/>
      <c r="J34" s="188"/>
      <c r="K34" s="188"/>
      <c r="L34" s="188"/>
      <c r="M34" s="188"/>
      <c r="N34" s="188"/>
      <c r="O34" s="188"/>
      <c r="P34" s="188"/>
      <c r="Q34" s="188"/>
    </row>
    <row r="35" spans="1:17" ht="39" customHeight="1" x14ac:dyDescent="0.25">
      <c r="A35" s="66" t="s">
        <v>10</v>
      </c>
      <c r="B35" s="67" t="s">
        <v>44</v>
      </c>
      <c r="C35" s="68">
        <f>C36</f>
        <v>118180000</v>
      </c>
      <c r="D35" s="68">
        <f>D36</f>
        <v>74202294.939999998</v>
      </c>
      <c r="E35" s="75">
        <f t="shared" si="0"/>
        <v>62.787523218818755</v>
      </c>
      <c r="F35" s="188"/>
      <c r="G35" s="188"/>
      <c r="H35" s="188"/>
      <c r="I35" s="188"/>
      <c r="J35" s="188"/>
      <c r="K35" s="188"/>
      <c r="L35" s="188"/>
      <c r="M35" s="188"/>
      <c r="N35" s="188"/>
      <c r="O35" s="188"/>
      <c r="P35" s="188"/>
      <c r="Q35" s="188"/>
    </row>
    <row r="36" spans="1:17" ht="23.25" x14ac:dyDescent="0.25">
      <c r="A36" s="37"/>
      <c r="B36" s="45" t="s">
        <v>45</v>
      </c>
      <c r="C36" s="39">
        <v>118180000</v>
      </c>
      <c r="D36" s="39">
        <v>74202294.939999998</v>
      </c>
      <c r="E36" s="40">
        <f t="shared" si="0"/>
        <v>62.787523218818755</v>
      </c>
      <c r="F36" s="188"/>
      <c r="G36" s="188"/>
      <c r="H36" s="188"/>
      <c r="I36" s="188"/>
      <c r="J36" s="188"/>
      <c r="K36" s="188"/>
      <c r="L36" s="188"/>
      <c r="M36" s="188"/>
      <c r="N36" s="188"/>
      <c r="O36" s="188"/>
      <c r="P36" s="188"/>
      <c r="Q36" s="188"/>
    </row>
    <row r="37" spans="1:17" ht="23.25" x14ac:dyDescent="0.25">
      <c r="A37" s="76" t="s">
        <v>34</v>
      </c>
      <c r="B37" s="77" t="s">
        <v>46</v>
      </c>
      <c r="C37" s="78">
        <f>SUM(C38:C38)</f>
        <v>6408000000</v>
      </c>
      <c r="D37" s="205">
        <f>SUM(D38:D38)</f>
        <v>5761577054.6099997</v>
      </c>
      <c r="E37" s="40">
        <f t="shared" si="0"/>
        <v>89.912251164325838</v>
      </c>
      <c r="F37" s="188"/>
      <c r="G37" s="188"/>
      <c r="H37" s="188"/>
      <c r="I37" s="188"/>
      <c r="J37" s="188"/>
      <c r="K37" s="188"/>
      <c r="L37" s="188"/>
      <c r="M37" s="188"/>
      <c r="N37" s="188"/>
      <c r="O37" s="188"/>
      <c r="P37" s="188"/>
      <c r="Q37" s="188"/>
    </row>
    <row r="38" spans="1:17" ht="24" thickBot="1" x14ac:dyDescent="0.3">
      <c r="A38" s="79"/>
      <c r="B38" s="80" t="s">
        <v>45</v>
      </c>
      <c r="C38" s="81">
        <v>6408000000</v>
      </c>
      <c r="D38" s="206">
        <v>5761577054.6099997</v>
      </c>
      <c r="E38" s="17">
        <f t="shared" si="0"/>
        <v>89.912251164325838</v>
      </c>
      <c r="F38" s="188"/>
      <c r="G38" s="188"/>
      <c r="H38" s="188"/>
      <c r="I38" s="188"/>
      <c r="J38" s="188"/>
      <c r="K38" s="188"/>
      <c r="L38" s="188"/>
      <c r="M38" s="188"/>
      <c r="N38" s="188"/>
      <c r="O38" s="188"/>
      <c r="P38" s="188"/>
      <c r="Q38" s="188"/>
    </row>
    <row r="39" spans="1:17" s="9" customFormat="1" ht="23.25" customHeight="1" thickBot="1" x14ac:dyDescent="0.3">
      <c r="A39" s="5">
        <v>2101</v>
      </c>
      <c r="B39" s="6" t="s">
        <v>47</v>
      </c>
      <c r="C39" s="29">
        <f>C40</f>
        <v>2084355000</v>
      </c>
      <c r="D39" s="207">
        <f>D40</f>
        <v>1389570000</v>
      </c>
      <c r="E39" s="8">
        <f>D39/C39*100</f>
        <v>66.666666666666657</v>
      </c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</row>
    <row r="40" spans="1:17" ht="23.25" x14ac:dyDescent="0.25">
      <c r="A40" s="31" t="s">
        <v>48</v>
      </c>
      <c r="B40" s="82" t="s">
        <v>49</v>
      </c>
      <c r="C40" s="83">
        <f>C41</f>
        <v>2084355000</v>
      </c>
      <c r="D40" s="62">
        <f>D41</f>
        <v>1389570000</v>
      </c>
      <c r="E40" s="24">
        <f t="shared" ref="E40" si="1">SUM(D40/C40*100)</f>
        <v>66.666666666666657</v>
      </c>
      <c r="F40" s="188"/>
      <c r="G40" s="188"/>
      <c r="H40" s="188"/>
      <c r="I40" s="188"/>
      <c r="J40" s="188"/>
      <c r="K40" s="188"/>
      <c r="L40" s="188"/>
      <c r="M40" s="188"/>
      <c r="N40" s="188"/>
      <c r="O40" s="188"/>
      <c r="P40" s="188"/>
      <c r="Q40" s="188"/>
    </row>
    <row r="41" spans="1:17" ht="15.75" thickBot="1" x14ac:dyDescent="0.3">
      <c r="A41" s="84"/>
      <c r="B41" s="15" t="s">
        <v>50</v>
      </c>
      <c r="C41" s="59">
        <v>2084355000</v>
      </c>
      <c r="D41" s="59">
        <v>1389570000</v>
      </c>
      <c r="E41" s="17">
        <f t="shared" ref="E41" si="2">SUM(D41/C41*100)</f>
        <v>66.666666666666657</v>
      </c>
      <c r="F41" s="188"/>
      <c r="G41" s="188"/>
      <c r="H41" s="188"/>
      <c r="I41" s="188"/>
      <c r="J41" s="188"/>
      <c r="K41" s="188"/>
      <c r="L41" s="188"/>
      <c r="M41" s="188"/>
      <c r="N41" s="188"/>
      <c r="O41" s="188"/>
      <c r="P41" s="188"/>
      <c r="Q41" s="188"/>
    </row>
    <row r="42" spans="1:17" s="9" customFormat="1" ht="39" thickBot="1" x14ac:dyDescent="0.3">
      <c r="A42" s="85">
        <v>2301</v>
      </c>
      <c r="B42" s="6" t="s">
        <v>51</v>
      </c>
      <c r="C42" s="29">
        <f>C43+C63+C73+C83+C96+C105+C107+C110+C120+C123+C127+C129+C133+C135+C137+C140+C142+C144+C154</f>
        <v>18307291000</v>
      </c>
      <c r="D42" s="208">
        <f>D43+D63+D73+D83+D96+D105+D107+D110+D120+D123+D127+D129+D133+D135+D137+D140+D142+D144+D154</f>
        <v>6911817303.1199999</v>
      </c>
      <c r="E42" s="8">
        <f>D42/C42*100</f>
        <v>37.754451508527396</v>
      </c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</row>
    <row r="43" spans="1:17" ht="23.25" x14ac:dyDescent="0.25">
      <c r="A43" s="31" t="s">
        <v>52</v>
      </c>
      <c r="B43" s="82" t="s">
        <v>53</v>
      </c>
      <c r="C43" s="83">
        <f>SUM(C44:C62)</f>
        <v>3604653000</v>
      </c>
      <c r="D43" s="83">
        <f>SUM(D44:D62)</f>
        <v>1333932330.28</v>
      </c>
      <c r="E43" s="24">
        <f t="shared" si="0"/>
        <v>37.005845785433436</v>
      </c>
      <c r="F43" s="188"/>
      <c r="G43" s="188"/>
      <c r="H43" s="188"/>
      <c r="I43" s="188"/>
      <c r="J43" s="188"/>
      <c r="K43" s="188"/>
      <c r="L43" s="188"/>
      <c r="M43" s="188"/>
      <c r="N43" s="188"/>
      <c r="O43" s="188"/>
      <c r="P43" s="188"/>
      <c r="Q43" s="188"/>
    </row>
    <row r="44" spans="1:17" x14ac:dyDescent="0.25">
      <c r="A44" s="233"/>
      <c r="B44" s="73" t="s">
        <v>54</v>
      </c>
      <c r="C44" s="35">
        <v>481779000</v>
      </c>
      <c r="D44" s="35">
        <v>310039149.74000001</v>
      </c>
      <c r="E44" s="36">
        <f t="shared" si="0"/>
        <v>64.352981292252252</v>
      </c>
      <c r="F44" s="188"/>
      <c r="G44" s="188"/>
      <c r="H44" s="188"/>
      <c r="I44" s="188"/>
      <c r="J44" s="188"/>
      <c r="K44" s="188"/>
      <c r="L44" s="188"/>
      <c r="M44" s="188"/>
      <c r="N44" s="188"/>
      <c r="O44" s="188"/>
      <c r="P44" s="188"/>
      <c r="Q44" s="188"/>
    </row>
    <row r="45" spans="1:17" x14ac:dyDescent="0.25">
      <c r="A45" s="234"/>
      <c r="B45" s="73" t="s">
        <v>55</v>
      </c>
      <c r="C45" s="35">
        <v>73033000</v>
      </c>
      <c r="D45" s="35">
        <v>46970931.75</v>
      </c>
      <c r="E45" s="36">
        <f>SUM(D45/C45*100)</f>
        <v>64.314668369093425</v>
      </c>
      <c r="F45" s="188"/>
      <c r="G45" s="188"/>
      <c r="H45" s="188"/>
      <c r="I45" s="188"/>
      <c r="J45" s="188"/>
      <c r="K45" s="188"/>
      <c r="L45" s="188"/>
      <c r="M45" s="188"/>
      <c r="N45" s="188"/>
      <c r="O45" s="188"/>
      <c r="P45" s="188"/>
      <c r="Q45" s="188"/>
    </row>
    <row r="46" spans="1:17" x14ac:dyDescent="0.25">
      <c r="A46" s="234"/>
      <c r="B46" s="73" t="s">
        <v>56</v>
      </c>
      <c r="C46" s="35">
        <v>2000000</v>
      </c>
      <c r="D46" s="35">
        <v>0</v>
      </c>
      <c r="E46" s="36">
        <f t="shared" si="0"/>
        <v>0</v>
      </c>
      <c r="F46" s="188"/>
      <c r="G46" s="188"/>
      <c r="H46" s="188"/>
      <c r="I46" s="188"/>
      <c r="J46" s="188"/>
      <c r="K46" s="188"/>
      <c r="L46" s="188"/>
      <c r="M46" s="188"/>
      <c r="N46" s="188"/>
      <c r="O46" s="188"/>
      <c r="P46" s="188"/>
      <c r="Q46" s="188"/>
    </row>
    <row r="47" spans="1:17" x14ac:dyDescent="0.25">
      <c r="A47" s="234"/>
      <c r="B47" s="73" t="s">
        <v>57</v>
      </c>
      <c r="C47" s="35">
        <v>10246000</v>
      </c>
      <c r="D47" s="35">
        <v>6320562.0999999996</v>
      </c>
      <c r="E47" s="36">
        <f t="shared" si="0"/>
        <v>61.688093890298646</v>
      </c>
      <c r="F47" s="188"/>
      <c r="G47" s="188"/>
      <c r="H47" s="188"/>
      <c r="I47" s="188"/>
      <c r="J47" s="188"/>
      <c r="K47" s="188"/>
      <c r="L47" s="188"/>
      <c r="M47" s="188"/>
      <c r="N47" s="188"/>
      <c r="O47" s="188"/>
      <c r="P47" s="188"/>
      <c r="Q47" s="188"/>
    </row>
    <row r="48" spans="1:17" x14ac:dyDescent="0.25">
      <c r="A48" s="234"/>
      <c r="B48" s="73" t="s">
        <v>58</v>
      </c>
      <c r="C48" s="35">
        <v>11580000</v>
      </c>
      <c r="D48" s="35">
        <v>7481112.6200000001</v>
      </c>
      <c r="E48" s="36">
        <f t="shared" si="0"/>
        <v>64.603735924006912</v>
      </c>
      <c r="F48" s="188"/>
      <c r="G48" s="188"/>
      <c r="H48" s="188"/>
      <c r="I48" s="188"/>
      <c r="J48" s="188"/>
      <c r="K48" s="188"/>
      <c r="L48" s="188"/>
      <c r="M48" s="188"/>
      <c r="N48" s="188"/>
      <c r="O48" s="188"/>
      <c r="P48" s="188"/>
      <c r="Q48" s="188"/>
    </row>
    <row r="49" spans="1:17" ht="23.25" x14ac:dyDescent="0.25">
      <c r="A49" s="234"/>
      <c r="B49" s="73" t="s">
        <v>59</v>
      </c>
      <c r="C49" s="35">
        <v>10324000</v>
      </c>
      <c r="D49" s="35">
        <v>6259120.4900000002</v>
      </c>
      <c r="E49" s="36">
        <f t="shared" si="0"/>
        <v>60.626893549012017</v>
      </c>
      <c r="F49" s="188"/>
      <c r="G49" s="188"/>
      <c r="H49" s="188"/>
      <c r="I49" s="188"/>
      <c r="J49" s="188"/>
      <c r="K49" s="188"/>
      <c r="L49" s="188"/>
      <c r="M49" s="188"/>
      <c r="N49" s="188"/>
      <c r="O49" s="188"/>
      <c r="P49" s="188"/>
      <c r="Q49" s="188"/>
    </row>
    <row r="50" spans="1:17" x14ac:dyDescent="0.25">
      <c r="A50" s="234"/>
      <c r="B50" s="73" t="s">
        <v>60</v>
      </c>
      <c r="C50" s="35">
        <v>56025000</v>
      </c>
      <c r="D50" s="35">
        <v>13127925.539999999</v>
      </c>
      <c r="E50" s="36">
        <f t="shared" si="0"/>
        <v>23.432263346720212</v>
      </c>
      <c r="F50" s="188"/>
      <c r="G50" s="188"/>
      <c r="H50" s="188"/>
      <c r="I50" s="188"/>
      <c r="J50" s="188"/>
      <c r="K50" s="188"/>
      <c r="L50" s="188"/>
      <c r="M50" s="188"/>
      <c r="N50" s="188"/>
      <c r="O50" s="188"/>
      <c r="P50" s="188"/>
      <c r="Q50" s="188"/>
    </row>
    <row r="51" spans="1:17" x14ac:dyDescent="0.25">
      <c r="A51" s="234"/>
      <c r="B51" s="73" t="s">
        <v>61</v>
      </c>
      <c r="C51" s="35">
        <v>17000000</v>
      </c>
      <c r="D51" s="35">
        <v>10030159.75</v>
      </c>
      <c r="E51" s="36">
        <f t="shared" si="0"/>
        <v>59.000939705882352</v>
      </c>
      <c r="F51" s="188"/>
      <c r="G51" s="188"/>
      <c r="H51" s="188"/>
      <c r="I51" s="188"/>
      <c r="J51" s="188"/>
      <c r="K51" s="188"/>
      <c r="L51" s="188"/>
      <c r="M51" s="188"/>
      <c r="N51" s="188"/>
      <c r="O51" s="188"/>
      <c r="P51" s="188"/>
      <c r="Q51" s="188"/>
    </row>
    <row r="52" spans="1:17" x14ac:dyDescent="0.25">
      <c r="A52" s="234"/>
      <c r="B52" s="73" t="s">
        <v>62</v>
      </c>
      <c r="C52" s="35">
        <v>678367000</v>
      </c>
      <c r="D52" s="35">
        <v>206055821.34999999</v>
      </c>
      <c r="E52" s="36">
        <f t="shared" si="0"/>
        <v>30.375271991414678</v>
      </c>
      <c r="F52" s="188"/>
      <c r="G52" s="188"/>
      <c r="H52" s="188"/>
      <c r="I52" s="188"/>
      <c r="J52" s="188"/>
      <c r="K52" s="188"/>
      <c r="L52" s="188"/>
      <c r="M52" s="188"/>
      <c r="N52" s="188"/>
      <c r="O52" s="188"/>
      <c r="P52" s="188"/>
      <c r="Q52" s="188"/>
    </row>
    <row r="53" spans="1:17" x14ac:dyDescent="0.25">
      <c r="A53" s="234"/>
      <c r="B53" s="73" t="s">
        <v>43</v>
      </c>
      <c r="C53" s="35">
        <v>250000000</v>
      </c>
      <c r="D53" s="35">
        <v>1204500</v>
      </c>
      <c r="E53" s="36">
        <f t="shared" si="0"/>
        <v>0.48180000000000001</v>
      </c>
      <c r="F53" s="188"/>
      <c r="G53" s="188"/>
      <c r="H53" s="188"/>
      <c r="I53" s="188"/>
      <c r="J53" s="188"/>
      <c r="K53" s="188"/>
      <c r="L53" s="188"/>
      <c r="M53" s="188"/>
      <c r="N53" s="188"/>
      <c r="O53" s="188"/>
      <c r="P53" s="188"/>
      <c r="Q53" s="188"/>
    </row>
    <row r="54" spans="1:17" x14ac:dyDescent="0.25">
      <c r="A54" s="234"/>
      <c r="B54" s="73" t="s">
        <v>63</v>
      </c>
      <c r="C54" s="35">
        <v>12450000</v>
      </c>
      <c r="D54" s="35">
        <v>4837457.51</v>
      </c>
      <c r="E54" s="36">
        <f t="shared" si="0"/>
        <v>38.855080401606422</v>
      </c>
      <c r="F54" s="188"/>
      <c r="G54" s="188"/>
      <c r="H54" s="188"/>
      <c r="I54" s="188"/>
      <c r="J54" s="188"/>
      <c r="K54" s="188"/>
      <c r="L54" s="188"/>
      <c r="M54" s="188"/>
      <c r="N54" s="188"/>
      <c r="O54" s="188"/>
      <c r="P54" s="188"/>
      <c r="Q54" s="188"/>
    </row>
    <row r="55" spans="1:17" x14ac:dyDescent="0.25">
      <c r="A55" s="234"/>
      <c r="B55" s="73" t="s">
        <v>64</v>
      </c>
      <c r="C55" s="35">
        <v>25243000</v>
      </c>
      <c r="D55" s="35">
        <v>7847465.3600000003</v>
      </c>
      <c r="E55" s="36">
        <f t="shared" si="0"/>
        <v>31.08768910192925</v>
      </c>
      <c r="F55" s="188"/>
      <c r="G55" s="188"/>
      <c r="H55" s="188"/>
      <c r="I55" s="188"/>
      <c r="J55" s="188"/>
      <c r="K55" s="188"/>
      <c r="L55" s="188"/>
      <c r="M55" s="188"/>
      <c r="N55" s="188"/>
      <c r="O55" s="188"/>
      <c r="P55" s="188"/>
      <c r="Q55" s="188"/>
    </row>
    <row r="56" spans="1:17" ht="29.25" customHeight="1" x14ac:dyDescent="0.25">
      <c r="A56" s="234"/>
      <c r="B56" s="73" t="s">
        <v>65</v>
      </c>
      <c r="C56" s="35">
        <v>528000000</v>
      </c>
      <c r="D56" s="35">
        <v>281272931.06999999</v>
      </c>
      <c r="E56" s="36">
        <f t="shared" si="0"/>
        <v>53.271388460227278</v>
      </c>
      <c r="F56" s="188"/>
      <c r="G56" s="188"/>
      <c r="H56" s="188"/>
      <c r="I56" s="188"/>
      <c r="J56" s="188"/>
      <c r="K56" s="188"/>
      <c r="L56" s="188"/>
      <c r="M56" s="188"/>
      <c r="N56" s="188"/>
      <c r="O56" s="188"/>
      <c r="P56" s="188"/>
      <c r="Q56" s="188"/>
    </row>
    <row r="57" spans="1:17" x14ac:dyDescent="0.25">
      <c r="A57" s="234"/>
      <c r="B57" s="73" t="s">
        <v>66</v>
      </c>
      <c r="C57" s="35">
        <v>836266000</v>
      </c>
      <c r="D57" s="35">
        <v>171403880.68000001</v>
      </c>
      <c r="E57" s="36">
        <f t="shared" si="0"/>
        <v>20.496334979540006</v>
      </c>
      <c r="F57" s="188"/>
      <c r="G57" s="188"/>
      <c r="H57" s="188"/>
      <c r="I57" s="188"/>
      <c r="J57" s="188"/>
      <c r="K57" s="188"/>
      <c r="L57" s="188"/>
      <c r="M57" s="188"/>
      <c r="N57" s="188"/>
      <c r="O57" s="188"/>
      <c r="P57" s="188"/>
      <c r="Q57" s="188"/>
    </row>
    <row r="58" spans="1:17" x14ac:dyDescent="0.25">
      <c r="A58" s="234"/>
      <c r="B58" s="86" t="s">
        <v>67</v>
      </c>
      <c r="C58" s="35">
        <v>800000</v>
      </c>
      <c r="D58" s="35">
        <v>482316.77</v>
      </c>
      <c r="E58" s="36">
        <f t="shared" si="0"/>
        <v>60.289596250000002</v>
      </c>
      <c r="F58" s="188"/>
      <c r="G58" s="188"/>
      <c r="H58" s="188"/>
      <c r="I58" s="188"/>
      <c r="J58" s="188"/>
      <c r="K58" s="188"/>
      <c r="L58" s="188"/>
      <c r="M58" s="188"/>
      <c r="N58" s="188"/>
      <c r="O58" s="188"/>
      <c r="P58" s="188"/>
      <c r="Q58" s="188"/>
    </row>
    <row r="59" spans="1:17" ht="23.25" x14ac:dyDescent="0.25">
      <c r="A59" s="234"/>
      <c r="B59" s="73" t="s">
        <v>68</v>
      </c>
      <c r="C59" s="35">
        <v>500000</v>
      </c>
      <c r="D59" s="35">
        <v>0</v>
      </c>
      <c r="E59" s="36">
        <f t="shared" si="0"/>
        <v>0</v>
      </c>
      <c r="F59" s="188"/>
      <c r="G59" s="188"/>
      <c r="H59" s="188"/>
      <c r="I59" s="188"/>
      <c r="J59" s="188"/>
      <c r="K59" s="188"/>
      <c r="L59" s="188"/>
      <c r="M59" s="188"/>
      <c r="N59" s="188"/>
      <c r="O59" s="188"/>
      <c r="P59" s="188"/>
      <c r="Q59" s="188"/>
    </row>
    <row r="60" spans="1:17" x14ac:dyDescent="0.25">
      <c r="A60" s="234"/>
      <c r="B60" s="73" t="s">
        <v>69</v>
      </c>
      <c r="C60" s="35">
        <v>15500000</v>
      </c>
      <c r="D60" s="35">
        <v>0</v>
      </c>
      <c r="E60" s="36">
        <f t="shared" si="0"/>
        <v>0</v>
      </c>
      <c r="F60" s="188"/>
      <c r="G60" s="188"/>
      <c r="H60" s="188"/>
      <c r="I60" s="188"/>
      <c r="J60" s="188"/>
      <c r="K60" s="188"/>
      <c r="L60" s="188"/>
      <c r="M60" s="188"/>
      <c r="N60" s="188"/>
      <c r="O60" s="188"/>
      <c r="P60" s="188"/>
      <c r="Q60" s="188"/>
    </row>
    <row r="61" spans="1:17" x14ac:dyDescent="0.25">
      <c r="A61" s="234"/>
      <c r="B61" s="87" t="s">
        <v>70</v>
      </c>
      <c r="C61" s="39">
        <v>1000000</v>
      </c>
      <c r="D61" s="39">
        <v>495876</v>
      </c>
      <c r="E61" s="40">
        <f t="shared" si="0"/>
        <v>49.587599999999995</v>
      </c>
      <c r="F61" s="188"/>
      <c r="G61" s="188"/>
      <c r="H61" s="188"/>
      <c r="I61" s="188"/>
      <c r="J61" s="188"/>
      <c r="K61" s="188"/>
      <c r="L61" s="188"/>
      <c r="M61" s="188"/>
      <c r="N61" s="188"/>
      <c r="O61" s="188"/>
      <c r="P61" s="188"/>
      <c r="Q61" s="188"/>
    </row>
    <row r="62" spans="1:17" ht="15.75" thickBot="1" x14ac:dyDescent="0.3">
      <c r="A62" s="235"/>
      <c r="B62" s="15" t="s">
        <v>71</v>
      </c>
      <c r="C62" s="59">
        <v>594540000</v>
      </c>
      <c r="D62" s="59">
        <v>260103119.55000001</v>
      </c>
      <c r="E62" s="17">
        <f t="shared" si="0"/>
        <v>43.748632480573221</v>
      </c>
      <c r="F62" s="188"/>
      <c r="G62" s="188"/>
      <c r="H62" s="188"/>
      <c r="I62" s="188"/>
      <c r="J62" s="188"/>
      <c r="K62" s="188"/>
      <c r="L62" s="188"/>
      <c r="M62" s="188"/>
      <c r="N62" s="188"/>
      <c r="O62" s="188"/>
      <c r="P62" s="188"/>
      <c r="Q62" s="188"/>
    </row>
    <row r="63" spans="1:17" ht="27" customHeight="1" x14ac:dyDescent="0.25">
      <c r="A63" s="88" t="s">
        <v>72</v>
      </c>
      <c r="B63" s="89" t="s">
        <v>73</v>
      </c>
      <c r="C63" s="90">
        <f>SUM(C64:C72)</f>
        <v>62442000</v>
      </c>
      <c r="D63" s="90">
        <f>SUM(D64:D72)</f>
        <v>39140581.670000002</v>
      </c>
      <c r="E63" s="91">
        <f t="shared" si="0"/>
        <v>62.683100589346921</v>
      </c>
      <c r="F63" s="188"/>
      <c r="G63" s="188"/>
      <c r="H63" s="188"/>
      <c r="I63" s="188"/>
      <c r="J63" s="188"/>
      <c r="K63" s="188"/>
      <c r="L63" s="188"/>
      <c r="M63" s="188"/>
      <c r="N63" s="188"/>
      <c r="O63" s="188"/>
      <c r="P63" s="188"/>
      <c r="Q63" s="188"/>
    </row>
    <row r="64" spans="1:17" x14ac:dyDescent="0.25">
      <c r="A64" s="92"/>
      <c r="B64" s="86" t="s">
        <v>54</v>
      </c>
      <c r="C64" s="74">
        <v>38597000</v>
      </c>
      <c r="D64" s="74">
        <v>24296329.02</v>
      </c>
      <c r="E64" s="93">
        <f t="shared" si="0"/>
        <v>62.948749954659689</v>
      </c>
      <c r="F64" s="188"/>
      <c r="G64" s="188"/>
      <c r="H64" s="188"/>
      <c r="I64" s="188"/>
      <c r="J64" s="188"/>
      <c r="K64" s="188"/>
      <c r="L64" s="188"/>
      <c r="M64" s="188"/>
      <c r="N64" s="188"/>
      <c r="O64" s="188"/>
      <c r="P64" s="188"/>
      <c r="Q64" s="188"/>
    </row>
    <row r="65" spans="1:17" x14ac:dyDescent="0.25">
      <c r="A65" s="94"/>
      <c r="B65" s="73" t="s">
        <v>55</v>
      </c>
      <c r="C65" s="35">
        <v>5848000</v>
      </c>
      <c r="D65" s="35">
        <v>3680893.91</v>
      </c>
      <c r="E65" s="36">
        <f t="shared" si="0"/>
        <v>62.94278231874145</v>
      </c>
      <c r="F65" s="188"/>
      <c r="G65" s="188"/>
      <c r="H65" s="188"/>
      <c r="I65" s="188"/>
      <c r="J65" s="188"/>
      <c r="K65" s="188"/>
      <c r="L65" s="188"/>
      <c r="M65" s="188"/>
      <c r="N65" s="188"/>
      <c r="O65" s="188"/>
      <c r="P65" s="188"/>
      <c r="Q65" s="188"/>
    </row>
    <row r="66" spans="1:17" x14ac:dyDescent="0.25">
      <c r="A66" s="94"/>
      <c r="B66" s="73" t="s">
        <v>58</v>
      </c>
      <c r="C66" s="35">
        <v>1077000</v>
      </c>
      <c r="D66" s="35">
        <v>574386.89</v>
      </c>
      <c r="E66" s="36">
        <f t="shared" si="0"/>
        <v>53.332116063138344</v>
      </c>
      <c r="F66" s="188"/>
      <c r="G66" s="188"/>
      <c r="H66" s="188"/>
      <c r="I66" s="188"/>
      <c r="J66" s="188"/>
      <c r="K66" s="188"/>
      <c r="L66" s="188"/>
      <c r="M66" s="188"/>
      <c r="N66" s="188"/>
      <c r="O66" s="188"/>
      <c r="P66" s="188"/>
      <c r="Q66" s="188"/>
    </row>
    <row r="67" spans="1:17" ht="23.25" x14ac:dyDescent="0.25">
      <c r="A67" s="94"/>
      <c r="B67" s="73" t="s">
        <v>59</v>
      </c>
      <c r="C67" s="35">
        <v>800000</v>
      </c>
      <c r="D67" s="35">
        <v>373060</v>
      </c>
      <c r="E67" s="36">
        <f t="shared" si="0"/>
        <v>46.6325</v>
      </c>
      <c r="F67" s="188"/>
      <c r="G67" s="188"/>
      <c r="H67" s="188"/>
      <c r="I67" s="188"/>
      <c r="J67" s="188"/>
      <c r="K67" s="188"/>
      <c r="L67" s="188"/>
      <c r="M67" s="188"/>
      <c r="N67" s="188"/>
      <c r="O67" s="188"/>
      <c r="P67" s="188"/>
      <c r="Q67" s="188"/>
    </row>
    <row r="68" spans="1:17" x14ac:dyDescent="0.25">
      <c r="A68" s="236"/>
      <c r="B68" s="87" t="s">
        <v>60</v>
      </c>
      <c r="C68" s="95">
        <v>20000</v>
      </c>
      <c r="D68" s="95">
        <v>0</v>
      </c>
      <c r="E68" s="36">
        <f t="shared" si="0"/>
        <v>0</v>
      </c>
      <c r="F68" s="188"/>
      <c r="G68" s="188"/>
      <c r="H68" s="188"/>
      <c r="I68" s="188"/>
      <c r="J68" s="188"/>
      <c r="K68" s="188"/>
      <c r="L68" s="188"/>
      <c r="M68" s="188"/>
      <c r="N68" s="188"/>
      <c r="O68" s="188"/>
      <c r="P68" s="188"/>
      <c r="Q68" s="188"/>
    </row>
    <row r="69" spans="1:17" x14ac:dyDescent="0.25">
      <c r="A69" s="237"/>
      <c r="B69" s="87" t="s">
        <v>61</v>
      </c>
      <c r="C69" s="95">
        <v>2500000</v>
      </c>
      <c r="D69" s="95">
        <v>1540453.55</v>
      </c>
      <c r="E69" s="36">
        <f t="shared" si="0"/>
        <v>61.618141999999999</v>
      </c>
      <c r="F69" s="188"/>
      <c r="G69" s="188"/>
      <c r="H69" s="188"/>
      <c r="I69" s="188"/>
      <c r="J69" s="188"/>
      <c r="K69" s="188"/>
      <c r="L69" s="188"/>
      <c r="M69" s="188"/>
      <c r="N69" s="188"/>
      <c r="O69" s="188"/>
      <c r="P69" s="188"/>
      <c r="Q69" s="188"/>
    </row>
    <row r="70" spans="1:17" x14ac:dyDescent="0.25">
      <c r="A70" s="238"/>
      <c r="B70" s="45" t="s">
        <v>62</v>
      </c>
      <c r="C70" s="96">
        <v>10400000</v>
      </c>
      <c r="D70" s="96">
        <v>8675458.3000000007</v>
      </c>
      <c r="E70" s="40">
        <f t="shared" si="0"/>
        <v>83.41786826923078</v>
      </c>
      <c r="F70" s="188"/>
      <c r="G70" s="188"/>
      <c r="H70" s="188"/>
      <c r="I70" s="188"/>
      <c r="J70" s="188"/>
      <c r="K70" s="188"/>
      <c r="L70" s="188"/>
      <c r="M70" s="188"/>
      <c r="N70" s="188"/>
      <c r="O70" s="188"/>
      <c r="P70" s="188"/>
      <c r="Q70" s="188"/>
    </row>
    <row r="71" spans="1:17" x14ac:dyDescent="0.25">
      <c r="A71" s="92"/>
      <c r="B71" s="73" t="s">
        <v>64</v>
      </c>
      <c r="C71" s="35">
        <v>1500000</v>
      </c>
      <c r="D71" s="35">
        <v>0</v>
      </c>
      <c r="E71" s="36">
        <f t="shared" ref="E71:E72" si="3">SUM(D71/C71*100)</f>
        <v>0</v>
      </c>
      <c r="F71" s="188"/>
      <c r="G71" s="188"/>
      <c r="H71" s="188"/>
      <c r="I71" s="188"/>
      <c r="J71" s="188"/>
      <c r="K71" s="188"/>
      <c r="L71" s="188"/>
      <c r="M71" s="188"/>
      <c r="N71" s="188"/>
      <c r="O71" s="188"/>
      <c r="P71" s="188"/>
      <c r="Q71" s="188"/>
    </row>
    <row r="72" spans="1:17" ht="15.75" thickBot="1" x14ac:dyDescent="0.3">
      <c r="A72" s="79"/>
      <c r="B72" s="97" t="s">
        <v>74</v>
      </c>
      <c r="C72" s="59">
        <v>1700000</v>
      </c>
      <c r="D72" s="59">
        <v>0</v>
      </c>
      <c r="E72" s="17">
        <f t="shared" si="3"/>
        <v>0</v>
      </c>
      <c r="F72" s="188"/>
      <c r="G72" s="188"/>
      <c r="H72" s="188"/>
      <c r="I72" s="188"/>
      <c r="J72" s="188"/>
      <c r="K72" s="188"/>
      <c r="L72" s="188"/>
      <c r="M72" s="188"/>
      <c r="N72" s="188"/>
      <c r="O72" s="188"/>
      <c r="P72" s="188"/>
      <c r="Q72" s="188"/>
    </row>
    <row r="73" spans="1:17" x14ac:dyDescent="0.25">
      <c r="A73" s="31" t="s">
        <v>75</v>
      </c>
      <c r="B73" s="98" t="s">
        <v>76</v>
      </c>
      <c r="C73" s="83">
        <f>SUM(C74:C82)</f>
        <v>160276000</v>
      </c>
      <c r="D73" s="83">
        <f>SUM(D74:D82)</f>
        <v>82204667.420000002</v>
      </c>
      <c r="E73" s="57">
        <f t="shared" si="0"/>
        <v>51.289442848586184</v>
      </c>
      <c r="F73" s="188"/>
      <c r="G73" s="188"/>
      <c r="H73" s="188"/>
      <c r="I73" s="188"/>
      <c r="J73" s="188"/>
      <c r="K73" s="188"/>
      <c r="L73" s="188"/>
      <c r="M73" s="188"/>
      <c r="N73" s="188"/>
      <c r="O73" s="188"/>
      <c r="P73" s="188"/>
      <c r="Q73" s="188"/>
    </row>
    <row r="74" spans="1:17" ht="14.25" customHeight="1" x14ac:dyDescent="0.25">
      <c r="A74" s="99"/>
      <c r="B74" s="100" t="s">
        <v>54</v>
      </c>
      <c r="C74" s="74">
        <v>92721000</v>
      </c>
      <c r="D74" s="74">
        <v>52538423.259999998</v>
      </c>
      <c r="E74" s="93">
        <f t="shared" si="0"/>
        <v>56.662916987521704</v>
      </c>
      <c r="F74" s="188"/>
      <c r="G74" s="188"/>
      <c r="H74" s="188"/>
      <c r="I74" s="188"/>
      <c r="J74" s="188"/>
      <c r="K74" s="188"/>
      <c r="L74" s="188"/>
      <c r="M74" s="188"/>
      <c r="N74" s="188"/>
      <c r="O74" s="188"/>
      <c r="P74" s="188"/>
      <c r="Q74" s="188"/>
    </row>
    <row r="75" spans="1:17" x14ac:dyDescent="0.25">
      <c r="A75" s="99"/>
      <c r="B75" s="34" t="s">
        <v>55</v>
      </c>
      <c r="C75" s="35">
        <v>13892000</v>
      </c>
      <c r="D75" s="35">
        <v>7959571.3499999996</v>
      </c>
      <c r="E75" s="36">
        <f t="shared" si="0"/>
        <v>57.296079398214793</v>
      </c>
      <c r="F75" s="188"/>
      <c r="G75" s="188"/>
      <c r="H75" s="188"/>
      <c r="I75" s="188"/>
      <c r="J75" s="188"/>
      <c r="K75" s="188"/>
      <c r="L75" s="188"/>
      <c r="M75" s="188"/>
      <c r="N75" s="188"/>
      <c r="O75" s="188"/>
      <c r="P75" s="188"/>
      <c r="Q75" s="188"/>
    </row>
    <row r="76" spans="1:17" x14ac:dyDescent="0.25">
      <c r="A76" s="99"/>
      <c r="B76" s="34" t="s">
        <v>58</v>
      </c>
      <c r="C76" s="35">
        <v>1106000</v>
      </c>
      <c r="D76" s="35">
        <v>557802.46</v>
      </c>
      <c r="E76" s="36">
        <f t="shared" si="0"/>
        <v>50.434218806509946</v>
      </c>
      <c r="F76" s="188"/>
      <c r="G76" s="188"/>
      <c r="H76" s="188"/>
      <c r="I76" s="188"/>
      <c r="J76" s="188"/>
      <c r="K76" s="188"/>
      <c r="L76" s="188"/>
      <c r="M76" s="188"/>
      <c r="N76" s="188"/>
      <c r="O76" s="188"/>
      <c r="P76" s="188"/>
      <c r="Q76" s="188"/>
    </row>
    <row r="77" spans="1:17" ht="23.25" x14ac:dyDescent="0.25">
      <c r="A77" s="101"/>
      <c r="B77" s="34" t="s">
        <v>59</v>
      </c>
      <c r="C77" s="35">
        <v>22186000</v>
      </c>
      <c r="D77" s="35">
        <v>8775837.2400000002</v>
      </c>
      <c r="E77" s="36">
        <f t="shared" si="0"/>
        <v>39.555743441810151</v>
      </c>
      <c r="F77" s="188"/>
      <c r="G77" s="188"/>
      <c r="H77" s="188"/>
      <c r="I77" s="188"/>
      <c r="J77" s="188"/>
      <c r="K77" s="188"/>
      <c r="L77" s="188"/>
      <c r="M77" s="188"/>
      <c r="N77" s="188"/>
      <c r="O77" s="188"/>
      <c r="P77" s="188"/>
      <c r="Q77" s="188"/>
    </row>
    <row r="78" spans="1:17" x14ac:dyDescent="0.25">
      <c r="A78" s="101"/>
      <c r="B78" s="34" t="s">
        <v>60</v>
      </c>
      <c r="C78" s="35">
        <v>24000</v>
      </c>
      <c r="D78" s="35">
        <v>0</v>
      </c>
      <c r="E78" s="36">
        <f t="shared" si="0"/>
        <v>0</v>
      </c>
      <c r="F78" s="188"/>
      <c r="G78" s="188"/>
      <c r="H78" s="188"/>
      <c r="I78" s="188"/>
      <c r="J78" s="188"/>
      <c r="K78" s="188"/>
      <c r="L78" s="188"/>
      <c r="M78" s="188"/>
      <c r="N78" s="188"/>
      <c r="O78" s="188"/>
      <c r="P78" s="188"/>
      <c r="Q78" s="188"/>
    </row>
    <row r="79" spans="1:17" x14ac:dyDescent="0.25">
      <c r="A79" s="101"/>
      <c r="B79" s="34" t="s">
        <v>61</v>
      </c>
      <c r="C79" s="35">
        <v>100000</v>
      </c>
      <c r="D79" s="35">
        <v>73152.539999999994</v>
      </c>
      <c r="E79" s="36">
        <f t="shared" si="0"/>
        <v>73.152539999999988</v>
      </c>
      <c r="F79" s="188"/>
      <c r="G79" s="188"/>
      <c r="H79" s="188"/>
      <c r="I79" s="188"/>
      <c r="J79" s="188"/>
      <c r="K79" s="188"/>
      <c r="L79" s="188"/>
      <c r="M79" s="188"/>
      <c r="N79" s="188"/>
      <c r="O79" s="188"/>
      <c r="P79" s="188"/>
      <c r="Q79" s="188"/>
    </row>
    <row r="80" spans="1:17" x14ac:dyDescent="0.25">
      <c r="A80" s="102"/>
      <c r="B80" s="34" t="s">
        <v>62</v>
      </c>
      <c r="C80" s="35">
        <v>24300000</v>
      </c>
      <c r="D80" s="35">
        <v>12287880.27</v>
      </c>
      <c r="E80" s="36">
        <f t="shared" si="0"/>
        <v>50.567408518518519</v>
      </c>
      <c r="F80" s="188"/>
      <c r="G80" s="188"/>
      <c r="H80" s="188"/>
      <c r="I80" s="188"/>
      <c r="J80" s="188"/>
      <c r="K80" s="188"/>
      <c r="L80" s="188"/>
      <c r="M80" s="188"/>
      <c r="N80" s="188"/>
      <c r="O80" s="188"/>
      <c r="P80" s="188"/>
      <c r="Q80" s="188"/>
    </row>
    <row r="81" spans="1:17" x14ac:dyDescent="0.25">
      <c r="A81" s="92"/>
      <c r="B81" s="73" t="s">
        <v>64</v>
      </c>
      <c r="C81" s="39">
        <v>947000</v>
      </c>
      <c r="D81" s="39">
        <v>12000.3</v>
      </c>
      <c r="E81" s="36">
        <f t="shared" ref="E81:E137" si="4">SUM(D81/C81*100)</f>
        <v>1.2671911298838436</v>
      </c>
      <c r="F81" s="188"/>
      <c r="G81" s="188"/>
      <c r="H81" s="188"/>
      <c r="I81" s="188"/>
      <c r="J81" s="188"/>
      <c r="K81" s="188"/>
      <c r="L81" s="188"/>
      <c r="M81" s="188"/>
      <c r="N81" s="188"/>
      <c r="O81" s="188"/>
      <c r="P81" s="188"/>
      <c r="Q81" s="188"/>
    </row>
    <row r="82" spans="1:17" ht="15.75" thickBot="1" x14ac:dyDescent="0.3">
      <c r="A82" s="79"/>
      <c r="B82" s="15" t="s">
        <v>69</v>
      </c>
      <c r="C82" s="103">
        <v>5000000</v>
      </c>
      <c r="D82" s="59">
        <v>0</v>
      </c>
      <c r="E82" s="17">
        <f t="shared" si="4"/>
        <v>0</v>
      </c>
      <c r="F82" s="188"/>
      <c r="G82" s="188"/>
      <c r="H82" s="188"/>
      <c r="I82" s="188"/>
      <c r="J82" s="188"/>
      <c r="K82" s="188"/>
      <c r="L82" s="188"/>
      <c r="M82" s="188"/>
      <c r="N82" s="188"/>
      <c r="O82" s="188"/>
      <c r="P82" s="188"/>
      <c r="Q82" s="188"/>
    </row>
    <row r="83" spans="1:17" ht="34.5" x14ac:dyDescent="0.25">
      <c r="A83" s="88" t="s">
        <v>27</v>
      </c>
      <c r="B83" s="104" t="s">
        <v>77</v>
      </c>
      <c r="C83" s="90">
        <f>SUM(C84:C95)</f>
        <v>3813040000</v>
      </c>
      <c r="D83" s="90">
        <f>SUM(D84:D95)</f>
        <v>1091050486.29</v>
      </c>
      <c r="E83" s="91">
        <f t="shared" si="4"/>
        <v>28.613664852453685</v>
      </c>
      <c r="F83" s="188"/>
      <c r="G83" s="188"/>
      <c r="H83" s="188"/>
      <c r="I83" s="188"/>
      <c r="J83" s="188"/>
      <c r="K83" s="188"/>
      <c r="L83" s="188"/>
      <c r="M83" s="188"/>
      <c r="N83" s="188"/>
      <c r="O83" s="188"/>
      <c r="P83" s="188"/>
      <c r="Q83" s="188"/>
    </row>
    <row r="84" spans="1:17" ht="16.5" customHeight="1" x14ac:dyDescent="0.25">
      <c r="A84" s="239"/>
      <c r="B84" s="100" t="s">
        <v>54</v>
      </c>
      <c r="C84" s="74">
        <v>307144000</v>
      </c>
      <c r="D84" s="209">
        <v>189541816.05000001</v>
      </c>
      <c r="E84" s="93">
        <f t="shared" si="4"/>
        <v>61.711059323965308</v>
      </c>
      <c r="F84" s="188"/>
      <c r="G84" s="188"/>
      <c r="H84" s="188"/>
      <c r="I84" s="188"/>
      <c r="J84" s="188"/>
      <c r="K84" s="188"/>
      <c r="L84" s="188"/>
      <c r="M84" s="188"/>
      <c r="N84" s="188"/>
      <c r="O84" s="188"/>
      <c r="P84" s="188"/>
      <c r="Q84" s="188"/>
    </row>
    <row r="85" spans="1:17" x14ac:dyDescent="0.25">
      <c r="A85" s="240"/>
      <c r="B85" s="34" t="s">
        <v>55</v>
      </c>
      <c r="C85" s="35">
        <v>45799000</v>
      </c>
      <c r="D85" s="210">
        <v>28318165.27</v>
      </c>
      <c r="E85" s="36">
        <f t="shared" si="4"/>
        <v>61.831405205353832</v>
      </c>
      <c r="F85" s="188"/>
      <c r="G85" s="188"/>
      <c r="H85" s="188"/>
      <c r="I85" s="188"/>
      <c r="J85" s="188"/>
      <c r="K85" s="188"/>
      <c r="L85" s="188"/>
      <c r="M85" s="188"/>
      <c r="N85" s="188"/>
      <c r="O85" s="188"/>
      <c r="P85" s="188"/>
      <c r="Q85" s="188"/>
    </row>
    <row r="86" spans="1:17" x14ac:dyDescent="0.25">
      <c r="A86" s="240"/>
      <c r="B86" s="34" t="s">
        <v>58</v>
      </c>
      <c r="C86" s="35">
        <v>4690000</v>
      </c>
      <c r="D86" s="210">
        <v>2280866.7000000002</v>
      </c>
      <c r="E86" s="36">
        <f t="shared" si="4"/>
        <v>48.632552238805978</v>
      </c>
      <c r="F86" s="188"/>
      <c r="G86" s="188"/>
      <c r="H86" s="188"/>
      <c r="I86" s="188"/>
      <c r="J86" s="188"/>
      <c r="K86" s="188"/>
      <c r="L86" s="188"/>
      <c r="M86" s="188"/>
      <c r="N86" s="188"/>
      <c r="O86" s="188"/>
      <c r="P86" s="188"/>
      <c r="Q86" s="188"/>
    </row>
    <row r="87" spans="1:17" ht="23.25" x14ac:dyDescent="0.25">
      <c r="A87" s="240"/>
      <c r="B87" s="34" t="s">
        <v>59</v>
      </c>
      <c r="C87" s="35">
        <v>2100000</v>
      </c>
      <c r="D87" s="210">
        <v>1442764</v>
      </c>
      <c r="E87" s="36">
        <f t="shared" si="4"/>
        <v>68.703047619047624</v>
      </c>
      <c r="F87" s="188"/>
      <c r="G87" s="188"/>
      <c r="H87" s="188"/>
      <c r="I87" s="225"/>
      <c r="J87" s="188"/>
      <c r="K87" s="188"/>
      <c r="L87" s="188"/>
      <c r="M87" s="188"/>
      <c r="N87" s="188"/>
      <c r="O87" s="188"/>
      <c r="P87" s="188"/>
      <c r="Q87" s="188"/>
    </row>
    <row r="88" spans="1:17" x14ac:dyDescent="0.25">
      <c r="A88" s="240"/>
      <c r="B88" s="34" t="s">
        <v>60</v>
      </c>
      <c r="C88" s="35">
        <v>4650000</v>
      </c>
      <c r="D88" s="210">
        <v>2073305.5</v>
      </c>
      <c r="E88" s="36">
        <f t="shared" si="4"/>
        <v>44.587215053763444</v>
      </c>
      <c r="F88" s="188"/>
      <c r="G88" s="188"/>
      <c r="H88" s="188"/>
      <c r="I88" s="188"/>
      <c r="J88" s="188"/>
      <c r="K88" s="188"/>
      <c r="L88" s="188"/>
      <c r="M88" s="188"/>
      <c r="N88" s="188"/>
      <c r="O88" s="188"/>
      <c r="P88" s="188"/>
      <c r="Q88" s="188"/>
    </row>
    <row r="89" spans="1:17" x14ac:dyDescent="0.25">
      <c r="A89" s="240"/>
      <c r="B89" s="34" t="s">
        <v>61</v>
      </c>
      <c r="C89" s="35">
        <v>3000000</v>
      </c>
      <c r="D89" s="210">
        <v>1172808.5</v>
      </c>
      <c r="E89" s="36">
        <f t="shared" si="4"/>
        <v>39.093616666666662</v>
      </c>
      <c r="F89" s="188"/>
      <c r="G89" s="188"/>
      <c r="H89" s="188"/>
      <c r="I89" s="188"/>
      <c r="J89" s="188"/>
      <c r="K89" s="188"/>
      <c r="L89" s="188"/>
      <c r="M89" s="188"/>
      <c r="N89" s="188"/>
      <c r="O89" s="188"/>
      <c r="P89" s="188"/>
      <c r="Q89" s="188"/>
    </row>
    <row r="90" spans="1:17" x14ac:dyDescent="0.25">
      <c r="A90" s="240"/>
      <c r="B90" s="34" t="s">
        <v>62</v>
      </c>
      <c r="C90" s="35">
        <v>46967000</v>
      </c>
      <c r="D90" s="210">
        <v>18877523.739999998</v>
      </c>
      <c r="E90" s="36">
        <f t="shared" si="4"/>
        <v>40.193164860433917</v>
      </c>
      <c r="F90" s="188"/>
      <c r="G90" s="188"/>
      <c r="H90" s="188"/>
      <c r="I90" s="188"/>
      <c r="J90" s="188"/>
      <c r="K90" s="188"/>
      <c r="L90" s="188"/>
      <c r="M90" s="188"/>
      <c r="N90" s="188"/>
      <c r="O90" s="188"/>
      <c r="P90" s="188"/>
      <c r="Q90" s="188"/>
    </row>
    <row r="91" spans="1:17" ht="23.25" x14ac:dyDescent="0.25">
      <c r="A91" s="240"/>
      <c r="B91" s="87" t="s">
        <v>78</v>
      </c>
      <c r="C91" s="35">
        <v>35500000</v>
      </c>
      <c r="D91" s="35">
        <v>5281809.42</v>
      </c>
      <c r="E91" s="36">
        <f t="shared" si="4"/>
        <v>14.878336394366196</v>
      </c>
      <c r="F91" s="188"/>
      <c r="G91" s="188"/>
      <c r="H91" s="188"/>
      <c r="I91" s="188"/>
      <c r="J91" s="188"/>
      <c r="K91" s="188"/>
      <c r="L91" s="188"/>
      <c r="M91" s="188"/>
      <c r="N91" s="188"/>
      <c r="O91" s="188"/>
      <c r="P91" s="188"/>
      <c r="Q91" s="188"/>
    </row>
    <row r="92" spans="1:17" x14ac:dyDescent="0.25">
      <c r="A92" s="240"/>
      <c r="B92" s="87" t="s">
        <v>7</v>
      </c>
      <c r="C92" s="35">
        <v>3000000</v>
      </c>
      <c r="D92" s="35">
        <v>1500</v>
      </c>
      <c r="E92" s="36">
        <f t="shared" si="4"/>
        <v>0.05</v>
      </c>
      <c r="F92" s="188"/>
      <c r="G92" s="188"/>
      <c r="H92" s="188"/>
      <c r="I92" s="188"/>
      <c r="J92" s="188"/>
      <c r="K92" s="188"/>
      <c r="L92" s="188"/>
      <c r="M92" s="188"/>
      <c r="N92" s="188"/>
      <c r="O92" s="188"/>
      <c r="P92" s="188"/>
      <c r="Q92" s="188"/>
    </row>
    <row r="93" spans="1:17" ht="23.25" x14ac:dyDescent="0.25">
      <c r="A93" s="240"/>
      <c r="B93" s="87" t="s">
        <v>68</v>
      </c>
      <c r="C93" s="35">
        <v>59690000</v>
      </c>
      <c r="D93" s="35">
        <v>0</v>
      </c>
      <c r="E93" s="36">
        <f t="shared" si="4"/>
        <v>0</v>
      </c>
      <c r="F93" s="188"/>
      <c r="G93" s="188"/>
      <c r="H93" s="188"/>
      <c r="I93" s="188"/>
      <c r="J93" s="188"/>
      <c r="K93" s="188"/>
      <c r="L93" s="188"/>
      <c r="M93" s="188"/>
      <c r="N93" s="188"/>
      <c r="O93" s="188"/>
      <c r="P93" s="188"/>
      <c r="Q93" s="188"/>
    </row>
    <row r="94" spans="1:17" x14ac:dyDescent="0.25">
      <c r="A94" s="240"/>
      <c r="B94" s="105" t="s">
        <v>69</v>
      </c>
      <c r="C94" s="39">
        <v>500000</v>
      </c>
      <c r="D94" s="211">
        <v>0</v>
      </c>
      <c r="E94" s="40">
        <f t="shared" si="4"/>
        <v>0</v>
      </c>
      <c r="F94" s="188"/>
      <c r="G94" s="188"/>
      <c r="H94" s="188"/>
      <c r="I94" s="188"/>
      <c r="J94" s="188"/>
      <c r="K94" s="188"/>
      <c r="L94" s="188"/>
      <c r="M94" s="188"/>
      <c r="N94" s="188"/>
      <c r="O94" s="188"/>
      <c r="P94" s="188"/>
      <c r="Q94" s="188"/>
    </row>
    <row r="95" spans="1:17" ht="15.75" thickBot="1" x14ac:dyDescent="0.3">
      <c r="A95" s="241"/>
      <c r="B95" s="26" t="s">
        <v>71</v>
      </c>
      <c r="C95" s="59">
        <v>3300000000</v>
      </c>
      <c r="D95" s="212">
        <v>842059927.11000001</v>
      </c>
      <c r="E95" s="17">
        <f t="shared" si="4"/>
        <v>25.51696748818182</v>
      </c>
      <c r="F95" s="188"/>
      <c r="G95" s="188"/>
      <c r="H95" s="188"/>
      <c r="I95" s="188"/>
      <c r="J95" s="188"/>
      <c r="K95" s="188"/>
      <c r="L95" s="188"/>
      <c r="M95" s="188"/>
      <c r="N95" s="188"/>
      <c r="O95" s="188"/>
      <c r="P95" s="188"/>
      <c r="Q95" s="188"/>
    </row>
    <row r="96" spans="1:17" ht="23.25" x14ac:dyDescent="0.25">
      <c r="A96" s="31" t="s">
        <v>79</v>
      </c>
      <c r="B96" s="71" t="s">
        <v>80</v>
      </c>
      <c r="C96" s="106">
        <f>SUM(C97:C104)</f>
        <v>341455000</v>
      </c>
      <c r="D96" s="62">
        <f>SUM(D97:D104)</f>
        <v>198121493.54000002</v>
      </c>
      <c r="E96" s="57">
        <f t="shared" si="4"/>
        <v>58.022724382422282</v>
      </c>
      <c r="F96" s="188"/>
      <c r="G96" s="188"/>
      <c r="H96" s="188"/>
      <c r="I96" s="188"/>
      <c r="J96" s="188"/>
      <c r="K96" s="188"/>
      <c r="L96" s="188"/>
      <c r="M96" s="188"/>
      <c r="N96" s="188"/>
      <c r="O96" s="188"/>
      <c r="P96" s="188"/>
      <c r="Q96" s="188"/>
    </row>
    <row r="97" spans="1:17" x14ac:dyDescent="0.25">
      <c r="A97" s="92"/>
      <c r="B97" s="100" t="s">
        <v>54</v>
      </c>
      <c r="C97" s="74">
        <v>244830000</v>
      </c>
      <c r="D97" s="209">
        <v>150308909.41</v>
      </c>
      <c r="E97" s="93">
        <f t="shared" si="4"/>
        <v>61.393174615039001</v>
      </c>
      <c r="F97" s="188"/>
      <c r="G97" s="188"/>
      <c r="H97" s="188"/>
      <c r="I97" s="188"/>
      <c r="J97" s="188"/>
      <c r="K97" s="188"/>
      <c r="L97" s="188"/>
      <c r="M97" s="188"/>
      <c r="N97" s="188"/>
      <c r="O97" s="188"/>
      <c r="P97" s="188"/>
      <c r="Q97" s="188"/>
    </row>
    <row r="98" spans="1:17" x14ac:dyDescent="0.25">
      <c r="A98" s="92"/>
      <c r="B98" s="34" t="s">
        <v>55</v>
      </c>
      <c r="C98" s="35">
        <v>37092000</v>
      </c>
      <c r="D98" s="210">
        <v>22771799.890000001</v>
      </c>
      <c r="E98" s="36">
        <f t="shared" si="4"/>
        <v>61.392752857759092</v>
      </c>
      <c r="F98" s="188"/>
      <c r="G98" s="188"/>
      <c r="H98" s="188"/>
      <c r="I98" s="188"/>
      <c r="J98" s="188"/>
      <c r="K98" s="188"/>
      <c r="L98" s="188"/>
      <c r="M98" s="188"/>
      <c r="N98" s="188"/>
      <c r="O98" s="188"/>
      <c r="P98" s="188"/>
      <c r="Q98" s="188"/>
    </row>
    <row r="99" spans="1:17" x14ac:dyDescent="0.25">
      <c r="A99" s="92"/>
      <c r="B99" s="34" t="s">
        <v>58</v>
      </c>
      <c r="C99" s="35">
        <v>3433000</v>
      </c>
      <c r="D99" s="210">
        <v>2157131.27</v>
      </c>
      <c r="E99" s="36">
        <f t="shared" si="4"/>
        <v>62.835166618118265</v>
      </c>
      <c r="F99" s="188"/>
      <c r="G99" s="188"/>
      <c r="H99" s="188"/>
      <c r="I99" s="188"/>
      <c r="J99" s="188"/>
      <c r="K99" s="188"/>
      <c r="L99" s="188"/>
      <c r="M99" s="188"/>
      <c r="N99" s="188"/>
      <c r="O99" s="188"/>
      <c r="P99" s="188"/>
      <c r="Q99" s="188"/>
    </row>
    <row r="100" spans="1:17" ht="23.25" x14ac:dyDescent="0.25">
      <c r="A100" s="92"/>
      <c r="B100" s="34" t="s">
        <v>59</v>
      </c>
      <c r="C100" s="35">
        <v>1600000</v>
      </c>
      <c r="D100" s="210">
        <v>486854.8</v>
      </c>
      <c r="E100" s="36">
        <f t="shared" si="4"/>
        <v>30.428424999999997</v>
      </c>
      <c r="F100" s="188"/>
      <c r="G100" s="188"/>
      <c r="H100" s="188"/>
      <c r="I100" s="188"/>
      <c r="J100" s="188"/>
      <c r="K100" s="188"/>
      <c r="L100" s="188"/>
      <c r="M100" s="188"/>
      <c r="N100" s="188"/>
      <c r="O100" s="188"/>
      <c r="P100" s="188"/>
      <c r="Q100" s="188"/>
    </row>
    <row r="101" spans="1:17" x14ac:dyDescent="0.25">
      <c r="A101" s="92"/>
      <c r="B101" s="34" t="s">
        <v>60</v>
      </c>
      <c r="C101" s="35">
        <v>24000000</v>
      </c>
      <c r="D101" s="210">
        <v>3639696.13</v>
      </c>
      <c r="E101" s="36">
        <f t="shared" si="4"/>
        <v>15.165400541666665</v>
      </c>
      <c r="F101" s="188"/>
      <c r="G101" s="188"/>
      <c r="H101" s="188"/>
      <c r="I101" s="188"/>
      <c r="J101" s="188"/>
      <c r="K101" s="188"/>
      <c r="L101" s="188"/>
      <c r="M101" s="188"/>
      <c r="N101" s="188"/>
      <c r="O101" s="188"/>
      <c r="P101" s="188"/>
      <c r="Q101" s="188"/>
    </row>
    <row r="102" spans="1:17" x14ac:dyDescent="0.25">
      <c r="A102" s="92"/>
      <c r="B102" s="34" t="s">
        <v>61</v>
      </c>
      <c r="C102" s="35">
        <v>1100000</v>
      </c>
      <c r="D102" s="210">
        <v>174897</v>
      </c>
      <c r="E102" s="36">
        <f t="shared" si="4"/>
        <v>15.899727272727274</v>
      </c>
      <c r="F102" s="188"/>
      <c r="G102" s="188"/>
      <c r="H102" s="188"/>
      <c r="I102" s="188"/>
      <c r="J102" s="188"/>
      <c r="K102" s="188"/>
      <c r="L102" s="188"/>
      <c r="M102" s="188"/>
      <c r="N102" s="188"/>
      <c r="O102" s="188"/>
      <c r="P102" s="188"/>
      <c r="Q102" s="188"/>
    </row>
    <row r="103" spans="1:17" x14ac:dyDescent="0.25">
      <c r="A103" s="102"/>
      <c r="B103" s="87" t="s">
        <v>62</v>
      </c>
      <c r="C103" s="39">
        <v>4400000</v>
      </c>
      <c r="D103" s="211">
        <v>3684776.56</v>
      </c>
      <c r="E103" s="36">
        <f t="shared" si="4"/>
        <v>83.744921818181822</v>
      </c>
      <c r="F103" s="188"/>
      <c r="G103" s="188"/>
      <c r="H103" s="188"/>
      <c r="I103" s="188"/>
      <c r="J103" s="188"/>
      <c r="K103" s="188"/>
      <c r="L103" s="188"/>
      <c r="M103" s="188"/>
      <c r="N103" s="188"/>
      <c r="O103" s="188"/>
      <c r="P103" s="188"/>
      <c r="Q103" s="188"/>
    </row>
    <row r="104" spans="1:17" ht="15.75" thickBot="1" x14ac:dyDescent="0.3">
      <c r="A104" s="79"/>
      <c r="B104" s="15" t="s">
        <v>7</v>
      </c>
      <c r="C104" s="59">
        <v>25000000</v>
      </c>
      <c r="D104" s="59">
        <v>14897428.48</v>
      </c>
      <c r="E104" s="17">
        <f t="shared" si="4"/>
        <v>59.589713920000001</v>
      </c>
      <c r="F104" s="188"/>
      <c r="G104" s="188"/>
      <c r="H104" s="188"/>
      <c r="I104" s="188"/>
      <c r="J104" s="188"/>
      <c r="K104" s="188"/>
      <c r="L104" s="188"/>
      <c r="M104" s="188"/>
      <c r="N104" s="188"/>
      <c r="O104" s="188"/>
      <c r="P104" s="188"/>
      <c r="Q104" s="188"/>
    </row>
    <row r="105" spans="1:17" ht="23.25" x14ac:dyDescent="0.25">
      <c r="A105" s="107">
        <v>4008</v>
      </c>
      <c r="B105" s="71" t="s">
        <v>81</v>
      </c>
      <c r="C105" s="108">
        <f>SUM(C106:C106)</f>
        <v>317000000</v>
      </c>
      <c r="D105" s="108">
        <f>SUM(D106:D106)</f>
        <v>83160000</v>
      </c>
      <c r="E105" s="57">
        <f t="shared" si="4"/>
        <v>26.233438485804417</v>
      </c>
      <c r="F105" s="188"/>
      <c r="G105" s="188"/>
      <c r="H105" s="188"/>
      <c r="I105" s="188"/>
      <c r="J105" s="188"/>
      <c r="K105" s="188"/>
      <c r="L105" s="188"/>
      <c r="M105" s="188"/>
      <c r="N105" s="188"/>
      <c r="O105" s="188"/>
      <c r="P105" s="188"/>
      <c r="Q105" s="188"/>
    </row>
    <row r="106" spans="1:17" ht="15.75" thickBot="1" x14ac:dyDescent="0.3">
      <c r="A106" s="144"/>
      <c r="B106" s="45" t="s">
        <v>70</v>
      </c>
      <c r="C106" s="119">
        <v>317000000</v>
      </c>
      <c r="D106" s="226">
        <v>83160000</v>
      </c>
      <c r="E106" s="125">
        <f t="shared" si="4"/>
        <v>26.233438485804417</v>
      </c>
      <c r="F106" s="188"/>
      <c r="G106" s="188"/>
      <c r="H106" s="188"/>
      <c r="I106" s="188"/>
      <c r="J106" s="188"/>
      <c r="K106" s="188"/>
      <c r="L106" s="188"/>
      <c r="M106" s="188"/>
      <c r="N106" s="188"/>
      <c r="O106" s="188"/>
      <c r="P106" s="188"/>
      <c r="Q106" s="188"/>
    </row>
    <row r="107" spans="1:17" ht="23.25" x14ac:dyDescent="0.25">
      <c r="A107" s="112">
        <v>4009</v>
      </c>
      <c r="B107" s="89" t="s">
        <v>82</v>
      </c>
      <c r="C107" s="113">
        <f>SUM(C108:C109)</f>
        <v>142001000</v>
      </c>
      <c r="D107" s="113">
        <f>SUM(D108:D109)</f>
        <v>9912808.0700000003</v>
      </c>
      <c r="E107" s="91">
        <f t="shared" si="4"/>
        <v>6.9808015929465288</v>
      </c>
      <c r="F107" s="188"/>
      <c r="G107" s="188"/>
      <c r="H107" s="188"/>
      <c r="I107" s="188"/>
      <c r="J107" s="188"/>
      <c r="K107" s="188"/>
      <c r="L107" s="188"/>
      <c r="M107" s="188"/>
      <c r="N107" s="188"/>
      <c r="O107" s="188"/>
      <c r="P107" s="188"/>
      <c r="Q107" s="188"/>
    </row>
    <row r="108" spans="1:17" x14ac:dyDescent="0.25">
      <c r="A108" s="242"/>
      <c r="B108" s="114" t="s">
        <v>62</v>
      </c>
      <c r="C108" s="115">
        <v>24000000</v>
      </c>
      <c r="D108" s="116">
        <v>9912808.0700000003</v>
      </c>
      <c r="E108" s="36">
        <f t="shared" si="4"/>
        <v>41.303366958333335</v>
      </c>
      <c r="F108" s="188"/>
      <c r="G108" s="188"/>
      <c r="H108" s="188"/>
      <c r="I108" s="188"/>
      <c r="J108" s="188"/>
      <c r="K108" s="188"/>
      <c r="L108" s="188"/>
      <c r="M108" s="188"/>
      <c r="N108" s="188"/>
      <c r="O108" s="188"/>
      <c r="P108" s="188"/>
      <c r="Q108" s="188"/>
    </row>
    <row r="109" spans="1:17" ht="15.75" thickBot="1" x14ac:dyDescent="0.3">
      <c r="A109" s="243"/>
      <c r="B109" s="117" t="s">
        <v>70</v>
      </c>
      <c r="C109" s="110">
        <v>118001000</v>
      </c>
      <c r="D109" s="110">
        <v>0</v>
      </c>
      <c r="E109" s="154">
        <f t="shared" si="4"/>
        <v>0</v>
      </c>
      <c r="F109" s="188"/>
      <c r="G109" s="188"/>
      <c r="H109" s="188"/>
      <c r="I109" s="188"/>
      <c r="J109" s="188"/>
      <c r="K109" s="188"/>
      <c r="L109" s="188"/>
      <c r="M109" s="188"/>
      <c r="N109" s="188"/>
      <c r="O109" s="188"/>
      <c r="P109" s="188"/>
      <c r="Q109" s="188"/>
    </row>
    <row r="110" spans="1:17" x14ac:dyDescent="0.25">
      <c r="A110" s="217">
        <v>4014</v>
      </c>
      <c r="B110" s="82" t="s">
        <v>83</v>
      </c>
      <c r="C110" s="140">
        <f>SUM(C111:C119)</f>
        <v>330641000</v>
      </c>
      <c r="D110" s="140">
        <f>SUM(D111:D119)</f>
        <v>137445948.72999999</v>
      </c>
      <c r="E110" s="57">
        <f t="shared" si="4"/>
        <v>41.569541808184709</v>
      </c>
      <c r="F110" s="188"/>
      <c r="G110" s="188"/>
      <c r="H110" s="188"/>
      <c r="I110" s="188"/>
      <c r="J110" s="188"/>
      <c r="K110" s="188"/>
      <c r="L110" s="188"/>
      <c r="M110" s="188"/>
      <c r="N110" s="188"/>
      <c r="O110" s="188"/>
      <c r="P110" s="188"/>
      <c r="Q110" s="188"/>
    </row>
    <row r="111" spans="1:17" x14ac:dyDescent="0.25">
      <c r="A111" s="230"/>
      <c r="B111" s="87" t="s">
        <v>60</v>
      </c>
      <c r="C111" s="35">
        <v>120000</v>
      </c>
      <c r="D111" s="35">
        <v>0</v>
      </c>
      <c r="E111" s="36">
        <f t="shared" si="4"/>
        <v>0</v>
      </c>
      <c r="F111" s="188"/>
      <c r="G111" s="188"/>
      <c r="H111" s="188"/>
      <c r="I111" s="188"/>
      <c r="J111" s="188"/>
      <c r="K111" s="188"/>
      <c r="L111" s="188"/>
      <c r="M111" s="188"/>
      <c r="N111" s="188"/>
      <c r="O111" s="188"/>
      <c r="P111" s="188"/>
      <c r="Q111" s="188"/>
    </row>
    <row r="112" spans="1:17" x14ac:dyDescent="0.25">
      <c r="A112" s="231"/>
      <c r="B112" s="87" t="s">
        <v>61</v>
      </c>
      <c r="C112" s="35">
        <v>360000</v>
      </c>
      <c r="D112" s="35">
        <v>338916.46</v>
      </c>
      <c r="E112" s="36">
        <f t="shared" si="4"/>
        <v>94.143461111111122</v>
      </c>
      <c r="F112" s="188"/>
      <c r="G112" s="188"/>
      <c r="H112" s="188"/>
      <c r="I112" s="188"/>
      <c r="J112" s="188"/>
      <c r="K112" s="188"/>
      <c r="L112" s="188"/>
      <c r="M112" s="188"/>
      <c r="N112" s="188"/>
      <c r="O112" s="188"/>
      <c r="P112" s="188"/>
      <c r="Q112" s="188"/>
    </row>
    <row r="113" spans="1:17" x14ac:dyDescent="0.25">
      <c r="A113" s="231"/>
      <c r="B113" s="87" t="s">
        <v>62</v>
      </c>
      <c r="C113" s="35">
        <v>271721000</v>
      </c>
      <c r="D113" s="35">
        <v>124926046.98</v>
      </c>
      <c r="E113" s="36">
        <f>SUM(D113/C113*100)</f>
        <v>45.97585279753865</v>
      </c>
      <c r="F113" s="188"/>
      <c r="G113" s="188"/>
      <c r="H113" s="188"/>
      <c r="I113" s="188"/>
      <c r="J113" s="188"/>
      <c r="K113" s="188"/>
      <c r="L113" s="188"/>
      <c r="M113" s="188"/>
      <c r="N113" s="188"/>
      <c r="O113" s="188"/>
      <c r="P113" s="188"/>
      <c r="Q113" s="188"/>
    </row>
    <row r="114" spans="1:17" x14ac:dyDescent="0.25">
      <c r="A114" s="231"/>
      <c r="B114" s="114" t="s">
        <v>43</v>
      </c>
      <c r="C114" s="115">
        <v>6000000</v>
      </c>
      <c r="D114" s="116">
        <v>0</v>
      </c>
      <c r="E114" s="36">
        <f t="shared" si="4"/>
        <v>0</v>
      </c>
      <c r="F114" s="188"/>
      <c r="G114" s="188"/>
      <c r="H114" s="188"/>
      <c r="I114" s="188"/>
      <c r="J114" s="188"/>
      <c r="K114" s="188"/>
      <c r="L114" s="188"/>
      <c r="M114" s="188"/>
      <c r="N114" s="188"/>
      <c r="O114" s="188"/>
      <c r="P114" s="188"/>
      <c r="Q114" s="188"/>
    </row>
    <row r="115" spans="1:17" x14ac:dyDescent="0.25">
      <c r="A115" s="231"/>
      <c r="B115" s="87" t="s">
        <v>63</v>
      </c>
      <c r="C115" s="35">
        <v>120000</v>
      </c>
      <c r="D115" s="35">
        <v>0</v>
      </c>
      <c r="E115" s="36">
        <f t="shared" si="4"/>
        <v>0</v>
      </c>
      <c r="F115" s="188"/>
      <c r="G115" s="188"/>
      <c r="H115" s="188"/>
      <c r="I115" s="188"/>
      <c r="J115" s="188"/>
      <c r="K115" s="188"/>
      <c r="L115" s="188"/>
      <c r="M115" s="188"/>
      <c r="N115" s="188"/>
      <c r="O115" s="188"/>
      <c r="P115" s="188"/>
      <c r="Q115" s="188"/>
    </row>
    <row r="116" spans="1:17" x14ac:dyDescent="0.25">
      <c r="A116" s="231"/>
      <c r="B116" s="87" t="s">
        <v>64</v>
      </c>
      <c r="C116" s="35">
        <v>480000</v>
      </c>
      <c r="D116" s="35">
        <v>94973.86</v>
      </c>
      <c r="E116" s="36">
        <f t="shared" si="4"/>
        <v>19.786220833333335</v>
      </c>
      <c r="F116" s="188"/>
      <c r="G116" s="188"/>
      <c r="H116" s="188"/>
      <c r="I116" s="188"/>
      <c r="J116" s="188"/>
      <c r="K116" s="188"/>
      <c r="L116" s="188"/>
      <c r="M116" s="188"/>
      <c r="N116" s="188"/>
      <c r="O116" s="188"/>
      <c r="P116" s="188"/>
      <c r="Q116" s="188"/>
    </row>
    <row r="117" spans="1:17" ht="23.25" x14ac:dyDescent="0.25">
      <c r="A117" s="231"/>
      <c r="B117" s="114" t="s">
        <v>78</v>
      </c>
      <c r="C117" s="115">
        <v>600000</v>
      </c>
      <c r="D117" s="115">
        <v>0</v>
      </c>
      <c r="E117" s="36">
        <f t="shared" si="4"/>
        <v>0</v>
      </c>
      <c r="F117" s="188"/>
      <c r="G117" s="188"/>
      <c r="H117" s="188"/>
      <c r="I117" s="188"/>
      <c r="J117" s="188"/>
      <c r="K117" s="188"/>
      <c r="L117" s="188"/>
      <c r="M117" s="188"/>
      <c r="N117" s="188"/>
      <c r="O117" s="188"/>
      <c r="P117" s="188"/>
      <c r="Q117" s="188"/>
    </row>
    <row r="118" spans="1:17" x14ac:dyDescent="0.25">
      <c r="A118" s="231"/>
      <c r="B118" s="114" t="s">
        <v>69</v>
      </c>
      <c r="C118" s="115">
        <v>26640000</v>
      </c>
      <c r="D118" s="115">
        <v>0</v>
      </c>
      <c r="E118" s="36">
        <f t="shared" si="4"/>
        <v>0</v>
      </c>
      <c r="F118" s="188"/>
      <c r="G118" s="188"/>
      <c r="H118" s="188"/>
      <c r="I118" s="188"/>
      <c r="J118" s="188"/>
      <c r="K118" s="188"/>
      <c r="L118" s="188"/>
      <c r="M118" s="188"/>
      <c r="N118" s="188"/>
      <c r="O118" s="188"/>
      <c r="P118" s="188"/>
      <c r="Q118" s="188"/>
    </row>
    <row r="119" spans="1:17" ht="15.75" thickBot="1" x14ac:dyDescent="0.3">
      <c r="A119" s="231"/>
      <c r="B119" s="118" t="s">
        <v>70</v>
      </c>
      <c r="C119" s="119">
        <v>24600000</v>
      </c>
      <c r="D119" s="119">
        <v>12086011.43</v>
      </c>
      <c r="E119" s="36">
        <f t="shared" si="4"/>
        <v>49.130127764227645</v>
      </c>
      <c r="F119" s="188"/>
      <c r="G119" s="188"/>
      <c r="H119" s="188"/>
      <c r="I119" s="188"/>
      <c r="J119" s="188"/>
      <c r="K119" s="188"/>
      <c r="L119" s="188"/>
      <c r="M119" s="188"/>
      <c r="N119" s="188"/>
      <c r="O119" s="188"/>
      <c r="P119" s="188"/>
      <c r="Q119" s="188"/>
    </row>
    <row r="120" spans="1:17" ht="23.25" x14ac:dyDescent="0.25">
      <c r="A120" s="107">
        <v>5014</v>
      </c>
      <c r="B120" s="120" t="s">
        <v>84</v>
      </c>
      <c r="C120" s="121">
        <f>SUM(C121:C122)</f>
        <v>2000000000</v>
      </c>
      <c r="D120" s="121">
        <f>SUM(D121:D122)</f>
        <v>864374988.41999996</v>
      </c>
      <c r="E120" s="91">
        <f t="shared" si="4"/>
        <v>43.218749420999998</v>
      </c>
      <c r="F120" s="188"/>
      <c r="G120" s="188"/>
      <c r="H120" s="188"/>
      <c r="I120" s="188"/>
      <c r="J120" s="188"/>
      <c r="K120" s="188"/>
      <c r="L120" s="188"/>
      <c r="M120" s="188"/>
      <c r="N120" s="188"/>
      <c r="O120" s="188"/>
      <c r="P120" s="188"/>
      <c r="Q120" s="188"/>
    </row>
    <row r="121" spans="1:17" x14ac:dyDescent="0.25">
      <c r="A121" s="122"/>
      <c r="B121" s="123" t="s">
        <v>62</v>
      </c>
      <c r="C121" s="124">
        <v>1881000000</v>
      </c>
      <c r="D121" s="124">
        <v>864374988.41999996</v>
      </c>
      <c r="E121" s="93">
        <f t="shared" si="4"/>
        <v>45.952949942583729</v>
      </c>
      <c r="F121" s="188"/>
      <c r="G121" s="188"/>
      <c r="H121" s="188"/>
      <c r="I121" s="188"/>
      <c r="J121" s="188"/>
      <c r="K121" s="188"/>
      <c r="L121" s="188"/>
      <c r="M121" s="188"/>
      <c r="N121" s="188"/>
      <c r="O121" s="188"/>
      <c r="P121" s="188"/>
      <c r="Q121" s="188"/>
    </row>
    <row r="122" spans="1:17" ht="15.75" thickBot="1" x14ac:dyDescent="0.3">
      <c r="A122" s="122"/>
      <c r="B122" s="45" t="s">
        <v>69</v>
      </c>
      <c r="C122" s="119">
        <v>119000000</v>
      </c>
      <c r="D122" s="119">
        <v>0</v>
      </c>
      <c r="E122" s="125">
        <f t="shared" si="4"/>
        <v>0</v>
      </c>
      <c r="F122" s="188"/>
      <c r="G122" s="188"/>
      <c r="H122" s="188"/>
      <c r="I122" s="188"/>
      <c r="J122" s="188"/>
      <c r="K122" s="188"/>
      <c r="L122" s="188"/>
      <c r="M122" s="188"/>
      <c r="N122" s="188"/>
      <c r="O122" s="188"/>
      <c r="P122" s="188"/>
      <c r="Q122" s="188"/>
    </row>
    <row r="123" spans="1:17" ht="15.75" thickBot="1" x14ac:dyDescent="0.3">
      <c r="A123" s="126">
        <v>5015</v>
      </c>
      <c r="B123" s="127" t="s">
        <v>85</v>
      </c>
      <c r="C123" s="128">
        <f>SUM(C124:C126)</f>
        <v>192001000</v>
      </c>
      <c r="D123" s="128">
        <f>SUM(D124:D126)</f>
        <v>87565440</v>
      </c>
      <c r="E123" s="129">
        <f t="shared" si="4"/>
        <v>45.606762464778825</v>
      </c>
      <c r="F123" s="188"/>
      <c r="G123" s="188"/>
      <c r="H123" s="188"/>
      <c r="I123" s="188"/>
      <c r="J123" s="188"/>
      <c r="K123" s="188"/>
      <c r="L123" s="188"/>
      <c r="M123" s="188"/>
      <c r="N123" s="188"/>
      <c r="O123" s="188"/>
      <c r="P123" s="188"/>
      <c r="Q123" s="188"/>
    </row>
    <row r="124" spans="1:17" x14ac:dyDescent="0.25">
      <c r="A124" s="122"/>
      <c r="B124" s="130" t="s">
        <v>62</v>
      </c>
      <c r="C124" s="131">
        <v>99000000</v>
      </c>
      <c r="D124" s="124">
        <v>63589440</v>
      </c>
      <c r="E124" s="93">
        <f t="shared" si="4"/>
        <v>64.23175757575757</v>
      </c>
      <c r="F124" s="188"/>
      <c r="G124" s="188"/>
      <c r="H124" s="188"/>
      <c r="I124" s="188"/>
      <c r="J124" s="188"/>
      <c r="K124" s="188"/>
      <c r="L124" s="188"/>
      <c r="M124" s="188"/>
      <c r="N124" s="188"/>
      <c r="O124" s="188"/>
      <c r="P124" s="188"/>
      <c r="Q124" s="188"/>
    </row>
    <row r="125" spans="1:17" x14ac:dyDescent="0.25">
      <c r="A125" s="122"/>
      <c r="B125" s="114" t="s">
        <v>69</v>
      </c>
      <c r="C125" s="115">
        <v>1000</v>
      </c>
      <c r="D125" s="213">
        <v>0</v>
      </c>
      <c r="E125" s="93">
        <f t="shared" si="4"/>
        <v>0</v>
      </c>
      <c r="F125" s="188"/>
      <c r="G125" s="188"/>
      <c r="H125" s="188"/>
      <c r="I125" s="188"/>
      <c r="J125" s="188"/>
      <c r="K125" s="188"/>
      <c r="L125" s="188"/>
      <c r="M125" s="188"/>
      <c r="N125" s="188"/>
      <c r="O125" s="188"/>
      <c r="P125" s="188"/>
      <c r="Q125" s="188"/>
    </row>
    <row r="126" spans="1:17" ht="15.75" thickBot="1" x14ac:dyDescent="0.3">
      <c r="A126" s="79"/>
      <c r="B126" s="15" t="s">
        <v>70</v>
      </c>
      <c r="C126" s="110">
        <v>93000000</v>
      </c>
      <c r="D126" s="110">
        <v>23976000</v>
      </c>
      <c r="E126" s="17">
        <f t="shared" si="4"/>
        <v>25.780645161290323</v>
      </c>
      <c r="F126" s="188"/>
      <c r="G126" s="188"/>
      <c r="H126" s="188"/>
      <c r="I126" s="188"/>
      <c r="J126" s="188"/>
      <c r="K126" s="188"/>
      <c r="L126" s="188"/>
      <c r="M126" s="188"/>
      <c r="N126" s="188"/>
      <c r="O126" s="188"/>
      <c r="P126" s="188"/>
      <c r="Q126" s="188"/>
    </row>
    <row r="127" spans="1:17" x14ac:dyDescent="0.25">
      <c r="A127" s="132">
        <v>5016</v>
      </c>
      <c r="B127" s="89" t="s">
        <v>86</v>
      </c>
      <c r="C127" s="133">
        <f>SUM(C128:C128)</f>
        <v>65000000</v>
      </c>
      <c r="D127" s="113">
        <f>SUM(D128:D128)</f>
        <v>39589873.549999997</v>
      </c>
      <c r="E127" s="91">
        <f t="shared" si="4"/>
        <v>60.907497769230766</v>
      </c>
      <c r="F127" s="188"/>
      <c r="G127" s="188"/>
      <c r="H127" s="188"/>
      <c r="I127" s="188"/>
      <c r="J127" s="188"/>
      <c r="K127" s="188"/>
      <c r="L127" s="188"/>
      <c r="M127" s="188"/>
      <c r="N127" s="188"/>
      <c r="O127" s="188"/>
      <c r="P127" s="188"/>
      <c r="Q127" s="188"/>
    </row>
    <row r="128" spans="1:17" ht="15.75" thickBot="1" x14ac:dyDescent="0.3">
      <c r="A128" s="134"/>
      <c r="B128" s="117" t="s">
        <v>62</v>
      </c>
      <c r="C128" s="110">
        <v>65000000</v>
      </c>
      <c r="D128" s="135">
        <v>39589873.549999997</v>
      </c>
      <c r="E128" s="17">
        <f t="shared" si="4"/>
        <v>60.907497769230766</v>
      </c>
      <c r="F128" s="188"/>
      <c r="G128" s="188"/>
      <c r="H128" s="188"/>
      <c r="I128" s="188"/>
      <c r="J128" s="188"/>
      <c r="K128" s="188"/>
      <c r="L128" s="188"/>
      <c r="M128" s="188"/>
      <c r="N128" s="188"/>
      <c r="O128" s="188"/>
      <c r="P128" s="188"/>
      <c r="Q128" s="188"/>
    </row>
    <row r="129" spans="1:17" ht="23.25" x14ac:dyDescent="0.25">
      <c r="A129" s="136">
        <v>5017</v>
      </c>
      <c r="B129" s="82" t="s">
        <v>87</v>
      </c>
      <c r="C129" s="108">
        <f>SUM(C130:C132)</f>
        <v>2048001000</v>
      </c>
      <c r="D129" s="108">
        <f>SUM(D130:D132)</f>
        <v>531719225.75999999</v>
      </c>
      <c r="E129" s="57">
        <f t="shared" si="4"/>
        <v>25.962840143144462</v>
      </c>
      <c r="F129" s="188"/>
      <c r="G129" s="188"/>
      <c r="H129" s="188"/>
      <c r="I129" s="188"/>
      <c r="J129" s="188"/>
      <c r="K129" s="188"/>
      <c r="L129" s="188"/>
      <c r="M129" s="188"/>
      <c r="N129" s="188"/>
      <c r="O129" s="188"/>
      <c r="P129" s="188"/>
      <c r="Q129" s="188"/>
    </row>
    <row r="130" spans="1:17" x14ac:dyDescent="0.25">
      <c r="A130" s="102"/>
      <c r="B130" s="114" t="s">
        <v>62</v>
      </c>
      <c r="C130" s="116">
        <v>434000000</v>
      </c>
      <c r="D130" s="131">
        <v>157237625.75999999</v>
      </c>
      <c r="E130" s="93">
        <f t="shared" si="4"/>
        <v>36.229867686635941</v>
      </c>
      <c r="F130" s="188"/>
      <c r="G130" s="188"/>
      <c r="H130" s="188"/>
      <c r="I130" s="188"/>
      <c r="J130" s="188"/>
      <c r="K130" s="188"/>
      <c r="L130" s="188"/>
      <c r="M130" s="188"/>
      <c r="N130" s="188"/>
      <c r="O130" s="188"/>
      <c r="P130" s="188"/>
      <c r="Q130" s="188"/>
    </row>
    <row r="131" spans="1:17" x14ac:dyDescent="0.25">
      <c r="A131" s="102"/>
      <c r="B131" s="87" t="s">
        <v>69</v>
      </c>
      <c r="C131" s="137">
        <v>1000</v>
      </c>
      <c r="D131" s="119">
        <v>0</v>
      </c>
      <c r="E131" s="36">
        <f t="shared" si="4"/>
        <v>0</v>
      </c>
      <c r="F131" s="188"/>
      <c r="G131" s="188"/>
      <c r="H131" s="188"/>
      <c r="I131" s="188"/>
      <c r="J131" s="188"/>
      <c r="K131" s="188"/>
      <c r="L131" s="188"/>
      <c r="M131" s="188"/>
      <c r="N131" s="188"/>
      <c r="O131" s="188"/>
      <c r="P131" s="188"/>
      <c r="Q131" s="188"/>
    </row>
    <row r="132" spans="1:17" ht="15.75" thickBot="1" x14ac:dyDescent="0.3">
      <c r="A132" s="138"/>
      <c r="B132" s="80" t="s">
        <v>70</v>
      </c>
      <c r="C132" s="139">
        <v>1614000000</v>
      </c>
      <c r="D132" s="110">
        <v>374481600</v>
      </c>
      <c r="E132" s="17">
        <f t="shared" si="4"/>
        <v>23.202081784386618</v>
      </c>
      <c r="F132" s="188"/>
      <c r="G132" s="188"/>
      <c r="H132" s="188"/>
      <c r="I132" s="188"/>
      <c r="J132" s="188"/>
      <c r="K132" s="188"/>
      <c r="L132" s="188"/>
      <c r="M132" s="188"/>
      <c r="N132" s="188"/>
      <c r="O132" s="188"/>
      <c r="P132" s="188"/>
      <c r="Q132" s="188"/>
    </row>
    <row r="133" spans="1:17" x14ac:dyDescent="0.25">
      <c r="A133" s="136">
        <v>5018</v>
      </c>
      <c r="B133" s="82" t="s">
        <v>88</v>
      </c>
      <c r="C133" s="108">
        <f>SUM(C134:C134)</f>
        <v>20000000</v>
      </c>
      <c r="D133" s="140">
        <f>SUM(D134:D134)</f>
        <v>0</v>
      </c>
      <c r="E133" s="57">
        <f t="shared" si="4"/>
        <v>0</v>
      </c>
      <c r="F133" s="188"/>
      <c r="G133" s="188"/>
      <c r="H133" s="188"/>
      <c r="I133" s="188"/>
      <c r="J133" s="188"/>
      <c r="K133" s="188"/>
      <c r="L133" s="188"/>
      <c r="M133" s="188"/>
      <c r="N133" s="188"/>
      <c r="O133" s="188"/>
      <c r="P133" s="188"/>
      <c r="Q133" s="188"/>
    </row>
    <row r="134" spans="1:17" ht="15.75" thickBot="1" x14ac:dyDescent="0.3">
      <c r="A134" s="138"/>
      <c r="B134" s="15" t="s">
        <v>70</v>
      </c>
      <c r="C134" s="141">
        <v>20000000</v>
      </c>
      <c r="D134" s="81">
        <v>0</v>
      </c>
      <c r="E134" s="111">
        <f t="shared" si="4"/>
        <v>0</v>
      </c>
      <c r="F134" s="188"/>
      <c r="G134" s="188"/>
      <c r="H134" s="188"/>
      <c r="I134" s="188"/>
      <c r="J134" s="188"/>
      <c r="K134" s="188"/>
      <c r="L134" s="188"/>
      <c r="M134" s="188"/>
      <c r="N134" s="188"/>
      <c r="O134" s="188"/>
      <c r="P134" s="188"/>
      <c r="Q134" s="188"/>
    </row>
    <row r="135" spans="1:17" ht="23.25" x14ac:dyDescent="0.25">
      <c r="A135" s="142">
        <v>5020</v>
      </c>
      <c r="B135" s="71" t="s">
        <v>89</v>
      </c>
      <c r="C135" s="108">
        <f>SUM(C136:C136)</f>
        <v>453000000</v>
      </c>
      <c r="D135" s="140">
        <f>SUM(D136:D136)</f>
        <v>265979600.40000001</v>
      </c>
      <c r="E135" s="57">
        <f t="shared" si="4"/>
        <v>58.715143576158944</v>
      </c>
      <c r="F135" s="188"/>
      <c r="G135" s="188"/>
      <c r="H135" s="188"/>
      <c r="I135" s="188"/>
      <c r="J135" s="188"/>
      <c r="K135" s="188"/>
      <c r="L135" s="188"/>
      <c r="M135" s="188"/>
      <c r="N135" s="188"/>
      <c r="O135" s="188"/>
      <c r="P135" s="188"/>
      <c r="Q135" s="188"/>
    </row>
    <row r="136" spans="1:17" ht="15.75" thickBot="1" x14ac:dyDescent="0.3">
      <c r="A136" s="79"/>
      <c r="B136" s="143" t="s">
        <v>70</v>
      </c>
      <c r="C136" s="110">
        <v>453000000</v>
      </c>
      <c r="D136" s="110">
        <v>265979600.40000001</v>
      </c>
      <c r="E136" s="17">
        <f t="shared" si="4"/>
        <v>58.715143576158944</v>
      </c>
      <c r="F136" s="188"/>
      <c r="G136" s="188"/>
      <c r="H136" s="188"/>
      <c r="I136" s="188"/>
      <c r="J136" s="188"/>
      <c r="K136" s="188"/>
      <c r="L136" s="188"/>
      <c r="M136" s="188"/>
      <c r="N136" s="188"/>
      <c r="O136" s="188"/>
      <c r="P136" s="188"/>
      <c r="Q136" s="188"/>
    </row>
    <row r="137" spans="1:17" ht="23.25" x14ac:dyDescent="0.25">
      <c r="A137" s="107">
        <v>5021</v>
      </c>
      <c r="B137" s="120" t="s">
        <v>90</v>
      </c>
      <c r="C137" s="133">
        <f>SUM(C138:C139)</f>
        <v>65000000</v>
      </c>
      <c r="D137" s="133">
        <f>SUM(D138:D139)</f>
        <v>60121221.179999992</v>
      </c>
      <c r="E137" s="91">
        <f t="shared" si="4"/>
        <v>92.494186430769219</v>
      </c>
      <c r="F137" s="188"/>
      <c r="G137" s="188"/>
      <c r="H137" s="188"/>
      <c r="I137" s="188"/>
      <c r="J137" s="188"/>
      <c r="K137" s="188"/>
      <c r="L137" s="188"/>
      <c r="M137" s="188"/>
      <c r="N137" s="188"/>
      <c r="O137" s="188"/>
      <c r="P137" s="188"/>
      <c r="Q137" s="188"/>
    </row>
    <row r="138" spans="1:17" x14ac:dyDescent="0.25">
      <c r="A138" s="144"/>
      <c r="B138" s="145" t="s">
        <v>22</v>
      </c>
      <c r="C138" s="146">
        <v>15010000</v>
      </c>
      <c r="D138" s="146">
        <v>14670447.949999999</v>
      </c>
      <c r="E138" s="125">
        <f>SUM(D138/C138*100)</f>
        <v>97.737827781479012</v>
      </c>
      <c r="F138" s="188"/>
      <c r="G138" s="188"/>
      <c r="H138" s="188"/>
      <c r="I138" s="188"/>
      <c r="J138" s="188"/>
      <c r="K138" s="188"/>
      <c r="L138" s="188"/>
      <c r="M138" s="188"/>
      <c r="N138" s="188"/>
      <c r="O138" s="188"/>
      <c r="P138" s="188"/>
      <c r="Q138" s="188"/>
    </row>
    <row r="139" spans="1:17" ht="15.75" thickBot="1" x14ac:dyDescent="0.3">
      <c r="A139" s="109"/>
      <c r="B139" s="80" t="s">
        <v>69</v>
      </c>
      <c r="C139" s="147">
        <v>49990000</v>
      </c>
      <c r="D139" s="147">
        <v>45450773.229999997</v>
      </c>
      <c r="E139" s="111">
        <f>SUM(D139/C139*100)</f>
        <v>90.919730406081214</v>
      </c>
      <c r="F139" s="188"/>
      <c r="G139" s="188"/>
      <c r="H139" s="188"/>
      <c r="I139" s="188"/>
      <c r="J139" s="188"/>
      <c r="K139" s="188"/>
      <c r="L139" s="188"/>
      <c r="M139" s="188"/>
      <c r="N139" s="188"/>
      <c r="O139" s="188"/>
      <c r="P139" s="188"/>
      <c r="Q139" s="188"/>
    </row>
    <row r="140" spans="1:17" ht="23.25" x14ac:dyDescent="0.25">
      <c r="A140" s="107">
        <v>5022</v>
      </c>
      <c r="B140" s="120" t="s">
        <v>91</v>
      </c>
      <c r="C140" s="133">
        <f>SUM(C141:C141)</f>
        <v>93000000</v>
      </c>
      <c r="D140" s="133">
        <f>SUM(D141:D141)</f>
        <v>37161290.329999998</v>
      </c>
      <c r="E140" s="91">
        <f t="shared" ref="E140:E155" si="5">SUM(D140/C140*100)</f>
        <v>39.958376698924731</v>
      </c>
      <c r="F140" s="188"/>
      <c r="G140" s="188"/>
      <c r="H140" s="188"/>
      <c r="I140" s="188"/>
      <c r="J140" s="188"/>
      <c r="K140" s="188"/>
      <c r="L140" s="188"/>
      <c r="M140" s="188"/>
      <c r="N140" s="188"/>
      <c r="O140" s="188"/>
      <c r="P140" s="188"/>
      <c r="Q140" s="188"/>
    </row>
    <row r="141" spans="1:17" ht="15.75" thickBot="1" x14ac:dyDescent="0.3">
      <c r="A141" s="148"/>
      <c r="B141" s="117" t="s">
        <v>62</v>
      </c>
      <c r="C141" s="135">
        <v>93000000</v>
      </c>
      <c r="D141" s="135">
        <v>37161290.329999998</v>
      </c>
      <c r="E141" s="149">
        <f t="shared" si="5"/>
        <v>39.958376698924731</v>
      </c>
      <c r="F141" s="188"/>
      <c r="G141" s="188"/>
      <c r="H141" s="188"/>
      <c r="I141" s="188"/>
      <c r="J141" s="188"/>
      <c r="K141" s="188"/>
      <c r="L141" s="188"/>
      <c r="M141" s="188"/>
      <c r="N141" s="188"/>
      <c r="O141" s="188"/>
      <c r="P141" s="188"/>
      <c r="Q141" s="188"/>
    </row>
    <row r="142" spans="1:17" x14ac:dyDescent="0.25">
      <c r="A142" s="142">
        <v>5028</v>
      </c>
      <c r="B142" s="71" t="s">
        <v>92</v>
      </c>
      <c r="C142" s="140">
        <f>C143</f>
        <v>1000000</v>
      </c>
      <c r="D142" s="140">
        <f>D143</f>
        <v>0</v>
      </c>
      <c r="E142" s="57">
        <f t="shared" si="5"/>
        <v>0</v>
      </c>
      <c r="F142" s="188"/>
      <c r="G142" s="188"/>
      <c r="H142" s="188"/>
      <c r="I142" s="188"/>
      <c r="J142" s="188"/>
      <c r="K142" s="188"/>
      <c r="L142" s="188"/>
      <c r="M142" s="188"/>
      <c r="N142" s="188"/>
      <c r="O142" s="188"/>
      <c r="P142" s="188"/>
      <c r="Q142" s="188"/>
    </row>
    <row r="143" spans="1:17" ht="15.75" thickBot="1" x14ac:dyDescent="0.3">
      <c r="A143" s="148"/>
      <c r="B143" s="143" t="s">
        <v>70</v>
      </c>
      <c r="C143" s="81">
        <v>1000000</v>
      </c>
      <c r="D143" s="81">
        <v>0</v>
      </c>
      <c r="E143" s="17">
        <f t="shared" si="5"/>
        <v>0</v>
      </c>
      <c r="F143" s="188"/>
      <c r="G143" s="188"/>
      <c r="H143" s="188"/>
      <c r="I143" s="188"/>
      <c r="J143" s="188"/>
      <c r="K143" s="188"/>
      <c r="L143" s="188"/>
      <c r="M143" s="188"/>
      <c r="N143" s="188"/>
      <c r="O143" s="188"/>
      <c r="P143" s="188"/>
      <c r="Q143" s="188"/>
    </row>
    <row r="144" spans="1:17" ht="23.25" x14ac:dyDescent="0.25">
      <c r="A144" s="112">
        <v>7095</v>
      </c>
      <c r="B144" s="150" t="s">
        <v>93</v>
      </c>
      <c r="C144" s="151">
        <f>SUM(C145:C153)</f>
        <v>98781000</v>
      </c>
      <c r="D144" s="151">
        <f>SUM(D145:D153)</f>
        <v>50337347.479999997</v>
      </c>
      <c r="E144" s="152">
        <f t="shared" si="5"/>
        <v>50.958531984895885</v>
      </c>
      <c r="F144" s="188"/>
      <c r="G144" s="188"/>
      <c r="H144" s="188"/>
      <c r="I144" s="188"/>
      <c r="J144" s="188"/>
      <c r="K144" s="188"/>
      <c r="L144" s="188"/>
      <c r="M144" s="188"/>
      <c r="N144" s="188"/>
      <c r="O144" s="188"/>
      <c r="P144" s="188"/>
      <c r="Q144" s="188"/>
    </row>
    <row r="145" spans="1:17" x14ac:dyDescent="0.25">
      <c r="A145" s="230"/>
      <c r="B145" s="87" t="s">
        <v>60</v>
      </c>
      <c r="C145" s="35">
        <v>838000</v>
      </c>
      <c r="D145" s="35">
        <v>0</v>
      </c>
      <c r="E145" s="153">
        <f t="shared" si="5"/>
        <v>0</v>
      </c>
      <c r="F145" s="188"/>
      <c r="G145" s="188"/>
      <c r="H145" s="188"/>
      <c r="I145" s="188"/>
      <c r="J145" s="188"/>
      <c r="K145" s="188"/>
      <c r="L145" s="188"/>
      <c r="M145" s="188"/>
      <c r="N145" s="188"/>
      <c r="O145" s="188"/>
      <c r="P145" s="188"/>
      <c r="Q145" s="188"/>
    </row>
    <row r="146" spans="1:17" x14ac:dyDescent="0.25">
      <c r="A146" s="231"/>
      <c r="B146" s="87" t="s">
        <v>61</v>
      </c>
      <c r="C146" s="35">
        <v>3185000</v>
      </c>
      <c r="D146" s="35">
        <v>0</v>
      </c>
      <c r="E146" s="153">
        <f t="shared" si="5"/>
        <v>0</v>
      </c>
      <c r="F146" s="188"/>
      <c r="G146" s="188"/>
      <c r="H146" s="188"/>
      <c r="I146" s="188"/>
      <c r="J146" s="188"/>
      <c r="K146" s="188"/>
      <c r="L146" s="188"/>
      <c r="M146" s="188"/>
      <c r="N146" s="188"/>
      <c r="O146" s="188"/>
      <c r="P146" s="188"/>
      <c r="Q146" s="188"/>
    </row>
    <row r="147" spans="1:17" x14ac:dyDescent="0.25">
      <c r="A147" s="231"/>
      <c r="B147" s="87" t="s">
        <v>62</v>
      </c>
      <c r="C147" s="35">
        <v>91576000</v>
      </c>
      <c r="D147" s="35">
        <v>50337347.479999997</v>
      </c>
      <c r="E147" s="153">
        <f t="shared" si="5"/>
        <v>54.967838167205372</v>
      </c>
      <c r="F147" s="188"/>
      <c r="G147" s="188"/>
      <c r="H147" s="188"/>
      <c r="I147" s="188"/>
      <c r="J147" s="188"/>
      <c r="K147" s="188"/>
      <c r="L147" s="188"/>
      <c r="M147" s="188"/>
      <c r="N147" s="188"/>
      <c r="O147" s="188"/>
      <c r="P147" s="188"/>
      <c r="Q147" s="188"/>
    </row>
    <row r="148" spans="1:17" x14ac:dyDescent="0.25">
      <c r="A148" s="231"/>
      <c r="B148" s="114" t="s">
        <v>43</v>
      </c>
      <c r="C148" s="115">
        <v>472000</v>
      </c>
      <c r="D148" s="116">
        <v>0</v>
      </c>
      <c r="E148" s="153">
        <f t="shared" si="5"/>
        <v>0</v>
      </c>
      <c r="F148" s="188"/>
      <c r="G148" s="188"/>
      <c r="H148" s="188"/>
      <c r="I148" s="188"/>
      <c r="J148" s="188"/>
      <c r="K148" s="188"/>
      <c r="L148" s="188"/>
      <c r="M148" s="188"/>
      <c r="N148" s="188"/>
      <c r="O148" s="188"/>
      <c r="P148" s="188"/>
      <c r="Q148" s="188"/>
    </row>
    <row r="149" spans="1:17" x14ac:dyDescent="0.25">
      <c r="A149" s="231"/>
      <c r="B149" s="87" t="s">
        <v>63</v>
      </c>
      <c r="C149" s="35">
        <v>236000</v>
      </c>
      <c r="D149" s="35">
        <v>0</v>
      </c>
      <c r="E149" s="153">
        <f t="shared" si="5"/>
        <v>0</v>
      </c>
      <c r="F149" s="188"/>
      <c r="G149" s="188"/>
      <c r="H149" s="188"/>
      <c r="I149" s="188"/>
      <c r="J149" s="188"/>
      <c r="K149" s="188"/>
      <c r="L149" s="188"/>
      <c r="M149" s="188"/>
      <c r="N149" s="188"/>
      <c r="O149" s="188"/>
      <c r="P149" s="188"/>
      <c r="Q149" s="188"/>
    </row>
    <row r="150" spans="1:17" x14ac:dyDescent="0.25">
      <c r="A150" s="231"/>
      <c r="B150" s="87" t="s">
        <v>64</v>
      </c>
      <c r="C150" s="35">
        <v>991000</v>
      </c>
      <c r="D150" s="35">
        <v>0</v>
      </c>
      <c r="E150" s="153">
        <f t="shared" si="5"/>
        <v>0</v>
      </c>
      <c r="F150" s="188"/>
      <c r="G150" s="188"/>
      <c r="H150" s="188"/>
      <c r="I150" s="188"/>
      <c r="J150" s="188"/>
      <c r="K150" s="188"/>
      <c r="L150" s="188"/>
      <c r="M150" s="188"/>
      <c r="N150" s="188"/>
      <c r="O150" s="188"/>
      <c r="P150" s="188"/>
      <c r="Q150" s="188"/>
    </row>
    <row r="151" spans="1:17" ht="23.25" x14ac:dyDescent="0.25">
      <c r="A151" s="231"/>
      <c r="B151" s="114" t="s">
        <v>78</v>
      </c>
      <c r="C151" s="115">
        <v>397000</v>
      </c>
      <c r="D151" s="115">
        <v>0</v>
      </c>
      <c r="E151" s="153">
        <f t="shared" si="5"/>
        <v>0</v>
      </c>
      <c r="F151" s="188"/>
      <c r="G151" s="188"/>
      <c r="H151" s="188"/>
      <c r="I151" s="188"/>
      <c r="J151" s="188"/>
      <c r="K151" s="188"/>
      <c r="L151" s="188"/>
      <c r="M151" s="188"/>
      <c r="N151" s="188"/>
      <c r="O151" s="188"/>
      <c r="P151" s="188"/>
      <c r="Q151" s="188"/>
    </row>
    <row r="152" spans="1:17" x14ac:dyDescent="0.25">
      <c r="A152" s="231"/>
      <c r="B152" s="114" t="s">
        <v>69</v>
      </c>
      <c r="C152" s="115">
        <v>920000</v>
      </c>
      <c r="D152" s="115">
        <v>0</v>
      </c>
      <c r="E152" s="153">
        <f t="shared" si="5"/>
        <v>0</v>
      </c>
      <c r="F152" s="188"/>
      <c r="G152" s="188"/>
      <c r="H152" s="188"/>
      <c r="I152" s="188"/>
      <c r="J152" s="188"/>
      <c r="K152" s="188"/>
      <c r="L152" s="188"/>
      <c r="M152" s="188"/>
      <c r="N152" s="188"/>
      <c r="O152" s="188"/>
      <c r="P152" s="188"/>
      <c r="Q152" s="188"/>
    </row>
    <row r="153" spans="1:17" ht="15.75" thickBot="1" x14ac:dyDescent="0.3">
      <c r="A153" s="232"/>
      <c r="B153" s="117" t="s">
        <v>70</v>
      </c>
      <c r="C153" s="110">
        <v>166000</v>
      </c>
      <c r="D153" s="110">
        <v>0</v>
      </c>
      <c r="E153" s="154">
        <f t="shared" si="5"/>
        <v>0</v>
      </c>
      <c r="F153" s="188"/>
      <c r="G153" s="188"/>
      <c r="H153" s="188"/>
      <c r="I153" s="188"/>
      <c r="J153" s="188"/>
      <c r="K153" s="188"/>
      <c r="L153" s="188"/>
      <c r="M153" s="188"/>
      <c r="N153" s="188"/>
      <c r="O153" s="188"/>
      <c r="P153" s="188"/>
      <c r="Q153" s="188"/>
    </row>
    <row r="154" spans="1:17" x14ac:dyDescent="0.25">
      <c r="A154" s="142">
        <v>7096</v>
      </c>
      <c r="B154" s="71" t="s">
        <v>94</v>
      </c>
      <c r="C154" s="140">
        <f>C155</f>
        <v>4500000000</v>
      </c>
      <c r="D154" s="140">
        <f>D155</f>
        <v>2000000000</v>
      </c>
      <c r="E154" s="57">
        <f t="shared" si="5"/>
        <v>44.444444444444443</v>
      </c>
      <c r="F154" s="188"/>
      <c r="G154" s="188"/>
      <c r="H154" s="188"/>
      <c r="I154" s="188"/>
      <c r="J154" s="188"/>
      <c r="K154" s="188"/>
      <c r="L154" s="188"/>
      <c r="M154" s="188"/>
      <c r="N154" s="188"/>
      <c r="O154" s="188"/>
      <c r="P154" s="188"/>
      <c r="Q154" s="188"/>
    </row>
    <row r="155" spans="1:17" ht="15.75" thickBot="1" x14ac:dyDescent="0.3">
      <c r="A155" s="148"/>
      <c r="B155" s="143" t="s">
        <v>95</v>
      </c>
      <c r="C155" s="81">
        <v>4500000000</v>
      </c>
      <c r="D155" s="81">
        <v>2000000000</v>
      </c>
      <c r="E155" s="17">
        <f t="shared" si="5"/>
        <v>44.444444444444443</v>
      </c>
      <c r="F155" s="188"/>
      <c r="G155" s="188"/>
      <c r="H155" s="188"/>
      <c r="I155" s="188"/>
      <c r="J155" s="188"/>
      <c r="K155" s="188"/>
      <c r="L155" s="188"/>
      <c r="M155" s="188"/>
      <c r="N155" s="188"/>
      <c r="O155" s="188"/>
      <c r="P155" s="188"/>
      <c r="Q155" s="188"/>
    </row>
    <row r="156" spans="1:17" s="155" customFormat="1" ht="26.25" thickBot="1" x14ac:dyDescent="0.3">
      <c r="A156" s="70">
        <v>2302</v>
      </c>
      <c r="B156" s="6" t="s">
        <v>96</v>
      </c>
      <c r="C156" s="20">
        <f>C157</f>
        <v>87796000</v>
      </c>
      <c r="D156" s="20">
        <f>D157</f>
        <v>48051550.660000004</v>
      </c>
      <c r="E156" s="8">
        <f>D156/C156*100</f>
        <v>54.730911043783323</v>
      </c>
      <c r="F156" s="227"/>
      <c r="G156" s="227"/>
      <c r="H156" s="227"/>
      <c r="I156" s="227"/>
      <c r="J156" s="227"/>
      <c r="K156" s="227"/>
      <c r="L156" s="227"/>
      <c r="M156" s="227"/>
      <c r="N156" s="227"/>
      <c r="O156" s="227"/>
      <c r="P156" s="227"/>
      <c r="Q156" s="227"/>
    </row>
    <row r="157" spans="1:17" x14ac:dyDescent="0.25">
      <c r="A157" s="88" t="s">
        <v>41</v>
      </c>
      <c r="B157" s="89" t="s">
        <v>97</v>
      </c>
      <c r="C157" s="90">
        <f>SUM(C158:C164)</f>
        <v>87796000</v>
      </c>
      <c r="D157" s="90">
        <f>SUM(D158:D163)</f>
        <v>48051550.660000004</v>
      </c>
      <c r="E157" s="156">
        <f t="shared" ref="E157:E186" si="6">SUM(D157/C157*100)</f>
        <v>54.730911043783323</v>
      </c>
      <c r="F157" s="188"/>
      <c r="G157" s="188"/>
      <c r="H157" s="188"/>
      <c r="I157" s="188"/>
      <c r="J157" s="188"/>
      <c r="K157" s="188"/>
      <c r="L157" s="188"/>
      <c r="M157" s="188"/>
      <c r="N157" s="188"/>
      <c r="O157" s="188"/>
      <c r="P157" s="188"/>
      <c r="Q157" s="188"/>
    </row>
    <row r="158" spans="1:17" x14ac:dyDescent="0.25">
      <c r="A158" s="157"/>
      <c r="B158" s="73" t="s">
        <v>54</v>
      </c>
      <c r="C158" s="115">
        <v>62199000</v>
      </c>
      <c r="D158" s="35">
        <v>39678521.289999999</v>
      </c>
      <c r="E158" s="75">
        <f t="shared" si="6"/>
        <v>63.792860480072022</v>
      </c>
      <c r="F158" s="188"/>
      <c r="G158" s="188"/>
      <c r="H158" s="188"/>
      <c r="I158" s="188"/>
      <c r="J158" s="188"/>
      <c r="K158" s="188"/>
      <c r="L158" s="188"/>
      <c r="M158" s="188"/>
      <c r="N158" s="188"/>
      <c r="O158" s="188"/>
      <c r="P158" s="188"/>
      <c r="Q158" s="188"/>
    </row>
    <row r="159" spans="1:17" x14ac:dyDescent="0.25">
      <c r="A159" s="92"/>
      <c r="B159" s="87" t="s">
        <v>55</v>
      </c>
      <c r="C159" s="115">
        <v>9424000</v>
      </c>
      <c r="D159" s="35">
        <v>6011296.0199999996</v>
      </c>
      <c r="E159" s="75">
        <f>SUM(D159/C159*100)</f>
        <v>63.787096986417659</v>
      </c>
      <c r="F159" s="188"/>
      <c r="G159" s="188"/>
      <c r="H159" s="188"/>
      <c r="I159" s="188"/>
      <c r="J159" s="188"/>
      <c r="K159" s="188"/>
      <c r="L159" s="188"/>
      <c r="M159" s="188"/>
      <c r="N159" s="188"/>
      <c r="O159" s="188"/>
      <c r="P159" s="188"/>
      <c r="Q159" s="188"/>
    </row>
    <row r="160" spans="1:17" x14ac:dyDescent="0.25">
      <c r="A160" s="158"/>
      <c r="B160" s="73" t="s">
        <v>58</v>
      </c>
      <c r="C160" s="159">
        <v>928000</v>
      </c>
      <c r="D160" s="159">
        <v>338826.93</v>
      </c>
      <c r="E160" s="75">
        <f t="shared" si="6"/>
        <v>36.511522629310342</v>
      </c>
      <c r="F160" s="188"/>
      <c r="G160" s="188"/>
      <c r="H160" s="188"/>
      <c r="I160" s="188"/>
      <c r="J160" s="188"/>
      <c r="K160" s="188"/>
      <c r="L160" s="188"/>
      <c r="M160" s="188"/>
      <c r="N160" s="188"/>
      <c r="O160" s="188"/>
      <c r="P160" s="188"/>
      <c r="Q160" s="188"/>
    </row>
    <row r="161" spans="1:17" ht="23.25" x14ac:dyDescent="0.25">
      <c r="A161" s="158"/>
      <c r="B161" s="73" t="s">
        <v>59</v>
      </c>
      <c r="C161" s="159">
        <v>992000</v>
      </c>
      <c r="D161" s="159">
        <v>534852</v>
      </c>
      <c r="E161" s="75">
        <f t="shared" si="6"/>
        <v>53.916532258064521</v>
      </c>
      <c r="F161" s="188"/>
      <c r="G161" s="188"/>
      <c r="H161" s="188"/>
      <c r="I161" s="188"/>
      <c r="J161" s="188"/>
      <c r="K161" s="188"/>
      <c r="L161" s="188"/>
      <c r="M161" s="188"/>
      <c r="N161" s="188"/>
      <c r="O161" s="188"/>
      <c r="P161" s="188"/>
      <c r="Q161" s="188"/>
    </row>
    <row r="162" spans="1:17" x14ac:dyDescent="0.25">
      <c r="A162" s="160"/>
      <c r="B162" s="73" t="s">
        <v>61</v>
      </c>
      <c r="C162" s="115">
        <v>2000000</v>
      </c>
      <c r="D162" s="115">
        <v>0</v>
      </c>
      <c r="E162" s="75">
        <f t="shared" si="6"/>
        <v>0</v>
      </c>
      <c r="F162" s="188"/>
      <c r="G162" s="188"/>
      <c r="H162" s="188"/>
      <c r="I162" s="188"/>
      <c r="J162" s="188"/>
      <c r="K162" s="188"/>
      <c r="L162" s="188"/>
      <c r="M162" s="188"/>
      <c r="N162" s="188"/>
      <c r="O162" s="188"/>
      <c r="P162" s="188"/>
      <c r="Q162" s="188"/>
    </row>
    <row r="163" spans="1:17" x14ac:dyDescent="0.25">
      <c r="A163" s="160"/>
      <c r="B163" s="87" t="s">
        <v>62</v>
      </c>
      <c r="C163" s="115">
        <v>12000000</v>
      </c>
      <c r="D163" s="115">
        <v>1488054.42</v>
      </c>
      <c r="E163" s="75">
        <f>SUM(D163/C163*100)</f>
        <v>12.400453499999999</v>
      </c>
      <c r="F163" s="188"/>
      <c r="G163" s="188"/>
      <c r="H163" s="188"/>
      <c r="I163" s="188"/>
      <c r="J163" s="188"/>
      <c r="K163" s="188"/>
      <c r="L163" s="188"/>
      <c r="M163" s="188"/>
      <c r="N163" s="188"/>
      <c r="O163" s="188"/>
      <c r="P163" s="188"/>
      <c r="Q163" s="188"/>
    </row>
    <row r="164" spans="1:17" ht="15.75" thickBot="1" x14ac:dyDescent="0.3">
      <c r="A164" s="161"/>
      <c r="B164" s="162" t="s">
        <v>98</v>
      </c>
      <c r="C164" s="110">
        <v>253000</v>
      </c>
      <c r="D164" s="214">
        <v>0</v>
      </c>
      <c r="E164" s="154">
        <f>SUM(D164/C164*100)</f>
        <v>0</v>
      </c>
      <c r="F164" s="188"/>
      <c r="G164" s="188"/>
      <c r="H164" s="188"/>
      <c r="I164" s="188"/>
      <c r="J164" s="188"/>
      <c r="K164" s="188"/>
      <c r="L164" s="188"/>
      <c r="M164" s="188"/>
      <c r="N164" s="188"/>
      <c r="O164" s="188"/>
      <c r="P164" s="188"/>
      <c r="Q164" s="188"/>
    </row>
    <row r="165" spans="1:17" s="9" customFormat="1" ht="26.25" thickBot="1" x14ac:dyDescent="0.3">
      <c r="A165" s="163">
        <v>2303</v>
      </c>
      <c r="B165" s="164" t="s">
        <v>99</v>
      </c>
      <c r="C165" s="165">
        <f>C166</f>
        <v>45730000</v>
      </c>
      <c r="D165" s="165">
        <f>D166</f>
        <v>25041589.419999994</v>
      </c>
      <c r="E165" s="166">
        <f>D165/C165*100</f>
        <v>54.759653225453739</v>
      </c>
      <c r="F165" s="218"/>
      <c r="G165" s="218"/>
      <c r="H165" s="218"/>
      <c r="I165" s="218"/>
      <c r="J165" s="218"/>
      <c r="K165" s="218"/>
      <c r="L165" s="218"/>
      <c r="M165" s="218"/>
      <c r="N165" s="218"/>
      <c r="O165" s="218"/>
      <c r="P165" s="218"/>
      <c r="Q165" s="218"/>
    </row>
    <row r="166" spans="1:17" x14ac:dyDescent="0.25">
      <c r="A166" s="31" t="s">
        <v>41</v>
      </c>
      <c r="B166" s="82" t="s">
        <v>100</v>
      </c>
      <c r="C166" s="83">
        <f>SUM(C167:C172)</f>
        <v>45730000</v>
      </c>
      <c r="D166" s="83">
        <f>SUM(D167:D172)</f>
        <v>25041589.419999994</v>
      </c>
      <c r="E166" s="24">
        <f t="shared" si="6"/>
        <v>54.759653225453739</v>
      </c>
      <c r="F166" s="188"/>
      <c r="G166" s="188"/>
      <c r="H166" s="188"/>
      <c r="I166" s="188"/>
      <c r="J166" s="188"/>
      <c r="K166" s="188"/>
      <c r="L166" s="188"/>
      <c r="M166" s="188"/>
      <c r="N166" s="188"/>
      <c r="O166" s="188"/>
      <c r="P166" s="188"/>
      <c r="Q166" s="188"/>
    </row>
    <row r="167" spans="1:17" x14ac:dyDescent="0.25">
      <c r="A167" s="92"/>
      <c r="B167" s="87" t="s">
        <v>54</v>
      </c>
      <c r="C167" s="35">
        <v>35852000</v>
      </c>
      <c r="D167" s="35">
        <v>20910417.559999999</v>
      </c>
      <c r="E167" s="36">
        <f t="shared" si="6"/>
        <v>58.324270779872812</v>
      </c>
      <c r="F167" s="188"/>
      <c r="G167" s="188"/>
      <c r="H167" s="188"/>
      <c r="I167" s="188"/>
      <c r="J167" s="188"/>
      <c r="K167" s="188"/>
      <c r="L167" s="188"/>
      <c r="M167" s="188"/>
      <c r="N167" s="188"/>
      <c r="O167" s="188"/>
      <c r="P167" s="188"/>
      <c r="Q167" s="188"/>
    </row>
    <row r="168" spans="1:17" x14ac:dyDescent="0.25">
      <c r="A168" s="158"/>
      <c r="B168" s="87" t="s">
        <v>55</v>
      </c>
      <c r="C168" s="167">
        <v>5432000</v>
      </c>
      <c r="D168" s="167">
        <v>3167928.38</v>
      </c>
      <c r="E168" s="36">
        <f t="shared" si="6"/>
        <v>58.319741899852716</v>
      </c>
      <c r="F168" s="188"/>
      <c r="G168" s="188"/>
      <c r="H168" s="188"/>
      <c r="I168" s="188"/>
      <c r="J168" s="188"/>
      <c r="K168" s="188"/>
      <c r="L168" s="188"/>
      <c r="M168" s="188"/>
      <c r="N168" s="188"/>
      <c r="O168" s="188"/>
      <c r="P168" s="188"/>
      <c r="Q168" s="188"/>
    </row>
    <row r="169" spans="1:17" x14ac:dyDescent="0.25">
      <c r="A169" s="92"/>
      <c r="B169" s="87" t="s">
        <v>58</v>
      </c>
      <c r="C169" s="115">
        <v>422000</v>
      </c>
      <c r="D169" s="35">
        <v>141392.65</v>
      </c>
      <c r="E169" s="36">
        <f t="shared" si="6"/>
        <v>33.5053672985782</v>
      </c>
      <c r="F169" s="188"/>
      <c r="G169" s="188"/>
      <c r="H169" s="188"/>
      <c r="I169" s="188"/>
      <c r="J169" s="188"/>
      <c r="K169" s="188"/>
      <c r="L169" s="188"/>
      <c r="M169" s="188"/>
      <c r="N169" s="188"/>
      <c r="O169" s="188"/>
      <c r="P169" s="188"/>
      <c r="Q169" s="188"/>
    </row>
    <row r="170" spans="1:17" ht="23.25" x14ac:dyDescent="0.25">
      <c r="A170" s="92"/>
      <c r="B170" s="73" t="s">
        <v>101</v>
      </c>
      <c r="C170" s="115">
        <v>524000</v>
      </c>
      <c r="D170" s="35">
        <v>0</v>
      </c>
      <c r="E170" s="36">
        <f t="shared" si="6"/>
        <v>0</v>
      </c>
      <c r="F170" s="188"/>
      <c r="G170" s="188"/>
      <c r="H170" s="188"/>
      <c r="I170" s="188"/>
      <c r="J170" s="188"/>
      <c r="K170" s="188"/>
      <c r="L170" s="188"/>
      <c r="M170" s="188"/>
      <c r="N170" s="188"/>
      <c r="O170" s="188"/>
      <c r="P170" s="188"/>
      <c r="Q170" s="188"/>
    </row>
    <row r="171" spans="1:17" x14ac:dyDescent="0.25">
      <c r="A171" s="92"/>
      <c r="B171" s="87" t="s">
        <v>61</v>
      </c>
      <c r="C171" s="115">
        <v>2000000</v>
      </c>
      <c r="D171" s="35">
        <v>821850.83</v>
      </c>
      <c r="E171" s="36">
        <f t="shared" si="6"/>
        <v>41.092541499999996</v>
      </c>
      <c r="F171" s="188"/>
      <c r="G171" s="188"/>
      <c r="H171" s="188"/>
      <c r="I171" s="188"/>
      <c r="J171" s="188"/>
      <c r="K171" s="188"/>
      <c r="L171" s="188"/>
      <c r="M171" s="188"/>
      <c r="N171" s="188"/>
      <c r="O171" s="188"/>
      <c r="P171" s="188"/>
      <c r="Q171" s="188"/>
    </row>
    <row r="172" spans="1:17" ht="15.75" thickBot="1" x14ac:dyDescent="0.3">
      <c r="A172" s="92"/>
      <c r="B172" s="168" t="s">
        <v>62</v>
      </c>
      <c r="C172" s="119">
        <v>1500000</v>
      </c>
      <c r="D172" s="39">
        <v>0</v>
      </c>
      <c r="E172" s="40">
        <f t="shared" si="6"/>
        <v>0</v>
      </c>
      <c r="F172" s="188"/>
      <c r="G172" s="188"/>
      <c r="H172" s="188"/>
      <c r="I172" s="188"/>
      <c r="J172" s="188"/>
      <c r="K172" s="188"/>
      <c r="L172" s="188"/>
      <c r="M172" s="188"/>
      <c r="N172" s="188"/>
      <c r="O172" s="188"/>
      <c r="P172" s="188"/>
      <c r="Q172" s="188"/>
    </row>
    <row r="173" spans="1:17" s="170" customFormat="1" ht="22.5" customHeight="1" thickBot="1" x14ac:dyDescent="0.3">
      <c r="A173" s="70">
        <v>2402</v>
      </c>
      <c r="B173" s="169" t="s">
        <v>102</v>
      </c>
      <c r="C173" s="29">
        <f>C174+C180+C182+C184</f>
        <v>40727902000</v>
      </c>
      <c r="D173" s="29">
        <f>D174+D180+D182+D184</f>
        <v>948286208.52999997</v>
      </c>
      <c r="E173" s="8">
        <f>D173/C173*100</f>
        <v>2.3283453405726617</v>
      </c>
      <c r="F173" s="228"/>
      <c r="G173" s="228"/>
      <c r="H173" s="228"/>
      <c r="I173" s="228"/>
      <c r="J173" s="228"/>
      <c r="K173" s="228"/>
      <c r="L173" s="228"/>
      <c r="M173" s="228"/>
      <c r="N173" s="228"/>
      <c r="O173" s="228"/>
      <c r="P173" s="228"/>
      <c r="Q173" s="228"/>
    </row>
    <row r="174" spans="1:17" ht="23.25" x14ac:dyDescent="0.25">
      <c r="A174" s="171">
        <v>4002</v>
      </c>
      <c r="B174" s="71" t="s">
        <v>103</v>
      </c>
      <c r="C174" s="108">
        <f>SUM(C175:C179)</f>
        <v>2852008000</v>
      </c>
      <c r="D174" s="108">
        <f>SUM(D175:D178)</f>
        <v>0</v>
      </c>
      <c r="E174" s="57">
        <f t="shared" si="6"/>
        <v>0</v>
      </c>
      <c r="F174" s="188"/>
      <c r="G174" s="188"/>
      <c r="H174" s="188"/>
      <c r="I174" s="188"/>
      <c r="J174" s="188"/>
      <c r="K174" s="188"/>
      <c r="L174" s="188"/>
      <c r="M174" s="188"/>
      <c r="N174" s="188"/>
      <c r="O174" s="188"/>
      <c r="P174" s="188"/>
      <c r="Q174" s="188"/>
    </row>
    <row r="175" spans="1:17" x14ac:dyDescent="0.25">
      <c r="A175" s="172"/>
      <c r="B175" s="87" t="s">
        <v>62</v>
      </c>
      <c r="C175" s="115">
        <v>34304000</v>
      </c>
      <c r="D175" s="35">
        <v>0</v>
      </c>
      <c r="E175" s="36">
        <f t="shared" si="6"/>
        <v>0</v>
      </c>
      <c r="F175" s="188"/>
      <c r="G175" s="188"/>
      <c r="H175" s="188"/>
      <c r="I175" s="188"/>
      <c r="J175" s="188"/>
      <c r="K175" s="188"/>
      <c r="L175" s="188"/>
      <c r="M175" s="188"/>
      <c r="N175" s="188"/>
      <c r="O175" s="188"/>
      <c r="P175" s="188"/>
      <c r="Q175" s="188"/>
    </row>
    <row r="176" spans="1:17" ht="23.25" x14ac:dyDescent="0.25">
      <c r="A176" s="172"/>
      <c r="B176" s="145" t="s">
        <v>78</v>
      </c>
      <c r="C176" s="115">
        <v>30000000</v>
      </c>
      <c r="D176" s="35">
        <v>0</v>
      </c>
      <c r="E176" s="36">
        <f t="shared" si="6"/>
        <v>0</v>
      </c>
      <c r="F176" s="188"/>
      <c r="G176" s="188"/>
      <c r="H176" s="188"/>
      <c r="I176" s="188"/>
      <c r="J176" s="188"/>
      <c r="K176" s="188"/>
      <c r="L176" s="188"/>
      <c r="M176" s="188"/>
      <c r="N176" s="188"/>
      <c r="O176" s="188"/>
      <c r="P176" s="188"/>
      <c r="Q176" s="188"/>
    </row>
    <row r="177" spans="1:17" ht="23.25" x14ac:dyDescent="0.25">
      <c r="A177" s="172"/>
      <c r="B177" s="87" t="s">
        <v>68</v>
      </c>
      <c r="C177" s="115">
        <v>1082329000</v>
      </c>
      <c r="D177" s="35">
        <v>0</v>
      </c>
      <c r="E177" s="36">
        <f t="shared" si="6"/>
        <v>0</v>
      </c>
      <c r="F177" s="188"/>
      <c r="G177" s="188"/>
      <c r="H177" s="188"/>
      <c r="I177" s="188"/>
      <c r="J177" s="188"/>
      <c r="K177" s="188"/>
      <c r="L177" s="188"/>
      <c r="M177" s="188"/>
      <c r="N177" s="188"/>
      <c r="O177" s="188"/>
      <c r="P177" s="188"/>
      <c r="Q177" s="188"/>
    </row>
    <row r="178" spans="1:17" x14ac:dyDescent="0.25">
      <c r="A178" s="173"/>
      <c r="B178" s="45" t="s">
        <v>19</v>
      </c>
      <c r="C178" s="119">
        <v>705374000</v>
      </c>
      <c r="D178" s="39">
        <v>0</v>
      </c>
      <c r="E178" s="40">
        <f>SUM(D178/C178*100)</f>
        <v>0</v>
      </c>
      <c r="F178" s="188"/>
      <c r="G178" s="188"/>
      <c r="H178" s="188"/>
      <c r="I178" s="188"/>
      <c r="J178" s="188"/>
      <c r="K178" s="188"/>
      <c r="L178" s="188"/>
      <c r="M178" s="188"/>
      <c r="N178" s="188"/>
      <c r="O178" s="188"/>
      <c r="P178" s="188"/>
      <c r="Q178" s="188"/>
    </row>
    <row r="179" spans="1:17" s="175" customFormat="1" ht="12" thickBot="1" x14ac:dyDescent="0.25">
      <c r="A179" s="174"/>
      <c r="B179" s="162" t="s">
        <v>74</v>
      </c>
      <c r="C179" s="110">
        <v>1000001000</v>
      </c>
      <c r="D179" s="59">
        <v>0</v>
      </c>
      <c r="E179" s="17">
        <f>SUM(D179/C179*100)</f>
        <v>0</v>
      </c>
      <c r="F179" s="229"/>
      <c r="G179" s="229"/>
      <c r="H179" s="229"/>
      <c r="I179" s="229"/>
      <c r="J179" s="229"/>
      <c r="K179" s="229"/>
      <c r="L179" s="229"/>
      <c r="M179" s="229"/>
      <c r="N179" s="229"/>
      <c r="O179" s="229"/>
      <c r="P179" s="229"/>
      <c r="Q179" s="229"/>
    </row>
    <row r="180" spans="1:17" x14ac:dyDescent="0.25">
      <c r="A180" s="31" t="s">
        <v>10</v>
      </c>
      <c r="B180" s="176" t="s">
        <v>104</v>
      </c>
      <c r="C180" s="177">
        <f>C181</f>
        <v>21924893000</v>
      </c>
      <c r="D180" s="215">
        <v>0</v>
      </c>
      <c r="E180" s="57">
        <f t="shared" si="6"/>
        <v>0</v>
      </c>
      <c r="F180" s="188"/>
      <c r="G180" s="188"/>
      <c r="H180" s="188"/>
      <c r="I180" s="188"/>
      <c r="J180" s="188"/>
      <c r="K180" s="188"/>
      <c r="L180" s="188"/>
      <c r="M180" s="188"/>
      <c r="N180" s="188"/>
      <c r="O180" s="188"/>
      <c r="P180" s="188"/>
      <c r="Q180" s="188"/>
    </row>
    <row r="181" spans="1:17" x14ac:dyDescent="0.25">
      <c r="A181" s="66"/>
      <c r="B181" s="45" t="s">
        <v>105</v>
      </c>
      <c r="C181" s="119">
        <v>21924893000</v>
      </c>
      <c r="D181" s="39">
        <v>0</v>
      </c>
      <c r="E181" s="125">
        <f t="shared" si="6"/>
        <v>0</v>
      </c>
      <c r="F181" s="188"/>
      <c r="G181" s="188"/>
      <c r="H181" s="188"/>
      <c r="I181" s="188"/>
      <c r="J181" s="188"/>
      <c r="K181" s="188"/>
      <c r="L181" s="188"/>
      <c r="M181" s="188"/>
      <c r="N181" s="188"/>
      <c r="O181" s="188"/>
      <c r="P181" s="188"/>
      <c r="Q181" s="188"/>
    </row>
    <row r="182" spans="1:17" x14ac:dyDescent="0.25">
      <c r="A182" s="66" t="s">
        <v>34</v>
      </c>
      <c r="B182" s="178" t="s">
        <v>106</v>
      </c>
      <c r="C182" s="179">
        <f>C183</f>
        <v>2000000</v>
      </c>
      <c r="D182" s="68">
        <f>D183</f>
        <v>0</v>
      </c>
      <c r="E182" s="153">
        <f t="shared" si="6"/>
        <v>0</v>
      </c>
      <c r="F182" s="188"/>
      <c r="G182" s="188"/>
      <c r="H182" s="188"/>
      <c r="I182" s="188"/>
      <c r="J182" s="188"/>
      <c r="K182" s="188"/>
      <c r="L182" s="188"/>
      <c r="M182" s="188"/>
      <c r="N182" s="188"/>
      <c r="O182" s="188"/>
      <c r="P182" s="188"/>
      <c r="Q182" s="188"/>
    </row>
    <row r="183" spans="1:17" ht="15.75" thickBot="1" x14ac:dyDescent="0.3">
      <c r="A183" s="180"/>
      <c r="B183" s="45" t="s">
        <v>107</v>
      </c>
      <c r="C183" s="119">
        <v>2000000</v>
      </c>
      <c r="D183" s="39">
        <v>0</v>
      </c>
      <c r="E183" s="40">
        <f t="shared" si="6"/>
        <v>0</v>
      </c>
      <c r="F183" s="188"/>
      <c r="G183" s="188"/>
      <c r="H183" s="188"/>
      <c r="I183" s="188"/>
      <c r="J183" s="188"/>
      <c r="K183" s="188"/>
      <c r="L183" s="188"/>
      <c r="M183" s="188"/>
      <c r="N183" s="188"/>
      <c r="O183" s="188"/>
      <c r="P183" s="188"/>
      <c r="Q183" s="188"/>
    </row>
    <row r="184" spans="1:17" x14ac:dyDescent="0.25">
      <c r="A184" s="181">
        <v>4001</v>
      </c>
      <c r="B184" s="182" t="s">
        <v>108</v>
      </c>
      <c r="C184" s="183">
        <f>C186+C185</f>
        <v>15949001000</v>
      </c>
      <c r="D184" s="183">
        <f>D186+D185</f>
        <v>948286208.52999997</v>
      </c>
      <c r="E184" s="91">
        <f t="shared" si="6"/>
        <v>5.945740479482069</v>
      </c>
      <c r="F184" s="188"/>
      <c r="G184" s="188"/>
      <c r="H184" s="188"/>
      <c r="I184" s="188"/>
      <c r="J184" s="188"/>
      <c r="K184" s="188"/>
      <c r="L184" s="188"/>
      <c r="M184" s="188"/>
      <c r="N184" s="188"/>
      <c r="O184" s="188"/>
      <c r="P184" s="188"/>
      <c r="Q184" s="188"/>
    </row>
    <row r="185" spans="1:17" x14ac:dyDescent="0.25">
      <c r="A185" s="66"/>
      <c r="B185" s="87" t="s">
        <v>109</v>
      </c>
      <c r="C185" s="115">
        <v>949001000</v>
      </c>
      <c r="D185" s="35">
        <v>948286208.52999997</v>
      </c>
      <c r="E185" s="184">
        <f t="shared" si="6"/>
        <v>99.924679587271243</v>
      </c>
      <c r="F185" s="188"/>
      <c r="G185" s="188"/>
      <c r="H185" s="188"/>
      <c r="I185" s="188"/>
      <c r="J185" s="188"/>
      <c r="K185" s="188"/>
      <c r="L185" s="188"/>
      <c r="M185" s="188"/>
      <c r="N185" s="188"/>
      <c r="O185" s="188"/>
      <c r="P185" s="188"/>
      <c r="Q185" s="188"/>
    </row>
    <row r="186" spans="1:17" ht="15.75" thickBot="1" x14ac:dyDescent="0.3">
      <c r="A186" s="84"/>
      <c r="B186" s="80" t="s">
        <v>110</v>
      </c>
      <c r="C186" s="81">
        <v>15000000000</v>
      </c>
      <c r="D186" s="27">
        <v>0</v>
      </c>
      <c r="E186" s="111">
        <f t="shared" si="6"/>
        <v>0</v>
      </c>
      <c r="F186" s="188"/>
      <c r="G186" s="188"/>
      <c r="H186" s="188"/>
      <c r="I186" s="188"/>
      <c r="J186" s="188"/>
      <c r="K186" s="188"/>
      <c r="L186" s="188"/>
      <c r="M186" s="188"/>
      <c r="N186" s="188"/>
      <c r="O186" s="188"/>
      <c r="P186" s="188"/>
      <c r="Q186" s="188"/>
    </row>
    <row r="187" spans="1:17" ht="15.75" thickBot="1" x14ac:dyDescent="0.3">
      <c r="A187" s="185"/>
      <c r="B187" s="186" t="s">
        <v>111</v>
      </c>
      <c r="C187" s="187">
        <f>C2+C5+C8+C21+C24+C29+C32+C39+C42+C156+C165+C173</f>
        <v>551731976000</v>
      </c>
      <c r="D187" s="187">
        <f>D2+D5+D8+D21+D24+D29+D32+D39+D42+D156+D165+D173</f>
        <v>287955300113.82001</v>
      </c>
      <c r="E187" s="149">
        <f>SUM(D187/C187*100)</f>
        <v>52.191156691962334</v>
      </c>
      <c r="F187" s="188"/>
      <c r="G187" s="188"/>
      <c r="H187" s="223"/>
      <c r="I187" s="188"/>
      <c r="J187" s="188"/>
      <c r="K187" s="188"/>
      <c r="L187" s="188"/>
      <c r="M187" s="188"/>
      <c r="N187" s="188"/>
      <c r="O187" s="188"/>
      <c r="P187" s="188"/>
      <c r="Q187" s="188"/>
    </row>
    <row r="188" spans="1:17" x14ac:dyDescent="0.25">
      <c r="A188" s="188"/>
      <c r="B188" s="189"/>
      <c r="F188" s="188"/>
      <c r="G188" s="188"/>
      <c r="H188" s="188"/>
      <c r="I188" s="188"/>
      <c r="J188" s="188"/>
      <c r="K188" s="188"/>
      <c r="L188" s="188"/>
      <c r="M188" s="188"/>
      <c r="N188" s="188"/>
      <c r="O188" s="188"/>
      <c r="P188" s="188"/>
      <c r="Q188" s="188"/>
    </row>
    <row r="189" spans="1:17" x14ac:dyDescent="0.25">
      <c r="A189" s="188"/>
      <c r="B189" s="191"/>
      <c r="C189" s="192"/>
      <c r="D189" s="216"/>
      <c r="F189" s="188"/>
      <c r="G189" s="188"/>
      <c r="H189" s="188"/>
      <c r="I189" s="188"/>
      <c r="J189" s="188"/>
      <c r="K189" s="188"/>
      <c r="L189" s="188"/>
      <c r="M189" s="188"/>
      <c r="N189" s="188"/>
      <c r="O189" s="188"/>
      <c r="P189" s="188"/>
      <c r="Q189" s="188"/>
    </row>
    <row r="190" spans="1:17" x14ac:dyDescent="0.25">
      <c r="A190" s="188"/>
      <c r="B190" s="191"/>
      <c r="C190" s="193"/>
      <c r="D190" s="193"/>
      <c r="E190" s="194"/>
      <c r="F190" s="188"/>
      <c r="G190" s="188"/>
      <c r="H190" s="188"/>
      <c r="I190" s="188"/>
      <c r="J190" s="188"/>
      <c r="K190" s="188"/>
      <c r="L190" s="188"/>
      <c r="M190" s="188"/>
      <c r="N190" s="188"/>
      <c r="O190" s="188"/>
      <c r="P190" s="188"/>
      <c r="Q190" s="188"/>
    </row>
    <row r="191" spans="1:17" x14ac:dyDescent="0.25">
      <c r="A191" s="188"/>
      <c r="B191" s="191"/>
      <c r="C191" s="193"/>
      <c r="D191" s="193"/>
      <c r="F191" s="188"/>
      <c r="G191" s="188"/>
      <c r="H191" s="188"/>
      <c r="I191" s="188"/>
      <c r="J191" s="188"/>
      <c r="K191" s="188"/>
      <c r="L191" s="188"/>
      <c r="M191" s="188"/>
      <c r="N191" s="188"/>
      <c r="O191" s="188"/>
      <c r="P191" s="188"/>
      <c r="Q191" s="188"/>
    </row>
    <row r="192" spans="1:17" x14ac:dyDescent="0.25">
      <c r="A192" s="188"/>
      <c r="B192" s="189"/>
      <c r="F192" s="188"/>
      <c r="G192" s="188"/>
      <c r="H192" s="188"/>
      <c r="I192" s="188"/>
      <c r="J192" s="188"/>
      <c r="K192" s="188"/>
      <c r="L192" s="188"/>
      <c r="M192" s="188"/>
      <c r="N192" s="188"/>
      <c r="O192" s="188"/>
      <c r="P192" s="188"/>
      <c r="Q192" s="188"/>
    </row>
  </sheetData>
  <mergeCells count="6">
    <mergeCell ref="A145:A153"/>
    <mergeCell ref="A44:A62"/>
    <mergeCell ref="A68:A70"/>
    <mergeCell ref="A84:A95"/>
    <mergeCell ref="A108:A109"/>
    <mergeCell ref="A111:A1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31.08.2025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2025-09-05T10:39:24Z</dcterms:modified>
</cp:coreProperties>
</file>