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31.01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8" i="1" l="1"/>
  <c r="C175" i="1"/>
  <c r="C174" i="1" s="1"/>
  <c r="E174" i="1" s="1"/>
  <c r="C63" i="1"/>
  <c r="D187" i="1"/>
  <c r="D174" i="1"/>
  <c r="E166" i="1"/>
  <c r="D166" i="1"/>
  <c r="C166" i="1"/>
  <c r="D157" i="1"/>
  <c r="C157" i="1"/>
  <c r="E157" i="1" s="1"/>
  <c r="D42" i="1"/>
  <c r="C42" i="1"/>
  <c r="E42" i="1" s="1"/>
  <c r="E39" i="1"/>
  <c r="D39" i="1"/>
  <c r="C39" i="1"/>
  <c r="E29" i="1"/>
  <c r="D29" i="1"/>
  <c r="C29" i="1"/>
  <c r="E8" i="1"/>
  <c r="D8" i="1"/>
  <c r="C8" i="1"/>
  <c r="E5" i="1"/>
  <c r="D5" i="1"/>
  <c r="C5" i="1"/>
  <c r="E2" i="1"/>
  <c r="D2" i="1"/>
  <c r="C2" i="1"/>
  <c r="D19" i="1"/>
  <c r="C19" i="1"/>
  <c r="E18" i="1"/>
  <c r="E20" i="1"/>
  <c r="D17" i="1"/>
  <c r="C17" i="1"/>
  <c r="E16" i="1"/>
  <c r="D15" i="1"/>
  <c r="C15" i="1"/>
  <c r="C187" i="1" l="1"/>
  <c r="E15" i="1"/>
  <c r="E19" i="1"/>
  <c r="E17" i="1"/>
  <c r="E180" i="1"/>
  <c r="E165" i="1"/>
  <c r="E126" i="1"/>
  <c r="E73" i="1"/>
  <c r="E72" i="1"/>
  <c r="D185" i="1" l="1"/>
  <c r="E123" i="1"/>
  <c r="C37" i="1"/>
  <c r="D37" i="1"/>
  <c r="C27" i="1"/>
  <c r="D11" i="1" l="1"/>
  <c r="E160" i="1" l="1"/>
  <c r="E4" i="1"/>
  <c r="D167" i="1" l="1"/>
  <c r="D25" i="1"/>
  <c r="C6" i="1" l="1"/>
  <c r="D175" i="1" l="1"/>
  <c r="E159" i="1"/>
  <c r="E161" i="1"/>
  <c r="E162" i="1"/>
  <c r="E163" i="1"/>
  <c r="E164" i="1"/>
  <c r="E156" i="1"/>
  <c r="D155" i="1"/>
  <c r="C155" i="1"/>
  <c r="E146" i="1"/>
  <c r="E147" i="1"/>
  <c r="E148" i="1"/>
  <c r="E149" i="1"/>
  <c r="E150" i="1"/>
  <c r="E151" i="1"/>
  <c r="E152" i="1"/>
  <c r="E153" i="1"/>
  <c r="E154" i="1"/>
  <c r="D145" i="1"/>
  <c r="C145" i="1"/>
  <c r="E142" i="1"/>
  <c r="D124" i="1"/>
  <c r="D121" i="1"/>
  <c r="E116" i="1"/>
  <c r="D111" i="1"/>
  <c r="C111" i="1"/>
  <c r="E119" i="1"/>
  <c r="E114" i="1"/>
  <c r="E117" i="1"/>
  <c r="E113" i="1"/>
  <c r="E112" i="1"/>
  <c r="D108" i="1"/>
  <c r="C108" i="1"/>
  <c r="E95" i="1"/>
  <c r="E93" i="1"/>
  <c r="D63" i="1"/>
  <c r="E71" i="1"/>
  <c r="E67" i="1"/>
  <c r="E45" i="1"/>
  <c r="E155" i="1" l="1"/>
  <c r="E145" i="1"/>
  <c r="E41" i="1"/>
  <c r="D40" i="1"/>
  <c r="C40" i="1"/>
  <c r="D13" i="1"/>
  <c r="E40" i="1" l="1"/>
  <c r="E115" i="1"/>
  <c r="E118" i="1"/>
  <c r="E111" i="1" l="1"/>
  <c r="D9" i="1"/>
  <c r="C9" i="1"/>
  <c r="E14" i="1"/>
  <c r="C13" i="1"/>
  <c r="E13" i="1" s="1"/>
  <c r="E61" i="1" l="1"/>
  <c r="C25" i="1"/>
  <c r="D3" i="1" l="1"/>
  <c r="E122" i="1" l="1"/>
  <c r="D141" i="1" l="1"/>
  <c r="C141" i="1"/>
  <c r="C121" i="1"/>
  <c r="E144" i="1" l="1"/>
  <c r="D143" i="1"/>
  <c r="C143" i="1"/>
  <c r="E12" i="1"/>
  <c r="C11" i="1"/>
  <c r="E11" i="1" l="1"/>
  <c r="E143" i="1"/>
  <c r="D22" i="1" l="1"/>
  <c r="D21" i="1" s="1"/>
  <c r="D138" i="1"/>
  <c r="D130" i="1" l="1"/>
  <c r="E186" i="1" l="1"/>
  <c r="C185" i="1"/>
  <c r="D183" i="1"/>
  <c r="C183" i="1"/>
  <c r="E184" i="1"/>
  <c r="E185" i="1" l="1"/>
  <c r="C138" i="1" l="1"/>
  <c r="C124" i="1" l="1"/>
  <c r="D106" i="1"/>
  <c r="C106" i="1"/>
  <c r="E140" i="1"/>
  <c r="D128" i="1"/>
  <c r="C128" i="1"/>
  <c r="E129" i="1"/>
  <c r="E125" i="1"/>
  <c r="E109" i="1"/>
  <c r="E26" i="1" l="1"/>
  <c r="D6" i="1"/>
  <c r="C3" i="1" l="1"/>
  <c r="C30" i="1"/>
  <c r="D27" i="1"/>
  <c r="D24" i="1" s="1"/>
  <c r="E107" i="1" l="1"/>
  <c r="E106" i="1" l="1"/>
  <c r="E108" i="1"/>
  <c r="E121" i="1"/>
  <c r="D30" i="1"/>
  <c r="E25" i="1" l="1"/>
  <c r="E56" i="1"/>
  <c r="E55" i="1"/>
  <c r="D136" i="1" l="1"/>
  <c r="D134" i="1"/>
  <c r="D84" i="1" l="1"/>
  <c r="E64" i="1"/>
  <c r="E65" i="1"/>
  <c r="E66" i="1"/>
  <c r="E68" i="1"/>
  <c r="E69" i="1"/>
  <c r="E70" i="1"/>
  <c r="E75" i="1"/>
  <c r="E76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2" i="1"/>
  <c r="E94" i="1"/>
  <c r="E96" i="1"/>
  <c r="E98" i="1"/>
  <c r="E99" i="1"/>
  <c r="E100" i="1"/>
  <c r="E101" i="1"/>
  <c r="E102" i="1"/>
  <c r="E103" i="1"/>
  <c r="E104" i="1"/>
  <c r="E105" i="1"/>
  <c r="E127" i="1"/>
  <c r="E131" i="1"/>
  <c r="E132" i="1"/>
  <c r="E133" i="1"/>
  <c r="E135" i="1"/>
  <c r="E137" i="1"/>
  <c r="E62" i="1"/>
  <c r="E171" i="1" l="1"/>
  <c r="E38" i="1"/>
  <c r="D35" i="1"/>
  <c r="D33" i="1"/>
  <c r="E177" i="1"/>
  <c r="C181" i="1"/>
  <c r="D32" i="1" l="1"/>
  <c r="E128" i="1"/>
  <c r="E37" i="1"/>
  <c r="C35" i="1"/>
  <c r="C33" i="1"/>
  <c r="C24" i="1"/>
  <c r="C22" i="1"/>
  <c r="C21" i="1" s="1"/>
  <c r="E21" i="1" l="1"/>
  <c r="C32" i="1"/>
  <c r="E138" i="1"/>
  <c r="E141" i="1"/>
  <c r="C136" i="1" l="1"/>
  <c r="E136" i="1" s="1"/>
  <c r="C43" i="1"/>
  <c r="E176" i="1" l="1"/>
  <c r="E178" i="1"/>
  <c r="E179" i="1"/>
  <c r="E181" i="1"/>
  <c r="E182" i="1"/>
  <c r="E183" i="1"/>
  <c r="E22" i="1"/>
  <c r="E23" i="1"/>
  <c r="E32" i="1" l="1"/>
  <c r="D43" i="1" l="1"/>
  <c r="D158" i="1"/>
  <c r="C134" i="1"/>
  <c r="E173" i="1"/>
  <c r="E172" i="1"/>
  <c r="E170" i="1"/>
  <c r="E169" i="1"/>
  <c r="E168" i="1"/>
  <c r="C167" i="1"/>
  <c r="C130" i="1"/>
  <c r="D97" i="1"/>
  <c r="C97" i="1"/>
  <c r="C84" i="1"/>
  <c r="D74" i="1"/>
  <c r="C74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4" i="1"/>
  <c r="E36" i="1"/>
  <c r="E35" i="1"/>
  <c r="E34" i="1"/>
  <c r="E33" i="1"/>
  <c r="E31" i="1"/>
  <c r="E30" i="1"/>
  <c r="E28" i="1"/>
  <c r="E27" i="1"/>
  <c r="E10" i="1"/>
  <c r="E9" i="1"/>
  <c r="E7" i="1"/>
  <c r="E6" i="1"/>
  <c r="E3" i="1"/>
  <c r="E84" i="1" l="1"/>
  <c r="E74" i="1"/>
  <c r="E134" i="1"/>
  <c r="E63" i="1"/>
  <c r="E124" i="1"/>
  <c r="E97" i="1"/>
  <c r="E130" i="1"/>
  <c r="E175" i="1"/>
  <c r="E24" i="1"/>
  <c r="E43" i="1"/>
  <c r="E158" i="1"/>
  <c r="E167" i="1"/>
  <c r="E187" i="1" l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<sst xmlns="http://schemas.openxmlformats.org/spreadsheetml/2006/main" count="216" uniqueCount="113">
  <si>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</si>
  <si>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</si>
  <si>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</si>
  <si>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</si>
  <si>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</si>
  <si>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</si>
  <si>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</si>
  <si>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</si>
  <si>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</si>
  <si>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</si>
  <si>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</si>
  <si>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</si>
  <si>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</si>
  <si>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</si>
  <si>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</si>
  <si>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</si>
  <si>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</si>
  <si>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</si>
  <si>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</si>
  <si>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</si>
  <si>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</si>
  <si>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</si>
  <si>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</si>
  <si>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</si>
  <si>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</si>
  <si>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</si>
  <si>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</si>
  <si>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</si>
  <si>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</si>
  <si>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</si>
  <si>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</si>
  <si>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</si>
  <si>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</si>
  <si>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</si>
  <si>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</si>
  <si>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</si>
  <si>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</si>
  <si>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</si>
  <si>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</si>
  <si>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</si>
  <si>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</si>
  <si>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</si>
  <si>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</si>
  <si>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</si>
  <si>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</si>
  <si>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</si>
  <si>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</si>
  <si>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</si>
  <si>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</si>
  <si>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</si>
  <si>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</si>
  <si>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</si>
  <si>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</si>
  <si>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</si>
  <si>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</si>
  <si>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</si>
  <si>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</si>
  <si>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</si>
  <si>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</si>
  <si>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</si>
  <si>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</si>
  <si>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</si>
  <si>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</si>
  <si>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</si>
  <si>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</si>
  <si>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</si>
  <si>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</si>
  <si>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</si>
  <si>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</si>
  <si>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</si>
  <si>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</si>
  <si>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</si>
  <si>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</si>
  <si>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</si>
  <si>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</si>
  <si>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</si>
  <si>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</si>
  <si>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</si>
  <si>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</si>
  <si>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</si>
  <si>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</si>
  <si>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</si>
  <si>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</si>
  <si>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</si>
  <si>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</si>
  <si>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</si>
  <si>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</si>
  <si>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</si>
  <si>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</si>
  <si>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</si>
  <si>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</si>
  <si>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</si>
  <si>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</si>
  <si>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</si>
  <si>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</si>
  <si>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</si>
  <si>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</si>
  <si>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</si>
  <si>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</si>
  <si>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</si>
  <si>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</si>
  <si>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</si>
  <si>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</si>
  <si>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>Текућа апропријација 2025. год.</t>
  </si>
  <si>
    <t xml:space="preserve">Извршено до 31.01.2025. </t>
  </si>
  <si>
    <t>511 - Зграде и грађевински објекти</t>
  </si>
  <si>
    <t>512 - Машине и опрема</t>
  </si>
  <si>
    <t>Тунел од Карађоршђеве улице до Дунавске падине</t>
  </si>
  <si>
    <t>Изградња акваријума са пратећим садржајем</t>
  </si>
  <si>
    <t>Линијска инфраструктура</t>
  </si>
  <si>
    <t>515 - Нематеријална имовина</t>
  </si>
  <si>
    <t>426 - Материјал</t>
  </si>
  <si>
    <t>622 - Набавка стране финансијске имовине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</si>
</sst>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6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0" fillId="0" borderId="0" xfId="0" applyBorder="1"/>
    <xf numFmtId="0" fontId="15" fillId="0" borderId="0" xfId="0" applyFont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4" fontId="5" fillId="0" borderId="33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0" xfId="0" applyNumberFormat="1" applyFont="1" applyFill="1" applyBorder="1" applyAlignment="1">
      <alignment horizontal="right" wrapText="1"/>
    </xf>
    <xf numFmtId="4" fontId="4" fillId="0" borderId="4" xfId="0" applyNumberFormat="1" applyFont="1" applyFill="1" applyBorder="1" applyAlignment="1"/>
    <xf numFmtId="4" fontId="5" fillId="0" borderId="27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3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3" xfId="0" applyNumberFormat="1" applyFont="1" applyFill="1" applyBorder="1" applyAlignment="1">
      <alignment horizontal="right" wrapText="1"/>
    </xf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7" xfId="0" applyNumberFormat="1" applyFont="1" applyFill="1" applyBorder="1" applyAlignment="1">
      <alignment horizontal="right" wrapText="1"/>
    </xf>
    <xf numFmtId="4" fontId="4" fillId="0" borderId="28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3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7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1" fillId="0" borderId="36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1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5" fillId="0" borderId="2" xfId="0" applyNumberFormat="1" applyFont="1" applyFill="1" applyBorder="1" applyAlignment="1">
      <alignment horizontal="right"/>
    </xf>
    <xf numFmtId="4" fontId="4" fillId="0" borderId="30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4" fillId="0" borderId="43" xfId="0" applyNumberFormat="1" applyFont="1" applyFill="1" applyBorder="1" applyAlignment="1">
      <alignment horizontal="right"/>
    </xf>
    <xf numFmtId="4" fontId="4" fillId="0" borderId="44" xfId="0" applyNumberFormat="1" applyFont="1" applyFill="1" applyBorder="1" applyAlignment="1">
      <alignment horizontal="right" wrapText="1"/>
    </xf>
    <xf numFmtId="4" fontId="5" fillId="0" borderId="30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24" xfId="0" quotePrefix="1" applyFont="1" applyFill="1" applyBorder="1" applyAlignment="1">
      <alignment horizontal="right"/>
    </xf>
    <xf numFmtId="0" fontId="1" fillId="0" borderId="3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1" fillId="0" borderId="34" xfId="0" applyFont="1" applyFill="1" applyBorder="1"/>
    <xf numFmtId="0" fontId="6" fillId="0" borderId="13" xfId="0" applyFont="1" applyFill="1" applyBorder="1" applyAlignment="1">
      <alignment wrapText="1"/>
    </xf>
    <xf numFmtId="0" fontId="4" fillId="0" borderId="26" xfId="0" quotePrefix="1" applyFont="1" applyFill="1" applyBorder="1" applyAlignment="1">
      <alignment horizontal="right"/>
    </xf>
    <xf numFmtId="0" fontId="1" fillId="0" borderId="26" xfId="0" applyFont="1" applyFill="1" applyBorder="1"/>
    <xf numFmtId="0" fontId="6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1" xfId="0" quotePrefix="1" applyFont="1" applyFill="1" applyBorder="1" applyAlignment="1">
      <alignment horizontal="right"/>
    </xf>
    <xf numFmtId="0" fontId="1" fillId="0" borderId="35" xfId="0" applyFont="1" applyFill="1" applyBorder="1"/>
    <xf numFmtId="0" fontId="6" fillId="0" borderId="16" xfId="0" applyFont="1" applyFill="1" applyBorder="1" applyAlignment="1">
      <alignment wrapText="1"/>
    </xf>
    <xf numFmtId="0" fontId="4" fillId="0" borderId="26" xfId="0" applyFont="1" applyFill="1" applyBorder="1"/>
    <xf numFmtId="0" fontId="4" fillId="0" borderId="29" xfId="0" quotePrefix="1" applyFont="1" applyFill="1" applyBorder="1" applyAlignment="1">
      <alignment horizontal="right"/>
    </xf>
    <xf numFmtId="0" fontId="1" fillId="0" borderId="37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/>
    </xf>
    <xf numFmtId="0" fontId="5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9" fontId="4" fillId="0" borderId="26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29" xfId="0" applyFont="1" applyFill="1" applyBorder="1"/>
    <xf numFmtId="0" fontId="6" fillId="0" borderId="17" xfId="0" applyFont="1" applyFill="1" applyBorder="1" applyAlignment="1">
      <alignment wrapText="1"/>
    </xf>
    <xf numFmtId="0" fontId="4" fillId="0" borderId="34" xfId="0" quotePrefix="1" applyFont="1" applyFill="1" applyBorder="1" applyAlignment="1">
      <alignment horizontal="right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1" fillId="0" borderId="24" xfId="0" applyFont="1" applyFill="1" applyBorder="1"/>
    <xf numFmtId="0" fontId="4" fillId="0" borderId="24" xfId="0" applyFont="1" applyFill="1" applyBorder="1"/>
    <xf numFmtId="0" fontId="4" fillId="0" borderId="32" xfId="0" quotePrefix="1" applyFont="1" applyFill="1" applyBorder="1" applyAlignment="1">
      <alignment horizontal="right"/>
    </xf>
    <xf numFmtId="49" fontId="4" fillId="0" borderId="2" xfId="0" applyNumberFormat="1" applyFont="1" applyFill="1" applyBorder="1" applyAlignment="1" applyProtection="1">
      <alignment wrapText="1"/>
    </xf>
    <xf numFmtId="0" fontId="1" fillId="0" borderId="39" xfId="1" applyFont="1" applyFill="1" applyBorder="1"/>
    <xf numFmtId="0" fontId="6" fillId="0" borderId="14" xfId="0" applyFont="1" applyFill="1" applyBorder="1" applyAlignment="1">
      <alignment wrapText="1"/>
    </xf>
    <xf numFmtId="0" fontId="4" fillId="0" borderId="39" xfId="0" applyFont="1" applyFill="1" applyBorder="1"/>
    <xf numFmtId="0" fontId="1" fillId="0" borderId="39" xfId="0" applyFont="1" applyFill="1" applyBorder="1"/>
    <xf numFmtId="0" fontId="6" fillId="0" borderId="12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0" xfId="0" applyFont="1" applyFill="1" applyBorder="1"/>
    <xf numFmtId="0" fontId="5" fillId="0" borderId="42" xfId="0" applyFont="1" applyFill="1" applyBorder="1"/>
    <xf numFmtId="0" fontId="4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5" fillId="0" borderId="24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31" xfId="0" applyFont="1" applyFill="1" applyBorder="1"/>
    <xf numFmtId="0" fontId="4" fillId="0" borderId="32" xfId="0" applyFont="1" applyFill="1" applyBorder="1"/>
    <xf numFmtId="0" fontId="4" fillId="0" borderId="31" xfId="0" applyFont="1" applyFill="1" applyBorder="1"/>
    <xf numFmtId="0" fontId="1" fillId="0" borderId="40" xfId="0" applyFont="1" applyFill="1" applyBorder="1"/>
    <xf numFmtId="0" fontId="7" fillId="0" borderId="23" xfId="0" applyFont="1" applyFill="1" applyBorder="1" applyAlignment="1">
      <alignment wrapText="1"/>
    </xf>
    <xf numFmtId="0" fontId="5" fillId="0" borderId="39" xfId="0" applyFont="1" applyFill="1" applyBorder="1"/>
    <xf numFmtId="0" fontId="5" fillId="0" borderId="29" xfId="0" applyFont="1" applyFill="1" applyBorder="1"/>
    <xf numFmtId="0" fontId="4" fillId="0" borderId="43" xfId="0" applyFont="1" applyFill="1" applyBorder="1" applyAlignment="1">
      <alignment wrapText="1"/>
    </xf>
    <xf numFmtId="0" fontId="1" fillId="0" borderId="35" xfId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  <xf numFmtId="0" fontId="2" fillId="0" borderId="39" xfId="0" applyFont="1" applyFill="1" applyBorder="1" applyAlignment="1">
      <alignment horizontal="left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22" xfId="0" applyFill="1" applyBorder="1"/>
    <xf numFmtId="0" fontId="12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0" borderId="37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5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4" fontId="14" fillId="0" borderId="5" xfId="0" applyNumberFormat="1" applyFont="1" applyFill="1" applyBorder="1" applyAlignment="1"/>
    <xf numFmtId="0" fontId="4" fillId="0" borderId="35" xfId="0" applyFont="1" applyFill="1" applyBorder="1"/>
    <xf numFmtId="4" fontId="1" fillId="0" borderId="3" xfId="0" applyNumberFormat="1" applyFont="1" applyFill="1" applyBorder="1" applyAlignment="1">
      <alignment horizontal="right" wrapText="1"/>
    </xf>
    <xf numFmtId="0" fontId="11" fillId="0" borderId="3" xfId="0" applyFont="1" applyBorder="1" applyAlignment="1">
      <alignment wrapText="1"/>
    </xf>
    <xf numFmtId="43" fontId="17" fillId="0" borderId="3" xfId="2" applyFont="1" applyFill="1" applyBorder="1" applyAlignment="1"/>
    <xf numFmtId="43" fontId="14" fillId="0" borderId="3" xfId="2" applyFont="1" applyFill="1" applyBorder="1" applyAlignment="1"/>
    <xf numFmtId="2" fontId="14" fillId="0" borderId="3" xfId="2" applyNumberFormat="1" applyFont="1" applyFill="1" applyBorder="1" applyAlignment="1"/>
    <xf numFmtId="2" fontId="17" fillId="0" borderId="3" xfId="2" applyNumberFormat="1" applyFont="1" applyFill="1" applyBorder="1" applyAlignment="1"/>
    <xf numFmtId="0" fontId="11" fillId="0" borderId="10" xfId="0" applyFont="1" applyBorder="1" applyAlignment="1">
      <alignment wrapText="1"/>
    </xf>
    <xf numFmtId="43" fontId="17" fillId="0" borderId="9" xfId="2" applyFont="1" applyFill="1" applyBorder="1" applyAlignment="1"/>
    <xf numFmtId="2" fontId="17" fillId="0" borderId="9" xfId="2" applyNumberFormat="1" applyFont="1" applyFill="1" applyBorder="1" applyAlignment="1"/>
    <xf numFmtId="0" fontId="1" fillId="0" borderId="3" xfId="0" applyFont="1" applyFill="1" applyBorder="1"/>
    <xf numFmtId="0" fontId="4" fillId="0" borderId="3" xfId="0" applyFont="1" applyFill="1" applyBorder="1"/>
    <xf numFmtId="43" fontId="18" fillId="0" borderId="9" xfId="2" applyFont="1" applyFill="1" applyBorder="1" applyAlignment="1"/>
    <xf numFmtId="2" fontId="18" fillId="0" borderId="9" xfId="2" applyNumberFormat="1" applyFont="1" applyFill="1" applyBorder="1" applyAlignment="1"/>
    <xf numFmtId="4" fontId="4" fillId="0" borderId="3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wrapText="1"/>
    </xf>
    <xf numFmtId="0" fontId="17" fillId="0" borderId="0" xfId="0" applyFont="1"/>
    <xf numFmtId="0" fontId="17" fillId="0" borderId="0" xfId="0" applyFont="1" applyFill="1"/>
    <xf numFmtId="0" fontId="11" fillId="0" borderId="0" xfId="0" applyFont="1" applyFill="1" applyAlignment="1">
      <alignment wrapText="1"/>
    </xf>
    <xf numFmtId="0" fontId="11" fillId="0" borderId="11" xfId="0" applyFont="1" applyBorder="1" applyAlignment="1">
      <alignment wrapText="1"/>
    </xf>
    <xf numFmtId="43" fontId="17" fillId="0" borderId="4" xfId="2" applyFont="1" applyFill="1" applyBorder="1" applyAlignment="1"/>
    <xf numFmtId="2" fontId="17" fillId="0" borderId="4" xfId="2" applyNumberFormat="1" applyFont="1" applyFill="1" applyBorder="1" applyAlignment="1"/>
    <xf numFmtId="0" fontId="4" fillId="0" borderId="19" xfId="0" applyFont="1" applyFill="1" applyBorder="1" applyAlignment="1">
      <alignment wrapText="1"/>
    </xf>
    <xf numFmtId="0" fontId="1" fillId="0" borderId="5" xfId="0" applyFont="1" applyFill="1" applyBorder="1"/>
    <xf numFmtId="0" fontId="4" fillId="0" borderId="4" xfId="0" applyFont="1" applyFill="1" applyBorder="1" applyAlignment="1">
      <alignment wrapText="1"/>
    </xf>
    <xf numFmtId="4" fontId="14" fillId="0" borderId="9" xfId="0" applyNumberFormat="1" applyFont="1" applyFill="1" applyBorder="1" applyAlignment="1">
      <alignment horizontal="right" wrapText="1"/>
    </xf>
    <xf numFmtId="4" fontId="5" fillId="0" borderId="36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4" fontId="5" fillId="0" borderId="14" xfId="0" applyNumberFormat="1" applyFont="1" applyFill="1" applyBorder="1" applyAlignment="1"/>
    <xf numFmtId="0" fontId="2" fillId="0" borderId="22" xfId="0" quotePrefix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" fontId="2" fillId="0" borderId="48" xfId="0" applyNumberFormat="1" applyFont="1" applyFill="1" applyBorder="1" applyAlignment="1">
      <alignment horizontal="center" vertical="center"/>
    </xf>
    <xf numFmtId="4" fontId="19" fillId="0" borderId="21" xfId="0" applyNumberFormat="1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4" fontId="20" fillId="0" borderId="4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wrapText="1"/>
    </xf>
    <xf numFmtId="0" fontId="4" fillId="0" borderId="3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/>
    </xf>
    <xf numFmtId="0" fontId="11" fillId="0" borderId="10" xfId="0" applyFont="1" applyFill="1" applyBorder="1" applyAlignment="1">
      <alignment wrapText="1"/>
    </xf>
    <xf numFmtId="0" fontId="17" fillId="0" borderId="0" xfId="0" applyFont="1" applyFill="1" applyAlignment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Normal="100" workbookViewId="0">
      <selection activeCell="K22" sqref="K22"/>
    </sheetView>
  </sheetViews>
  <sheetFormatPr defaultRowHeight="15" x14ac:dyDescent="0.25"/>
  <cols>
    <col min="2" max="2" width="40" style="4" customWidth="1"/>
    <col min="3" max="3" width="19.140625" style="6" customWidth="1"/>
    <col min="4" max="4" width="17.5703125" style="6" customWidth="1"/>
    <col min="5" max="5" width="16" style="6" customWidth="1"/>
    <col min="6" max="6" width="1.5703125" customWidth="1"/>
    <col min="8" max="8" width="8.85546875" customWidth="1"/>
    <col min="10" max="10" width="17.5703125" bestFit="1" customWidth="1"/>
  </cols>
  <sheetData>
    <row r="1" spans="1:5" ht="34.5" thickBot="1" x14ac:dyDescent="0.3">
      <c r="A1" s="90" t="s">
        <v>0</v>
      </c>
      <c r="B1" s="91"/>
      <c r="C1" s="8" t="s">
        <v>103</v>
      </c>
      <c r="D1" s="5" t="s">
        <v>104</v>
      </c>
      <c r="E1" s="9" t="s">
        <v>1</v>
      </c>
    </row>
    <row r="2" spans="1:5" s="211" customFormat="1" ht="24" customHeight="1" thickBot="1" x14ac:dyDescent="0.3">
      <c r="A2" s="206" t="s">
        <v>2</v>
      </c>
      <c r="B2" s="212" t="s">
        <v>3</v>
      </c>
      <c r="C2" s="213">
        <f>C3</f>
        <v>15607158000</v>
      </c>
      <c r="D2" s="213">
        <f>D3</f>
        <v>59986079.770000003</v>
      </c>
      <c r="E2" s="214">
        <f>D2/C2*100</f>
        <v>0.38434979494665206</v>
      </c>
    </row>
    <row r="3" spans="1:5" x14ac:dyDescent="0.25">
      <c r="A3" s="92" t="s">
        <v>4</v>
      </c>
      <c r="B3" s="200" t="s">
        <v>5</v>
      </c>
      <c r="C3" s="201">
        <f>C4</f>
        <v>15607158000</v>
      </c>
      <c r="D3" s="201">
        <f>D4</f>
        <v>59986079.770000003</v>
      </c>
      <c r="E3" s="202">
        <f>SUM(D3/C3*100)</f>
        <v>0.38434979494665206</v>
      </c>
    </row>
    <row r="4" spans="1:5" ht="15.75" thickBot="1" x14ac:dyDescent="0.3">
      <c r="A4" s="93"/>
      <c r="B4" s="94" t="s">
        <v>6</v>
      </c>
      <c r="C4" s="11">
        <v>15607158000</v>
      </c>
      <c r="D4" s="11">
        <v>59986079.770000003</v>
      </c>
      <c r="E4" s="12">
        <f t="shared" ref="E4:E81" si="0">SUM(D4/C4*100)</f>
        <v>0.38434979494665206</v>
      </c>
    </row>
    <row r="5" spans="1:5" s="211" customFormat="1" ht="28.5" customHeight="1" thickBot="1" x14ac:dyDescent="0.3">
      <c r="A5" s="206" t="s">
        <v>7</v>
      </c>
      <c r="B5" s="207" t="s">
        <v>8</v>
      </c>
      <c r="C5" s="208">
        <f>C6</f>
        <v>33327366000</v>
      </c>
      <c r="D5" s="209">
        <f>D6</f>
        <v>2411131013</v>
      </c>
      <c r="E5" s="210">
        <f>D5/C5*100</f>
        <v>7.2346881928802897</v>
      </c>
    </row>
    <row r="6" spans="1:5" x14ac:dyDescent="0.25">
      <c r="A6" s="92" t="s">
        <v>9</v>
      </c>
      <c r="B6" s="203" t="s">
        <v>10</v>
      </c>
      <c r="C6" s="21">
        <f>C7</f>
        <v>33327366000</v>
      </c>
      <c r="D6" s="21">
        <f>D7</f>
        <v>2411131013</v>
      </c>
      <c r="E6" s="14">
        <f t="shared" si="0"/>
        <v>7.2346881928802897</v>
      </c>
    </row>
    <row r="7" spans="1:5" ht="15.75" thickBot="1" x14ac:dyDescent="0.3">
      <c r="A7" s="95"/>
      <c r="B7" s="96" t="s">
        <v>11</v>
      </c>
      <c r="C7" s="17">
        <v>33327366000</v>
      </c>
      <c r="D7" s="18">
        <v>2411131013</v>
      </c>
      <c r="E7" s="12">
        <f t="shared" si="0"/>
        <v>7.2346881928802897</v>
      </c>
    </row>
    <row r="8" spans="1:5" s="217" customFormat="1" ht="42.75" customHeight="1" thickBot="1" x14ac:dyDescent="0.3">
      <c r="A8" s="206" t="s">
        <v>14</v>
      </c>
      <c r="B8" s="215" t="s">
        <v>15</v>
      </c>
      <c r="C8" s="216">
        <f>C9+C11+C13+C15+C17+C19</f>
        <v>109413035000</v>
      </c>
      <c r="D8" s="216">
        <f>D9+D11+D13+D15+D17+D19</f>
        <v>6766817.3399999999</v>
      </c>
      <c r="E8" s="210">
        <f>D8/C8*100</f>
        <v>6.184653720646722E-3</v>
      </c>
    </row>
    <row r="9" spans="1:5" ht="23.25" x14ac:dyDescent="0.25">
      <c r="A9" s="101" t="s">
        <v>92</v>
      </c>
      <c r="B9" s="204" t="s">
        <v>16</v>
      </c>
      <c r="C9" s="21">
        <f>+C10</f>
        <v>24123435000</v>
      </c>
      <c r="D9" s="21">
        <f>+D10</f>
        <v>6766817.3399999999</v>
      </c>
      <c r="E9" s="14">
        <f t="shared" si="0"/>
        <v>2.8050803461447345E-2</v>
      </c>
    </row>
    <row r="10" spans="1:5" x14ac:dyDescent="0.25">
      <c r="A10" s="98"/>
      <c r="B10" s="99" t="s">
        <v>17</v>
      </c>
      <c r="C10" s="19">
        <v>24123435000</v>
      </c>
      <c r="D10" s="19">
        <v>6766817.3399999999</v>
      </c>
      <c r="E10" s="20">
        <f t="shared" si="0"/>
        <v>2.8050803461447345E-2</v>
      </c>
    </row>
    <row r="11" spans="1:5" ht="23.25" x14ac:dyDescent="0.25">
      <c r="A11" s="101">
        <v>5073</v>
      </c>
      <c r="B11" s="100" t="s">
        <v>95</v>
      </c>
      <c r="C11" s="21">
        <f>C12</f>
        <v>18600000000</v>
      </c>
      <c r="D11" s="21">
        <f>D12</f>
        <v>0</v>
      </c>
      <c r="E11" s="14">
        <f t="shared" si="0"/>
        <v>0</v>
      </c>
    </row>
    <row r="12" spans="1:5" x14ac:dyDescent="0.25">
      <c r="A12" s="102"/>
      <c r="B12" s="103" t="s">
        <v>60</v>
      </c>
      <c r="C12" s="22">
        <v>18600000000</v>
      </c>
      <c r="D12" s="22">
        <v>0</v>
      </c>
      <c r="E12" s="23">
        <f t="shared" si="0"/>
        <v>0</v>
      </c>
    </row>
    <row r="13" spans="1:5" x14ac:dyDescent="0.25">
      <c r="A13" s="104">
        <v>5081</v>
      </c>
      <c r="B13" s="100" t="s">
        <v>97</v>
      </c>
      <c r="C13" s="175">
        <f>+C14</f>
        <v>46000000000</v>
      </c>
      <c r="D13" s="15">
        <f>+D14</f>
        <v>0</v>
      </c>
      <c r="E13" s="23">
        <f t="shared" si="0"/>
        <v>0</v>
      </c>
    </row>
    <row r="14" spans="1:5" x14ac:dyDescent="0.25">
      <c r="A14" s="176"/>
      <c r="B14" s="111" t="s">
        <v>60</v>
      </c>
      <c r="C14" s="22">
        <v>46000000000</v>
      </c>
      <c r="D14" s="22">
        <v>0</v>
      </c>
      <c r="E14" s="23">
        <f>SUM(D14/C14*100)</f>
        <v>0</v>
      </c>
    </row>
    <row r="15" spans="1:5" x14ac:dyDescent="0.25">
      <c r="A15" s="176">
        <v>5086</v>
      </c>
      <c r="B15" s="118" t="s">
        <v>107</v>
      </c>
      <c r="C15" s="180">
        <f>C16</f>
        <v>6000000000</v>
      </c>
      <c r="D15" s="181">
        <f>D16</f>
        <v>0</v>
      </c>
      <c r="E15" s="14">
        <f t="shared" si="0"/>
        <v>0</v>
      </c>
    </row>
    <row r="16" spans="1:5" x14ac:dyDescent="0.25">
      <c r="A16" s="102"/>
      <c r="B16" s="178" t="s">
        <v>105</v>
      </c>
      <c r="C16" s="179">
        <v>6000000000</v>
      </c>
      <c r="D16" s="182">
        <v>0</v>
      </c>
      <c r="E16" s="23">
        <f t="shared" si="0"/>
        <v>0</v>
      </c>
    </row>
    <row r="17" spans="1:10" x14ac:dyDescent="0.25">
      <c r="A17" s="187">
        <v>5087</v>
      </c>
      <c r="B17" s="228" t="s">
        <v>108</v>
      </c>
      <c r="C17" s="188">
        <f>C18</f>
        <v>2289600000</v>
      </c>
      <c r="D17" s="189">
        <f>D18</f>
        <v>0</v>
      </c>
      <c r="E17" s="14">
        <f t="shared" si="0"/>
        <v>0</v>
      </c>
    </row>
    <row r="18" spans="1:10" x14ac:dyDescent="0.25">
      <c r="A18" s="186"/>
      <c r="B18" s="183" t="s">
        <v>105</v>
      </c>
      <c r="C18" s="184">
        <v>2289600000</v>
      </c>
      <c r="D18" s="185">
        <v>0</v>
      </c>
      <c r="E18" s="23">
        <f t="shared" si="0"/>
        <v>0</v>
      </c>
    </row>
    <row r="19" spans="1:10" x14ac:dyDescent="0.25">
      <c r="A19" s="187">
        <v>5088</v>
      </c>
      <c r="B19" s="228" t="s">
        <v>109</v>
      </c>
      <c r="C19" s="188">
        <f>C20</f>
        <v>12400000000</v>
      </c>
      <c r="D19" s="189">
        <f>D20</f>
        <v>0</v>
      </c>
      <c r="E19" s="190">
        <f t="shared" si="0"/>
        <v>0</v>
      </c>
    </row>
    <row r="20" spans="1:10" ht="15.75" thickBot="1" x14ac:dyDescent="0.3">
      <c r="A20" s="199"/>
      <c r="B20" s="195" t="s">
        <v>105</v>
      </c>
      <c r="C20" s="196">
        <v>12400000000</v>
      </c>
      <c r="D20" s="197">
        <v>0</v>
      </c>
      <c r="E20" s="23">
        <f>SUM(D20/C20*100)</f>
        <v>0</v>
      </c>
    </row>
    <row r="21" spans="1:10" s="211" customFormat="1" ht="26.25" thickBot="1" x14ac:dyDescent="0.3">
      <c r="A21" s="206" t="s">
        <v>18</v>
      </c>
      <c r="B21" s="212" t="s">
        <v>19</v>
      </c>
      <c r="C21" s="216">
        <f>C22</f>
        <v>800000000</v>
      </c>
      <c r="D21" s="216">
        <f>D22</f>
        <v>34437042.600000001</v>
      </c>
      <c r="E21" s="214">
        <f>SUM(D21/C21*100)</f>
        <v>4.3046303249999998</v>
      </c>
    </row>
    <row r="22" spans="1:10" ht="23.25" x14ac:dyDescent="0.25">
      <c r="A22" s="101" t="s">
        <v>20</v>
      </c>
      <c r="B22" s="198" t="s">
        <v>21</v>
      </c>
      <c r="C22" s="13">
        <f>C23</f>
        <v>800000000</v>
      </c>
      <c r="D22" s="13">
        <f>D23</f>
        <v>34437042.600000001</v>
      </c>
      <c r="E22" s="26">
        <f t="shared" si="0"/>
        <v>4.3046303249999998</v>
      </c>
    </row>
    <row r="23" spans="1:10" ht="24" thickBot="1" x14ac:dyDescent="0.3">
      <c r="A23" s="105"/>
      <c r="B23" s="94" t="s">
        <v>22</v>
      </c>
      <c r="C23" s="24">
        <v>800000000</v>
      </c>
      <c r="D23" s="24">
        <v>34437042.600000001</v>
      </c>
      <c r="E23" s="28">
        <f t="shared" si="0"/>
        <v>4.3046303249999998</v>
      </c>
      <c r="J23" s="7"/>
    </row>
    <row r="24" spans="1:10" s="211" customFormat="1" ht="26.25" thickBot="1" x14ac:dyDescent="0.3">
      <c r="A24" s="206" t="s">
        <v>23</v>
      </c>
      <c r="B24" s="215" t="s">
        <v>24</v>
      </c>
      <c r="C24" s="216">
        <f>SUM(C25+C27)</f>
        <v>267500000000</v>
      </c>
      <c r="D24" s="209">
        <f>SUM(D25+D27)</f>
        <v>43381694615.190002</v>
      </c>
      <c r="E24" s="214">
        <f t="shared" si="0"/>
        <v>16.217455930912152</v>
      </c>
    </row>
    <row r="25" spans="1:10" ht="23.25" x14ac:dyDescent="0.25">
      <c r="A25" s="101" t="s">
        <v>9</v>
      </c>
      <c r="B25" s="204" t="s">
        <v>25</v>
      </c>
      <c r="C25" s="205">
        <f>C26</f>
        <v>227722000000</v>
      </c>
      <c r="D25" s="36">
        <f>D26</f>
        <v>40066861281.849998</v>
      </c>
      <c r="E25" s="14">
        <f t="shared" si="0"/>
        <v>17.594637883845213</v>
      </c>
      <c r="F25" s="3"/>
    </row>
    <row r="26" spans="1:10" ht="23.25" x14ac:dyDescent="0.25">
      <c r="A26" s="106"/>
      <c r="B26" s="103" t="s">
        <v>26</v>
      </c>
      <c r="C26" s="30">
        <v>227722000000</v>
      </c>
      <c r="D26" s="31">
        <v>40066861281.849998</v>
      </c>
      <c r="E26" s="32">
        <f t="shared" si="0"/>
        <v>17.594637883845213</v>
      </c>
    </row>
    <row r="27" spans="1:10" ht="21.75" customHeight="1" x14ac:dyDescent="0.25">
      <c r="A27" s="97" t="s">
        <v>27</v>
      </c>
      <c r="B27" s="107" t="s">
        <v>28</v>
      </c>
      <c r="C27" s="29">
        <f>C28</f>
        <v>39778000000</v>
      </c>
      <c r="D27" s="29">
        <f>D28</f>
        <v>3314833333.3400002</v>
      </c>
      <c r="E27" s="10">
        <f t="shared" si="0"/>
        <v>8.3333333333500939</v>
      </c>
    </row>
    <row r="28" spans="1:10" ht="24" thickBot="1" x14ac:dyDescent="0.3">
      <c r="A28" s="95"/>
      <c r="B28" s="96" t="s">
        <v>26</v>
      </c>
      <c r="C28" s="24">
        <v>39778000000</v>
      </c>
      <c r="D28" s="33">
        <v>3314833333.3400002</v>
      </c>
      <c r="E28" s="28">
        <f t="shared" si="0"/>
        <v>8.3333333333500939</v>
      </c>
    </row>
    <row r="29" spans="1:10" s="211" customFormat="1" ht="21" customHeight="1" thickBot="1" x14ac:dyDescent="0.3">
      <c r="A29" s="206" t="s">
        <v>29</v>
      </c>
      <c r="B29" s="215" t="s">
        <v>30</v>
      </c>
      <c r="C29" s="216">
        <f>C30</f>
        <v>59350000000</v>
      </c>
      <c r="D29" s="216">
        <f>D30</f>
        <v>3000000000</v>
      </c>
      <c r="E29" s="214">
        <f>D29/C29*100</f>
        <v>5.0547598989048019</v>
      </c>
    </row>
    <row r="30" spans="1:10" ht="23.25" x14ac:dyDescent="0.25">
      <c r="A30" s="101" t="s">
        <v>9</v>
      </c>
      <c r="B30" s="204" t="s">
        <v>31</v>
      </c>
      <c r="C30" s="36">
        <f>C31</f>
        <v>59350000000</v>
      </c>
      <c r="D30" s="36">
        <f>D31</f>
        <v>3000000000</v>
      </c>
      <c r="E30" s="14">
        <f t="shared" si="0"/>
        <v>5.0547598989048019</v>
      </c>
    </row>
    <row r="31" spans="1:10" ht="24" thickBot="1" x14ac:dyDescent="0.3">
      <c r="A31" s="95"/>
      <c r="B31" s="94" t="s">
        <v>32</v>
      </c>
      <c r="C31" s="24">
        <v>59350000000</v>
      </c>
      <c r="D31" s="24">
        <v>3000000000</v>
      </c>
      <c r="E31" s="12">
        <f t="shared" si="0"/>
        <v>5.0547598989048019</v>
      </c>
    </row>
    <row r="32" spans="1:10" s="211" customFormat="1" ht="26.25" thickBot="1" x14ac:dyDescent="0.3">
      <c r="A32" s="218">
        <v>1003</v>
      </c>
      <c r="B32" s="212" t="s">
        <v>33</v>
      </c>
      <c r="C32" s="216">
        <f>SUM(C33+C35+C37)</f>
        <v>7038680000</v>
      </c>
      <c r="D32" s="209">
        <f>SUM(D33+D35+D37)</f>
        <v>51980015.789999999</v>
      </c>
      <c r="E32" s="214">
        <f t="shared" si="0"/>
        <v>0.73849096407280901</v>
      </c>
    </row>
    <row r="33" spans="1:5" x14ac:dyDescent="0.25">
      <c r="A33" s="101" t="s">
        <v>34</v>
      </c>
      <c r="B33" s="109" t="s">
        <v>35</v>
      </c>
      <c r="C33" s="36">
        <f>C34</f>
        <v>512500000</v>
      </c>
      <c r="D33" s="36">
        <f>D34</f>
        <v>42708333</v>
      </c>
      <c r="E33" s="14">
        <f t="shared" si="0"/>
        <v>8.3333332682926837</v>
      </c>
    </row>
    <row r="34" spans="1:5" x14ac:dyDescent="0.25">
      <c r="A34" s="108"/>
      <c r="B34" s="110" t="s">
        <v>36</v>
      </c>
      <c r="C34" s="25">
        <v>512500000</v>
      </c>
      <c r="D34" s="25">
        <v>42708333</v>
      </c>
      <c r="E34" s="20">
        <f t="shared" si="0"/>
        <v>8.3333332682926837</v>
      </c>
    </row>
    <row r="35" spans="1:5" ht="26.25" customHeight="1" x14ac:dyDescent="0.25">
      <c r="A35" s="97" t="s">
        <v>9</v>
      </c>
      <c r="B35" s="107" t="s">
        <v>37</v>
      </c>
      <c r="C35" s="29">
        <f>C36</f>
        <v>118180000</v>
      </c>
      <c r="D35" s="29">
        <f>D36</f>
        <v>9271682.7899999991</v>
      </c>
      <c r="E35" s="16">
        <f t="shared" si="0"/>
        <v>7.8453907513961756</v>
      </c>
    </row>
    <row r="36" spans="1:5" ht="23.25" x14ac:dyDescent="0.25">
      <c r="A36" s="102"/>
      <c r="B36" s="111" t="s">
        <v>38</v>
      </c>
      <c r="C36" s="22">
        <v>118180000</v>
      </c>
      <c r="D36" s="22">
        <v>9271682.7899999991</v>
      </c>
      <c r="E36" s="23">
        <f t="shared" si="0"/>
        <v>7.8453907513961756</v>
      </c>
    </row>
    <row r="37" spans="1:5" ht="23.25" x14ac:dyDescent="0.25">
      <c r="A37" s="112" t="s">
        <v>27</v>
      </c>
      <c r="B37" s="113" t="s">
        <v>86</v>
      </c>
      <c r="C37" s="37">
        <f>SUM(C38:C38)</f>
        <v>6408000000</v>
      </c>
      <c r="D37" s="38">
        <f>SUM(D38:D38)</f>
        <v>0</v>
      </c>
      <c r="E37" s="23">
        <f t="shared" si="0"/>
        <v>0</v>
      </c>
    </row>
    <row r="38" spans="1:5" ht="24" thickBot="1" x14ac:dyDescent="0.3">
      <c r="A38" s="114"/>
      <c r="B38" s="115" t="s">
        <v>38</v>
      </c>
      <c r="C38" s="39">
        <v>6408000000</v>
      </c>
      <c r="D38" s="40">
        <v>0</v>
      </c>
      <c r="E38" s="12">
        <f t="shared" si="0"/>
        <v>0</v>
      </c>
    </row>
    <row r="39" spans="1:5" s="211" customFormat="1" ht="23.25" customHeight="1" thickBot="1" x14ac:dyDescent="0.3">
      <c r="A39" s="206">
        <v>2101</v>
      </c>
      <c r="B39" s="212" t="s">
        <v>39</v>
      </c>
      <c r="C39" s="216">
        <f>C40</f>
        <v>2084355000</v>
      </c>
      <c r="D39" s="219">
        <f>D40</f>
        <v>173696250</v>
      </c>
      <c r="E39" s="220">
        <f>D39/C39*100</f>
        <v>8.3333333333333321</v>
      </c>
    </row>
    <row r="40" spans="1:5" ht="23.25" x14ac:dyDescent="0.25">
      <c r="A40" s="101" t="s">
        <v>40</v>
      </c>
      <c r="B40" s="119" t="s">
        <v>41</v>
      </c>
      <c r="C40" s="34">
        <f>C41</f>
        <v>2084355000</v>
      </c>
      <c r="D40" s="36">
        <f>D41</f>
        <v>173696250</v>
      </c>
      <c r="E40" s="14">
        <f t="shared" ref="E40" si="1">SUM(D40/C40*100)</f>
        <v>8.3333333333333321</v>
      </c>
    </row>
    <row r="41" spans="1:5" ht="15.75" thickBot="1" x14ac:dyDescent="0.3">
      <c r="A41" s="116"/>
      <c r="B41" s="94" t="s">
        <v>42</v>
      </c>
      <c r="C41" s="24">
        <v>2084355000</v>
      </c>
      <c r="D41" s="24">
        <v>173696250</v>
      </c>
      <c r="E41" s="12">
        <f t="shared" ref="E41" si="2">SUM(D41/C41*100)</f>
        <v>8.3333333333333321</v>
      </c>
    </row>
    <row r="42" spans="1:5" s="211" customFormat="1" ht="39" thickBot="1" x14ac:dyDescent="0.3">
      <c r="A42" s="221">
        <v>2301</v>
      </c>
      <c r="B42" s="212" t="s">
        <v>43</v>
      </c>
      <c r="C42" s="216">
        <f>C43+C63+C74+C84+C97+C106+C108+C111+C121+C124+C128+C130+C134+C136+C138+C141+C143+C145+C155</f>
        <v>18807033000</v>
      </c>
      <c r="D42" s="222">
        <f>D43+D63+D74+D84+D97+D106+D108+D111+D121+D124+D128+D130+D134+D136+D138+D141+D143+D145+D155</f>
        <v>512998261.56999999</v>
      </c>
      <c r="E42" s="214">
        <f>D42/C42*100</f>
        <v>2.7276937386668059</v>
      </c>
    </row>
    <row r="43" spans="1:5" ht="23.25" x14ac:dyDescent="0.25">
      <c r="A43" s="101" t="s">
        <v>44</v>
      </c>
      <c r="B43" s="119" t="s">
        <v>45</v>
      </c>
      <c r="C43" s="34">
        <f>SUM(C44:C62)</f>
        <v>3590653000</v>
      </c>
      <c r="D43" s="34">
        <f>SUM(D44:D62)</f>
        <v>109859776.34</v>
      </c>
      <c r="E43" s="14">
        <f t="shared" si="0"/>
        <v>3.059604376696941</v>
      </c>
    </row>
    <row r="44" spans="1:5" x14ac:dyDescent="0.25">
      <c r="A44" s="167"/>
      <c r="B44" s="110" t="s">
        <v>46</v>
      </c>
      <c r="C44" s="19">
        <v>481779000</v>
      </c>
      <c r="D44" s="19">
        <v>35916602.020000003</v>
      </c>
      <c r="E44" s="20">
        <f t="shared" si="0"/>
        <v>7.4549953443383803</v>
      </c>
    </row>
    <row r="45" spans="1:5" x14ac:dyDescent="0.25">
      <c r="A45" s="168"/>
      <c r="B45" s="110" t="s">
        <v>47</v>
      </c>
      <c r="C45" s="19">
        <v>73033000</v>
      </c>
      <c r="D45" s="19">
        <v>5441365.3600000003</v>
      </c>
      <c r="E45" s="20">
        <f>SUM(D45/C45*100)</f>
        <v>7.4505570906302641</v>
      </c>
    </row>
    <row r="46" spans="1:5" x14ac:dyDescent="0.25">
      <c r="A46" s="168"/>
      <c r="B46" s="110" t="s">
        <v>48</v>
      </c>
      <c r="C46" s="19">
        <v>2000000</v>
      </c>
      <c r="D46" s="19">
        <v>0</v>
      </c>
      <c r="E46" s="20">
        <f t="shared" si="0"/>
        <v>0</v>
      </c>
    </row>
    <row r="47" spans="1:5" x14ac:dyDescent="0.25">
      <c r="A47" s="168"/>
      <c r="B47" s="110" t="s">
        <v>49</v>
      </c>
      <c r="C47" s="19">
        <v>6246000</v>
      </c>
      <c r="D47" s="19">
        <v>1521500.79</v>
      </c>
      <c r="E47" s="20">
        <f t="shared" si="0"/>
        <v>24.359602785782901</v>
      </c>
    </row>
    <row r="48" spans="1:5" x14ac:dyDescent="0.25">
      <c r="A48" s="168"/>
      <c r="B48" s="110" t="s">
        <v>50</v>
      </c>
      <c r="C48" s="19">
        <v>11580000</v>
      </c>
      <c r="D48" s="19">
        <v>977764.84</v>
      </c>
      <c r="E48" s="20">
        <f t="shared" si="0"/>
        <v>8.4435651122625224</v>
      </c>
    </row>
    <row r="49" spans="1:5" ht="23.25" x14ac:dyDescent="0.25">
      <c r="A49" s="168"/>
      <c r="B49" s="110" t="s">
        <v>51</v>
      </c>
      <c r="C49" s="19">
        <v>10324000</v>
      </c>
      <c r="D49" s="19">
        <v>515293.21</v>
      </c>
      <c r="E49" s="20">
        <f t="shared" si="0"/>
        <v>4.9912166795815578</v>
      </c>
    </row>
    <row r="50" spans="1:5" x14ac:dyDescent="0.25">
      <c r="A50" s="168"/>
      <c r="B50" s="110" t="s">
        <v>52</v>
      </c>
      <c r="C50" s="19">
        <v>56025000</v>
      </c>
      <c r="D50" s="19">
        <v>552335.84</v>
      </c>
      <c r="E50" s="20">
        <f t="shared" si="0"/>
        <v>0.98587387773315482</v>
      </c>
    </row>
    <row r="51" spans="1:5" x14ac:dyDescent="0.25">
      <c r="A51" s="168"/>
      <c r="B51" s="110" t="s">
        <v>53</v>
      </c>
      <c r="C51" s="19">
        <v>7000000</v>
      </c>
      <c r="D51" s="19">
        <v>191697</v>
      </c>
      <c r="E51" s="20">
        <f t="shared" si="0"/>
        <v>2.7385285714285712</v>
      </c>
    </row>
    <row r="52" spans="1:5" x14ac:dyDescent="0.25">
      <c r="A52" s="168"/>
      <c r="B52" s="110" t="s">
        <v>54</v>
      </c>
      <c r="C52" s="19">
        <v>678367000</v>
      </c>
      <c r="D52" s="19">
        <v>30534981.84</v>
      </c>
      <c r="E52" s="20">
        <f t="shared" si="0"/>
        <v>4.5012481208549353</v>
      </c>
    </row>
    <row r="53" spans="1:5" x14ac:dyDescent="0.25">
      <c r="A53" s="168"/>
      <c r="B53" s="110" t="s">
        <v>36</v>
      </c>
      <c r="C53" s="19">
        <v>250000000</v>
      </c>
      <c r="D53" s="19">
        <v>38150</v>
      </c>
      <c r="E53" s="20">
        <f t="shared" si="0"/>
        <v>1.5259999999999999E-2</v>
      </c>
    </row>
    <row r="54" spans="1:5" x14ac:dyDescent="0.25">
      <c r="A54" s="168"/>
      <c r="B54" s="110" t="s">
        <v>55</v>
      </c>
      <c r="C54" s="19">
        <v>12450000</v>
      </c>
      <c r="D54" s="19">
        <v>695233.15</v>
      </c>
      <c r="E54" s="20">
        <f t="shared" si="0"/>
        <v>5.5842020080321291</v>
      </c>
    </row>
    <row r="55" spans="1:5" x14ac:dyDescent="0.25">
      <c r="A55" s="168"/>
      <c r="B55" s="110" t="s">
        <v>56</v>
      </c>
      <c r="C55" s="19">
        <v>25243000</v>
      </c>
      <c r="D55" s="19">
        <v>785493.33</v>
      </c>
      <c r="E55" s="20">
        <f t="shared" si="0"/>
        <v>3.1117273303490074</v>
      </c>
    </row>
    <row r="56" spans="1:5" ht="29.25" customHeight="1" x14ac:dyDescent="0.25">
      <c r="A56" s="168"/>
      <c r="B56" s="110" t="s">
        <v>88</v>
      </c>
      <c r="C56" s="19">
        <v>528000000</v>
      </c>
      <c r="D56" s="19">
        <v>32689358.960000001</v>
      </c>
      <c r="E56" s="20">
        <f t="shared" si="0"/>
        <v>6.1911664696969693</v>
      </c>
    </row>
    <row r="57" spans="1:5" x14ac:dyDescent="0.25">
      <c r="A57" s="168"/>
      <c r="B57" s="110" t="s">
        <v>57</v>
      </c>
      <c r="C57" s="19">
        <v>836266000</v>
      </c>
      <c r="D57" s="19">
        <v>0</v>
      </c>
      <c r="E57" s="20">
        <f t="shared" si="0"/>
        <v>0</v>
      </c>
    </row>
    <row r="58" spans="1:5" x14ac:dyDescent="0.25">
      <c r="A58" s="168"/>
      <c r="B58" s="117" t="s">
        <v>58</v>
      </c>
      <c r="C58" s="19">
        <v>800000</v>
      </c>
      <c r="D58" s="19">
        <v>0</v>
      </c>
      <c r="E58" s="20">
        <f t="shared" si="0"/>
        <v>0</v>
      </c>
    </row>
    <row r="59" spans="1:5" ht="23.25" x14ac:dyDescent="0.25">
      <c r="A59" s="168"/>
      <c r="B59" s="110" t="s">
        <v>59</v>
      </c>
      <c r="C59" s="19">
        <v>500000</v>
      </c>
      <c r="D59" s="19">
        <v>0</v>
      </c>
      <c r="E59" s="20">
        <f t="shared" si="0"/>
        <v>0</v>
      </c>
    </row>
    <row r="60" spans="1:5" x14ac:dyDescent="0.25">
      <c r="A60" s="168"/>
      <c r="B60" s="110" t="s">
        <v>12</v>
      </c>
      <c r="C60" s="19">
        <v>15500000</v>
      </c>
      <c r="D60" s="19">
        <v>0</v>
      </c>
      <c r="E60" s="20">
        <f t="shared" si="0"/>
        <v>0</v>
      </c>
    </row>
    <row r="61" spans="1:5" x14ac:dyDescent="0.25">
      <c r="A61" s="168"/>
      <c r="B61" s="118" t="s">
        <v>13</v>
      </c>
      <c r="C61" s="22">
        <v>1000000</v>
      </c>
      <c r="D61" s="22">
        <v>0</v>
      </c>
      <c r="E61" s="23">
        <f t="shared" si="0"/>
        <v>0</v>
      </c>
    </row>
    <row r="62" spans="1:5" ht="15.75" thickBot="1" x14ac:dyDescent="0.3">
      <c r="A62" s="169"/>
      <c r="B62" s="94" t="s">
        <v>67</v>
      </c>
      <c r="C62" s="24">
        <v>594540000</v>
      </c>
      <c r="D62" s="24">
        <v>0</v>
      </c>
      <c r="E62" s="12">
        <f t="shared" si="0"/>
        <v>0</v>
      </c>
    </row>
    <row r="63" spans="1:5" ht="27" customHeight="1" x14ac:dyDescent="0.25">
      <c r="A63" s="101" t="s">
        <v>61</v>
      </c>
      <c r="B63" s="119" t="s">
        <v>62</v>
      </c>
      <c r="C63" s="34">
        <f>SUM(C64:C73)</f>
        <v>62642000</v>
      </c>
      <c r="D63" s="34">
        <f>SUM(D64:D71)</f>
        <v>11087691.77</v>
      </c>
      <c r="E63" s="26">
        <f t="shared" si="0"/>
        <v>17.700092222470545</v>
      </c>
    </row>
    <row r="64" spans="1:5" x14ac:dyDescent="0.25">
      <c r="A64" s="120"/>
      <c r="B64" s="117" t="s">
        <v>46</v>
      </c>
      <c r="C64" s="25">
        <v>38597000</v>
      </c>
      <c r="D64" s="25">
        <v>3122955.43</v>
      </c>
      <c r="E64" s="35">
        <f t="shared" si="0"/>
        <v>8.0911869575355606</v>
      </c>
    </row>
    <row r="65" spans="1:5" x14ac:dyDescent="0.25">
      <c r="A65" s="121"/>
      <c r="B65" s="110" t="s">
        <v>47</v>
      </c>
      <c r="C65" s="19">
        <v>5848000</v>
      </c>
      <c r="D65" s="19">
        <v>473127.74</v>
      </c>
      <c r="E65" s="20">
        <f t="shared" si="0"/>
        <v>8.0904196306429554</v>
      </c>
    </row>
    <row r="66" spans="1:5" x14ac:dyDescent="0.25">
      <c r="A66" s="121"/>
      <c r="B66" s="110" t="s">
        <v>50</v>
      </c>
      <c r="C66" s="19">
        <v>1077000</v>
      </c>
      <c r="D66" s="19">
        <v>71142.789999999994</v>
      </c>
      <c r="E66" s="20">
        <f t="shared" si="0"/>
        <v>6.6056443825441029</v>
      </c>
    </row>
    <row r="67" spans="1:5" ht="23.25" x14ac:dyDescent="0.25">
      <c r="A67" s="121"/>
      <c r="B67" s="110" t="s">
        <v>51</v>
      </c>
      <c r="C67" s="19">
        <v>800000</v>
      </c>
      <c r="D67" s="19">
        <v>0</v>
      </c>
      <c r="E67" s="20">
        <f t="shared" si="0"/>
        <v>0</v>
      </c>
    </row>
    <row r="68" spans="1:5" x14ac:dyDescent="0.25">
      <c r="A68" s="164"/>
      <c r="B68" s="118" t="s">
        <v>52</v>
      </c>
      <c r="C68" s="43">
        <v>20000</v>
      </c>
      <c r="D68" s="43">
        <v>0</v>
      </c>
      <c r="E68" s="20">
        <f t="shared" si="0"/>
        <v>0</v>
      </c>
    </row>
    <row r="69" spans="1:5" x14ac:dyDescent="0.25">
      <c r="A69" s="165"/>
      <c r="B69" s="118" t="s">
        <v>53</v>
      </c>
      <c r="C69" s="43">
        <v>1500000</v>
      </c>
      <c r="D69" s="43">
        <v>136282.25</v>
      </c>
      <c r="E69" s="20">
        <f t="shared" si="0"/>
        <v>9.0854833333333325</v>
      </c>
    </row>
    <row r="70" spans="1:5" x14ac:dyDescent="0.25">
      <c r="A70" s="166"/>
      <c r="B70" s="111" t="s">
        <v>54</v>
      </c>
      <c r="C70" s="78">
        <v>10400000</v>
      </c>
      <c r="D70" s="78">
        <v>7284183.5599999996</v>
      </c>
      <c r="E70" s="23">
        <f t="shared" si="0"/>
        <v>70.040226538461539</v>
      </c>
    </row>
    <row r="71" spans="1:5" x14ac:dyDescent="0.25">
      <c r="A71" s="120"/>
      <c r="B71" s="110" t="s">
        <v>56</v>
      </c>
      <c r="C71" s="19">
        <v>1500000</v>
      </c>
      <c r="D71" s="19">
        <v>0</v>
      </c>
      <c r="E71" s="20">
        <f t="shared" ref="E71:E73" si="3">SUM(D71/C71*100)</f>
        <v>0</v>
      </c>
    </row>
    <row r="72" spans="1:5" x14ac:dyDescent="0.25">
      <c r="A72" s="120"/>
      <c r="B72" s="117" t="s">
        <v>106</v>
      </c>
      <c r="C72" s="19">
        <v>1700000</v>
      </c>
      <c r="D72" s="19">
        <v>0</v>
      </c>
      <c r="E72" s="20">
        <f t="shared" si="3"/>
        <v>0</v>
      </c>
    </row>
    <row r="73" spans="1:5" ht="15.75" thickBot="1" x14ac:dyDescent="0.3">
      <c r="A73" s="120"/>
      <c r="B73" s="117" t="s">
        <v>110</v>
      </c>
      <c r="C73" s="19">
        <v>1200000</v>
      </c>
      <c r="D73" s="19">
        <v>0</v>
      </c>
      <c r="E73" s="20">
        <f t="shared" si="3"/>
        <v>0</v>
      </c>
    </row>
    <row r="74" spans="1:5" x14ac:dyDescent="0.25">
      <c r="A74" s="122" t="s">
        <v>63</v>
      </c>
      <c r="B74" s="123" t="s">
        <v>64</v>
      </c>
      <c r="C74" s="34">
        <f>SUM(C75:C83)</f>
        <v>160276000</v>
      </c>
      <c r="D74" s="34">
        <f>SUM(D75:D83)</f>
        <v>9471522.9800000004</v>
      </c>
      <c r="E74" s="62">
        <f t="shared" si="0"/>
        <v>5.9095079612668151</v>
      </c>
    </row>
    <row r="75" spans="1:5" ht="14.25" customHeight="1" x14ac:dyDescent="0.25">
      <c r="A75" s="124"/>
      <c r="B75" s="125" t="s">
        <v>46</v>
      </c>
      <c r="C75" s="25">
        <v>92721000</v>
      </c>
      <c r="D75" s="25">
        <v>6232082.2699999996</v>
      </c>
      <c r="E75" s="35">
        <f t="shared" si="0"/>
        <v>6.7213277143257724</v>
      </c>
    </row>
    <row r="76" spans="1:5" x14ac:dyDescent="0.25">
      <c r="A76" s="124"/>
      <c r="B76" s="99" t="s">
        <v>47</v>
      </c>
      <c r="C76" s="19">
        <v>13892000</v>
      </c>
      <c r="D76" s="19">
        <v>944160.49</v>
      </c>
      <c r="E76" s="20">
        <f t="shared" si="0"/>
        <v>6.7964331269795561</v>
      </c>
    </row>
    <row r="77" spans="1:5" x14ac:dyDescent="0.25">
      <c r="A77" s="124"/>
      <c r="B77" s="99" t="s">
        <v>50</v>
      </c>
      <c r="C77" s="19">
        <v>1106000</v>
      </c>
      <c r="D77" s="19">
        <v>80511.33</v>
      </c>
      <c r="E77" s="20">
        <f t="shared" si="0"/>
        <v>7.2795054249547926</v>
      </c>
    </row>
    <row r="78" spans="1:5" ht="23.25" x14ac:dyDescent="0.25">
      <c r="A78" s="126"/>
      <c r="B78" s="99" t="s">
        <v>51</v>
      </c>
      <c r="C78" s="19">
        <v>22186000</v>
      </c>
      <c r="D78" s="19">
        <v>1111111.04</v>
      </c>
      <c r="E78" s="20">
        <f t="shared" si="0"/>
        <v>5.0081629856666368</v>
      </c>
    </row>
    <row r="79" spans="1:5" x14ac:dyDescent="0.25">
      <c r="A79" s="126"/>
      <c r="B79" s="99" t="s">
        <v>52</v>
      </c>
      <c r="C79" s="19">
        <v>24000</v>
      </c>
      <c r="D79" s="19">
        <v>0</v>
      </c>
      <c r="E79" s="20">
        <f t="shared" si="0"/>
        <v>0</v>
      </c>
    </row>
    <row r="80" spans="1:5" x14ac:dyDescent="0.25">
      <c r="A80" s="126"/>
      <c r="B80" s="99" t="s">
        <v>53</v>
      </c>
      <c r="C80" s="19">
        <v>100000</v>
      </c>
      <c r="D80" s="19">
        <v>0</v>
      </c>
      <c r="E80" s="20">
        <f t="shared" si="0"/>
        <v>0</v>
      </c>
    </row>
    <row r="81" spans="1:9" x14ac:dyDescent="0.25">
      <c r="A81" s="127"/>
      <c r="B81" s="99" t="s">
        <v>54</v>
      </c>
      <c r="C81" s="19">
        <v>24300000</v>
      </c>
      <c r="D81" s="19">
        <v>1103657.8500000001</v>
      </c>
      <c r="E81" s="20">
        <f t="shared" si="0"/>
        <v>4.5418018518518526</v>
      </c>
    </row>
    <row r="82" spans="1:9" x14ac:dyDescent="0.25">
      <c r="A82" s="120"/>
      <c r="B82" s="110" t="s">
        <v>56</v>
      </c>
      <c r="C82" s="22">
        <v>947000</v>
      </c>
      <c r="D82" s="22">
        <v>0</v>
      </c>
      <c r="E82" s="20">
        <f t="shared" ref="E82:E130" si="4">SUM(D82/C82*100)</f>
        <v>0</v>
      </c>
    </row>
    <row r="83" spans="1:9" ht="15.75" thickBot="1" x14ac:dyDescent="0.3">
      <c r="A83" s="114"/>
      <c r="B83" s="94" t="s">
        <v>12</v>
      </c>
      <c r="C83" s="44">
        <v>5000000</v>
      </c>
      <c r="D83" s="24">
        <v>0</v>
      </c>
      <c r="E83" s="12">
        <f t="shared" si="4"/>
        <v>0</v>
      </c>
    </row>
    <row r="84" spans="1:9" ht="34.5" x14ac:dyDescent="0.25">
      <c r="A84" s="122" t="s">
        <v>20</v>
      </c>
      <c r="B84" s="123" t="s">
        <v>65</v>
      </c>
      <c r="C84" s="79">
        <f>SUM(C85:C96)</f>
        <v>3826582000</v>
      </c>
      <c r="D84" s="79">
        <f>SUM(D85:D96)</f>
        <v>33428623.219999999</v>
      </c>
      <c r="E84" s="62">
        <f t="shared" si="4"/>
        <v>0.8735896217564395</v>
      </c>
    </row>
    <row r="85" spans="1:9" ht="16.5" customHeight="1" x14ac:dyDescent="0.25">
      <c r="A85" s="170"/>
      <c r="B85" s="125" t="s">
        <v>46</v>
      </c>
      <c r="C85" s="25">
        <v>307144000</v>
      </c>
      <c r="D85" s="45">
        <v>21491594.129999999</v>
      </c>
      <c r="E85" s="35">
        <f t="shared" si="4"/>
        <v>6.9972371688849524</v>
      </c>
    </row>
    <row r="86" spans="1:9" x14ac:dyDescent="0.25">
      <c r="A86" s="171"/>
      <c r="B86" s="99" t="s">
        <v>47</v>
      </c>
      <c r="C86" s="19">
        <v>45799000</v>
      </c>
      <c r="D86" s="46">
        <v>3205324.37</v>
      </c>
      <c r="E86" s="20">
        <f t="shared" si="4"/>
        <v>6.9986776348828581</v>
      </c>
    </row>
    <row r="87" spans="1:9" x14ac:dyDescent="0.25">
      <c r="A87" s="171"/>
      <c r="B87" s="99" t="s">
        <v>50</v>
      </c>
      <c r="C87" s="19">
        <v>4690000</v>
      </c>
      <c r="D87" s="46">
        <v>289973.86</v>
      </c>
      <c r="E87" s="20">
        <f t="shared" si="4"/>
        <v>6.1828115138592743</v>
      </c>
    </row>
    <row r="88" spans="1:9" ht="23.25" x14ac:dyDescent="0.25">
      <c r="A88" s="171"/>
      <c r="B88" s="99" t="s">
        <v>51</v>
      </c>
      <c r="C88" s="19">
        <v>2100000</v>
      </c>
      <c r="D88" s="46">
        <v>0</v>
      </c>
      <c r="E88" s="20">
        <f t="shared" si="4"/>
        <v>0</v>
      </c>
      <c r="I88" s="2"/>
    </row>
    <row r="89" spans="1:9" x14ac:dyDescent="0.25">
      <c r="A89" s="171"/>
      <c r="B89" s="99" t="s">
        <v>52</v>
      </c>
      <c r="C89" s="19">
        <v>4776000</v>
      </c>
      <c r="D89" s="46">
        <v>318214.93</v>
      </c>
      <c r="E89" s="20">
        <f t="shared" si="4"/>
        <v>6.6627916666666662</v>
      </c>
    </row>
    <row r="90" spans="1:9" x14ac:dyDescent="0.25">
      <c r="A90" s="171"/>
      <c r="B90" s="99" t="s">
        <v>53</v>
      </c>
      <c r="C90" s="19">
        <v>3000000</v>
      </c>
      <c r="D90" s="46">
        <v>368424.43</v>
      </c>
      <c r="E90" s="20">
        <f t="shared" si="4"/>
        <v>12.280814333333332</v>
      </c>
    </row>
    <row r="91" spans="1:9" x14ac:dyDescent="0.25">
      <c r="A91" s="171"/>
      <c r="B91" s="99" t="s">
        <v>54</v>
      </c>
      <c r="C91" s="19">
        <v>47073000</v>
      </c>
      <c r="D91" s="46">
        <v>2711191.29</v>
      </c>
      <c r="E91" s="20">
        <f t="shared" si="4"/>
        <v>5.7595464278885986</v>
      </c>
    </row>
    <row r="92" spans="1:9" ht="23.25" x14ac:dyDescent="0.25">
      <c r="A92" s="171"/>
      <c r="B92" s="118" t="s">
        <v>66</v>
      </c>
      <c r="C92" s="19">
        <v>35500000</v>
      </c>
      <c r="D92" s="19">
        <v>0</v>
      </c>
      <c r="E92" s="20">
        <f t="shared" si="4"/>
        <v>0</v>
      </c>
    </row>
    <row r="93" spans="1:9" x14ac:dyDescent="0.25">
      <c r="A93" s="171"/>
      <c r="B93" s="118" t="s">
        <v>6</v>
      </c>
      <c r="C93" s="19">
        <v>3000000</v>
      </c>
      <c r="D93" s="19">
        <v>1500</v>
      </c>
      <c r="E93" s="20">
        <f t="shared" ref="E93" si="5">SUM(D93/C93*100)</f>
        <v>0.05</v>
      </c>
    </row>
    <row r="94" spans="1:9" ht="23.25" x14ac:dyDescent="0.25">
      <c r="A94" s="171"/>
      <c r="B94" s="118" t="s">
        <v>59</v>
      </c>
      <c r="C94" s="19">
        <v>72000000</v>
      </c>
      <c r="D94" s="19">
        <v>0</v>
      </c>
      <c r="E94" s="20">
        <f t="shared" si="4"/>
        <v>0</v>
      </c>
    </row>
    <row r="95" spans="1:9" x14ac:dyDescent="0.25">
      <c r="A95" s="171"/>
      <c r="B95" s="128" t="s">
        <v>12</v>
      </c>
      <c r="C95" s="22">
        <v>1500000</v>
      </c>
      <c r="D95" s="47">
        <v>0</v>
      </c>
      <c r="E95" s="23">
        <f t="shared" si="4"/>
        <v>0</v>
      </c>
    </row>
    <row r="96" spans="1:9" ht="15.75" thickBot="1" x14ac:dyDescent="0.3">
      <c r="A96" s="172"/>
      <c r="B96" s="96" t="s">
        <v>67</v>
      </c>
      <c r="C96" s="24">
        <v>3300000000</v>
      </c>
      <c r="D96" s="48">
        <v>5042400.21</v>
      </c>
      <c r="E96" s="12">
        <f t="shared" si="4"/>
        <v>0.15280000636363636</v>
      </c>
    </row>
    <row r="97" spans="1:5" ht="23.25" x14ac:dyDescent="0.25">
      <c r="A97" s="101" t="s">
        <v>68</v>
      </c>
      <c r="B97" s="109" t="s">
        <v>69</v>
      </c>
      <c r="C97" s="49">
        <f>SUM(C98:C105)</f>
        <v>341455000</v>
      </c>
      <c r="D97" s="36">
        <f>SUM(D98:D105)</f>
        <v>21585322.809999999</v>
      </c>
      <c r="E97" s="26">
        <f t="shared" si="4"/>
        <v>6.3215717473752031</v>
      </c>
    </row>
    <row r="98" spans="1:5" x14ac:dyDescent="0.25">
      <c r="A98" s="120"/>
      <c r="B98" s="125" t="s">
        <v>46</v>
      </c>
      <c r="C98" s="25">
        <v>244830000</v>
      </c>
      <c r="D98" s="45">
        <v>17528538.649999999</v>
      </c>
      <c r="E98" s="35">
        <f t="shared" si="4"/>
        <v>7.1594733692766406</v>
      </c>
    </row>
    <row r="99" spans="1:5" x14ac:dyDescent="0.25">
      <c r="A99" s="120"/>
      <c r="B99" s="99" t="s">
        <v>47</v>
      </c>
      <c r="C99" s="19">
        <v>37092000</v>
      </c>
      <c r="D99" s="46">
        <v>2655573.62</v>
      </c>
      <c r="E99" s="20">
        <f t="shared" si="4"/>
        <v>7.1594241885042598</v>
      </c>
    </row>
    <row r="100" spans="1:5" x14ac:dyDescent="0.25">
      <c r="A100" s="120"/>
      <c r="B100" s="99" t="s">
        <v>50</v>
      </c>
      <c r="C100" s="19">
        <v>3433000</v>
      </c>
      <c r="D100" s="46">
        <v>298732</v>
      </c>
      <c r="E100" s="20">
        <f t="shared" si="4"/>
        <v>8.7017768715409272</v>
      </c>
    </row>
    <row r="101" spans="1:5" ht="23.25" x14ac:dyDescent="0.25">
      <c r="A101" s="120"/>
      <c r="B101" s="99" t="s">
        <v>51</v>
      </c>
      <c r="C101" s="19">
        <v>1600000</v>
      </c>
      <c r="D101" s="46">
        <v>0</v>
      </c>
      <c r="E101" s="20">
        <f t="shared" si="4"/>
        <v>0</v>
      </c>
    </row>
    <row r="102" spans="1:5" x14ac:dyDescent="0.25">
      <c r="A102" s="120"/>
      <c r="B102" s="99" t="s">
        <v>52</v>
      </c>
      <c r="C102" s="19">
        <v>24000000</v>
      </c>
      <c r="D102" s="46">
        <v>390734.2</v>
      </c>
      <c r="E102" s="20">
        <f t="shared" si="4"/>
        <v>1.6280591666666666</v>
      </c>
    </row>
    <row r="103" spans="1:5" x14ac:dyDescent="0.25">
      <c r="A103" s="120"/>
      <c r="B103" s="99" t="s">
        <v>53</v>
      </c>
      <c r="C103" s="19">
        <v>1100000</v>
      </c>
      <c r="D103" s="46">
        <v>0</v>
      </c>
      <c r="E103" s="20">
        <f t="shared" si="4"/>
        <v>0</v>
      </c>
    </row>
    <row r="104" spans="1:5" x14ac:dyDescent="0.25">
      <c r="A104" s="127"/>
      <c r="B104" s="118" t="s">
        <v>54</v>
      </c>
      <c r="C104" s="22">
        <v>4400000</v>
      </c>
      <c r="D104" s="47">
        <v>88703.28</v>
      </c>
      <c r="E104" s="20">
        <f t="shared" si="4"/>
        <v>2.0159836363636363</v>
      </c>
    </row>
    <row r="105" spans="1:5" ht="15.75" thickBot="1" x14ac:dyDescent="0.3">
      <c r="A105" s="114"/>
      <c r="B105" s="94" t="s">
        <v>6</v>
      </c>
      <c r="C105" s="24">
        <v>25000000</v>
      </c>
      <c r="D105" s="24">
        <v>623041.06000000006</v>
      </c>
      <c r="E105" s="12">
        <f t="shared" si="4"/>
        <v>2.4921642400000001</v>
      </c>
    </row>
    <row r="106" spans="1:5" ht="23.25" x14ac:dyDescent="0.25">
      <c r="A106" s="129">
        <v>4008</v>
      </c>
      <c r="B106" s="109" t="s">
        <v>90</v>
      </c>
      <c r="C106" s="58">
        <f>SUM(C107:C107)</f>
        <v>317000000</v>
      </c>
      <c r="D106" s="58">
        <f>SUM(D107:D107)</f>
        <v>0</v>
      </c>
      <c r="E106" s="26">
        <f t="shared" si="4"/>
        <v>0</v>
      </c>
    </row>
    <row r="107" spans="1:5" ht="15.75" thickBot="1" x14ac:dyDescent="0.3">
      <c r="A107" s="131"/>
      <c r="B107" s="94" t="s">
        <v>13</v>
      </c>
      <c r="C107" s="57">
        <v>317000000</v>
      </c>
      <c r="D107" s="51">
        <v>0</v>
      </c>
      <c r="E107" s="60">
        <f t="shared" si="4"/>
        <v>0</v>
      </c>
    </row>
    <row r="108" spans="1:5" ht="23.25" x14ac:dyDescent="0.25">
      <c r="A108" s="132">
        <v>4009</v>
      </c>
      <c r="B108" s="133" t="s">
        <v>91</v>
      </c>
      <c r="C108" s="61">
        <f>SUM(C109:C110)</f>
        <v>142001000</v>
      </c>
      <c r="D108" s="61">
        <f>SUM(D109:D110)</f>
        <v>0</v>
      </c>
      <c r="E108" s="62">
        <f t="shared" si="4"/>
        <v>0</v>
      </c>
    </row>
    <row r="109" spans="1:5" x14ac:dyDescent="0.25">
      <c r="A109" s="173"/>
      <c r="B109" s="134" t="s">
        <v>54</v>
      </c>
      <c r="C109" s="53">
        <v>24000000</v>
      </c>
      <c r="D109" s="56">
        <v>0</v>
      </c>
      <c r="E109" s="20">
        <f t="shared" ref="E109:E119" si="6">SUM(D109/C109*100)</f>
        <v>0</v>
      </c>
    </row>
    <row r="110" spans="1:5" ht="15.75" thickBot="1" x14ac:dyDescent="0.3">
      <c r="A110" s="174"/>
      <c r="B110" s="135" t="s">
        <v>13</v>
      </c>
      <c r="C110" s="57">
        <v>118001000</v>
      </c>
      <c r="D110" s="57">
        <v>0</v>
      </c>
      <c r="E110" s="12"/>
    </row>
    <row r="111" spans="1:5" x14ac:dyDescent="0.25">
      <c r="A111" s="132">
        <v>4014</v>
      </c>
      <c r="B111" s="133" t="s">
        <v>99</v>
      </c>
      <c r="C111" s="61">
        <f>SUM(C112:C120)</f>
        <v>330641000</v>
      </c>
      <c r="D111" s="61">
        <f>SUM(D112:D120)</f>
        <v>5076476.43</v>
      </c>
      <c r="E111" s="62">
        <f t="shared" si="6"/>
        <v>1.5353439016939823</v>
      </c>
    </row>
    <row r="112" spans="1:5" x14ac:dyDescent="0.25">
      <c r="A112" s="161"/>
      <c r="B112" s="118" t="s">
        <v>52</v>
      </c>
      <c r="C112" s="19">
        <v>120000</v>
      </c>
      <c r="D112" s="19">
        <v>0</v>
      </c>
      <c r="E112" s="20">
        <f t="shared" si="6"/>
        <v>0</v>
      </c>
    </row>
    <row r="113" spans="1:9" x14ac:dyDescent="0.25">
      <c r="A113" s="162"/>
      <c r="B113" s="118" t="s">
        <v>53</v>
      </c>
      <c r="C113" s="19">
        <v>360000</v>
      </c>
      <c r="D113" s="19">
        <v>0</v>
      </c>
      <c r="E113" s="20">
        <f t="shared" si="6"/>
        <v>0</v>
      </c>
    </row>
    <row r="114" spans="1:9" x14ac:dyDescent="0.25">
      <c r="A114" s="162"/>
      <c r="B114" s="118" t="s">
        <v>54</v>
      </c>
      <c r="C114" s="19">
        <v>271721000</v>
      </c>
      <c r="D114" s="19">
        <v>5076476.43</v>
      </c>
      <c r="E114" s="20">
        <f>SUM(D114/C114*100)</f>
        <v>1.8682679770794308</v>
      </c>
    </row>
    <row r="115" spans="1:9" x14ac:dyDescent="0.25">
      <c r="A115" s="162"/>
      <c r="B115" s="134" t="s">
        <v>36</v>
      </c>
      <c r="C115" s="53">
        <v>6000000</v>
      </c>
      <c r="D115" s="56">
        <v>0</v>
      </c>
      <c r="E115" s="20">
        <f t="shared" si="6"/>
        <v>0</v>
      </c>
    </row>
    <row r="116" spans="1:9" x14ac:dyDescent="0.25">
      <c r="A116" s="162"/>
      <c r="B116" s="118" t="s">
        <v>55</v>
      </c>
      <c r="C116" s="19">
        <v>120000</v>
      </c>
      <c r="D116" s="19">
        <v>0</v>
      </c>
      <c r="E116" s="20">
        <f t="shared" si="6"/>
        <v>0</v>
      </c>
    </row>
    <row r="117" spans="1:9" x14ac:dyDescent="0.25">
      <c r="A117" s="162"/>
      <c r="B117" s="118" t="s">
        <v>56</v>
      </c>
      <c r="C117" s="19">
        <v>480000</v>
      </c>
      <c r="D117" s="19">
        <v>0</v>
      </c>
      <c r="E117" s="20">
        <f t="shared" ref="E117" si="7">SUM(D117/C117*100)</f>
        <v>0</v>
      </c>
    </row>
    <row r="118" spans="1:9" ht="23.25" x14ac:dyDescent="0.25">
      <c r="A118" s="162"/>
      <c r="B118" s="134" t="s">
        <v>66</v>
      </c>
      <c r="C118" s="53">
        <v>600000</v>
      </c>
      <c r="D118" s="53">
        <v>0</v>
      </c>
      <c r="E118" s="20">
        <f t="shared" si="6"/>
        <v>0</v>
      </c>
    </row>
    <row r="119" spans="1:9" x14ac:dyDescent="0.25">
      <c r="A119" s="162"/>
      <c r="B119" s="134" t="s">
        <v>12</v>
      </c>
      <c r="C119" s="53">
        <v>26640000</v>
      </c>
      <c r="D119" s="53">
        <v>0</v>
      </c>
      <c r="E119" s="20">
        <f t="shared" si="6"/>
        <v>0</v>
      </c>
    </row>
    <row r="120" spans="1:9" ht="15.75" thickBot="1" x14ac:dyDescent="0.3">
      <c r="A120" s="162"/>
      <c r="B120" s="136" t="s">
        <v>13</v>
      </c>
      <c r="C120" s="59">
        <v>24600000</v>
      </c>
      <c r="D120" s="59">
        <v>0</v>
      </c>
      <c r="E120" s="23"/>
    </row>
    <row r="121" spans="1:9" ht="23.25" x14ac:dyDescent="0.25">
      <c r="A121" s="129">
        <v>5014</v>
      </c>
      <c r="B121" s="130" t="s">
        <v>98</v>
      </c>
      <c r="C121" s="83">
        <f>SUM(C122:C123)</f>
        <v>2000000000</v>
      </c>
      <c r="D121" s="83">
        <f>SUM(D122:D123)</f>
        <v>288124996.13999999</v>
      </c>
      <c r="E121" s="62">
        <f t="shared" si="4"/>
        <v>14.406249806999998</v>
      </c>
    </row>
    <row r="122" spans="1:9" x14ac:dyDescent="0.25">
      <c r="A122" s="137"/>
      <c r="B122" s="138" t="s">
        <v>54</v>
      </c>
      <c r="C122" s="85">
        <v>1881000000</v>
      </c>
      <c r="D122" s="85">
        <v>288124996.13999999</v>
      </c>
      <c r="E122" s="35">
        <f t="shared" si="4"/>
        <v>15.317649980861242</v>
      </c>
    </row>
    <row r="123" spans="1:9" x14ac:dyDescent="0.25">
      <c r="A123" s="137"/>
      <c r="B123" s="118" t="s">
        <v>12</v>
      </c>
      <c r="C123" s="53">
        <v>119000000</v>
      </c>
      <c r="D123" s="53">
        <v>0</v>
      </c>
      <c r="E123" s="35">
        <f t="shared" si="4"/>
        <v>0</v>
      </c>
    </row>
    <row r="124" spans="1:9" x14ac:dyDescent="0.25">
      <c r="A124" s="139">
        <v>5015</v>
      </c>
      <c r="B124" s="109" t="s">
        <v>70</v>
      </c>
      <c r="C124" s="50">
        <f>SUM(C125:C127)</f>
        <v>192001000</v>
      </c>
      <c r="D124" s="50">
        <f>SUM(D125:D127)</f>
        <v>7948680</v>
      </c>
      <c r="E124" s="35">
        <f t="shared" si="4"/>
        <v>4.1399159379378236</v>
      </c>
    </row>
    <row r="125" spans="1:9" x14ac:dyDescent="0.25">
      <c r="A125" s="137"/>
      <c r="B125" s="134" t="s">
        <v>54</v>
      </c>
      <c r="C125" s="53">
        <v>99000000</v>
      </c>
      <c r="D125" s="52">
        <v>7948680</v>
      </c>
      <c r="E125" s="35">
        <f t="shared" ref="E125:E126" si="8">SUM(D125/C125*100)</f>
        <v>8.0289696969696962</v>
      </c>
      <c r="I125" s="1"/>
    </row>
    <row r="126" spans="1:9" x14ac:dyDescent="0.25">
      <c r="A126" s="137"/>
      <c r="B126" s="134" t="s">
        <v>12</v>
      </c>
      <c r="C126" s="53">
        <v>1000</v>
      </c>
      <c r="D126" s="52">
        <v>0</v>
      </c>
      <c r="E126" s="35">
        <f t="shared" si="8"/>
        <v>0</v>
      </c>
      <c r="I126" s="1"/>
    </row>
    <row r="127" spans="1:9" ht="15.75" thickBot="1" x14ac:dyDescent="0.3">
      <c r="A127" s="114"/>
      <c r="B127" s="94" t="s">
        <v>13</v>
      </c>
      <c r="C127" s="57">
        <v>93000000</v>
      </c>
      <c r="D127" s="57">
        <v>0</v>
      </c>
      <c r="E127" s="12">
        <f t="shared" si="4"/>
        <v>0</v>
      </c>
    </row>
    <row r="128" spans="1:9" x14ac:dyDescent="0.25">
      <c r="A128" s="140">
        <v>5016</v>
      </c>
      <c r="B128" s="133" t="s">
        <v>81</v>
      </c>
      <c r="C128" s="64">
        <f>SUM(C129:C129)</f>
        <v>65000000</v>
      </c>
      <c r="D128" s="61">
        <f>SUM(D129:D129)</f>
        <v>3414193.55</v>
      </c>
      <c r="E128" s="62">
        <f t="shared" si="4"/>
        <v>5.2526054615384616</v>
      </c>
    </row>
    <row r="129" spans="1:5" x14ac:dyDescent="0.25">
      <c r="A129" s="126"/>
      <c r="B129" s="134" t="s">
        <v>54</v>
      </c>
      <c r="C129" s="54">
        <v>65000000</v>
      </c>
      <c r="D129" s="63">
        <v>3414193.55</v>
      </c>
      <c r="E129" s="35">
        <f t="shared" si="4"/>
        <v>5.2526054615384616</v>
      </c>
    </row>
    <row r="130" spans="1:5" ht="23.25" x14ac:dyDescent="0.25">
      <c r="A130" s="141">
        <v>5017</v>
      </c>
      <c r="B130" s="119" t="s">
        <v>82</v>
      </c>
      <c r="C130" s="58">
        <f>SUM(C131:C133)</f>
        <v>2048001000</v>
      </c>
      <c r="D130" s="58">
        <f>SUM(D131:D133)</f>
        <v>19419600</v>
      </c>
      <c r="E130" s="26">
        <f t="shared" si="4"/>
        <v>0.94822219325088231</v>
      </c>
    </row>
    <row r="131" spans="1:5" x14ac:dyDescent="0.25">
      <c r="A131" s="127"/>
      <c r="B131" s="134" t="s">
        <v>54</v>
      </c>
      <c r="C131" s="56">
        <v>434000000</v>
      </c>
      <c r="D131" s="55">
        <v>19419600</v>
      </c>
      <c r="E131" s="35">
        <f t="shared" ref="E131:E138" si="9">SUM(D131/C131*100)</f>
        <v>4.4745622119815671</v>
      </c>
    </row>
    <row r="132" spans="1:5" x14ac:dyDescent="0.25">
      <c r="A132" s="127"/>
      <c r="B132" s="118" t="s">
        <v>12</v>
      </c>
      <c r="C132" s="65">
        <v>1000</v>
      </c>
      <c r="D132" s="59">
        <v>0</v>
      </c>
      <c r="E132" s="20">
        <f t="shared" si="9"/>
        <v>0</v>
      </c>
    </row>
    <row r="133" spans="1:5" ht="15.75" thickBot="1" x14ac:dyDescent="0.3">
      <c r="A133" s="142"/>
      <c r="B133" s="115" t="s">
        <v>13</v>
      </c>
      <c r="C133" s="66">
        <v>1614000000</v>
      </c>
      <c r="D133" s="57">
        <v>0</v>
      </c>
      <c r="E133" s="12">
        <f t="shared" si="9"/>
        <v>0</v>
      </c>
    </row>
    <row r="134" spans="1:5" x14ac:dyDescent="0.25">
      <c r="A134" s="141">
        <v>5018</v>
      </c>
      <c r="B134" s="119" t="s">
        <v>83</v>
      </c>
      <c r="C134" s="58">
        <f>SUM(C135:C135)</f>
        <v>20000000</v>
      </c>
      <c r="D134" s="67">
        <f>SUM(D135:D135)</f>
        <v>0</v>
      </c>
      <c r="E134" s="26">
        <f t="shared" si="9"/>
        <v>0</v>
      </c>
    </row>
    <row r="135" spans="1:5" ht="15.75" thickBot="1" x14ac:dyDescent="0.3">
      <c r="A135" s="142"/>
      <c r="B135" s="94" t="s">
        <v>13</v>
      </c>
      <c r="C135" s="68">
        <v>20000000</v>
      </c>
      <c r="D135" s="39">
        <v>0</v>
      </c>
      <c r="E135" s="60">
        <f t="shared" si="9"/>
        <v>0</v>
      </c>
    </row>
    <row r="136" spans="1:5" ht="23.25" x14ac:dyDescent="0.25">
      <c r="A136" s="139">
        <v>5020</v>
      </c>
      <c r="B136" s="109" t="s">
        <v>85</v>
      </c>
      <c r="C136" s="58">
        <f>SUM(C137:C137)</f>
        <v>453000000</v>
      </c>
      <c r="D136" s="67">
        <f>SUM(D137:D137)</f>
        <v>0</v>
      </c>
      <c r="E136" s="26">
        <f t="shared" si="9"/>
        <v>0</v>
      </c>
    </row>
    <row r="137" spans="1:5" ht="15.75" thickBot="1" x14ac:dyDescent="0.3">
      <c r="A137" s="114"/>
      <c r="B137" s="143" t="s">
        <v>13</v>
      </c>
      <c r="C137" s="57">
        <v>453000000</v>
      </c>
      <c r="D137" s="57">
        <v>0</v>
      </c>
      <c r="E137" s="12">
        <f t="shared" si="9"/>
        <v>0</v>
      </c>
    </row>
    <row r="138" spans="1:5" ht="23.25" x14ac:dyDescent="0.25">
      <c r="A138" s="129">
        <v>5021</v>
      </c>
      <c r="B138" s="130" t="s">
        <v>89</v>
      </c>
      <c r="C138" s="64">
        <f>SUM(C139:C140)</f>
        <v>65000000</v>
      </c>
      <c r="D138" s="64">
        <f>SUM(D139:D140)</f>
        <v>0</v>
      </c>
      <c r="E138" s="62">
        <f t="shared" si="9"/>
        <v>0</v>
      </c>
    </row>
    <row r="139" spans="1:5" x14ac:dyDescent="0.25">
      <c r="A139" s="144"/>
      <c r="B139" s="153" t="s">
        <v>105</v>
      </c>
      <c r="C139" s="54">
        <v>15000000</v>
      </c>
      <c r="D139" s="54">
        <v>0</v>
      </c>
      <c r="E139" s="42">
        <v>0</v>
      </c>
    </row>
    <row r="140" spans="1:5" ht="15.75" thickBot="1" x14ac:dyDescent="0.3">
      <c r="A140" s="131"/>
      <c r="B140" s="115" t="s">
        <v>12</v>
      </c>
      <c r="C140" s="86">
        <v>50000000</v>
      </c>
      <c r="D140" s="86">
        <v>0</v>
      </c>
      <c r="E140" s="60">
        <f>SUM(D140/C140*100)</f>
        <v>0</v>
      </c>
    </row>
    <row r="141" spans="1:5" ht="23.25" x14ac:dyDescent="0.25">
      <c r="A141" s="129">
        <v>5022</v>
      </c>
      <c r="B141" s="130" t="s">
        <v>100</v>
      </c>
      <c r="C141" s="64">
        <f>SUM(C142:C142)</f>
        <v>93000000</v>
      </c>
      <c r="D141" s="64">
        <f>SUM(D142:D142)</f>
        <v>3561290.33</v>
      </c>
      <c r="E141" s="62">
        <f t="shared" ref="E141:E154" si="10">SUM(D141/C141*100)</f>
        <v>3.8293444408602149</v>
      </c>
    </row>
    <row r="142" spans="1:5" x14ac:dyDescent="0.25">
      <c r="A142" s="137"/>
      <c r="B142" s="134" t="s">
        <v>54</v>
      </c>
      <c r="C142" s="52">
        <v>93000000</v>
      </c>
      <c r="D142" s="52">
        <v>3561290.33</v>
      </c>
      <c r="E142" s="26">
        <f t="shared" si="10"/>
        <v>3.8293444408602149</v>
      </c>
    </row>
    <row r="143" spans="1:5" x14ac:dyDescent="0.25">
      <c r="A143" s="139">
        <v>5028</v>
      </c>
      <c r="B143" s="109" t="s">
        <v>96</v>
      </c>
      <c r="C143" s="67">
        <f>C144</f>
        <v>1000000</v>
      </c>
      <c r="D143" s="67">
        <f>D144</f>
        <v>0</v>
      </c>
      <c r="E143" s="26">
        <f t="shared" si="10"/>
        <v>0</v>
      </c>
    </row>
    <row r="144" spans="1:5" ht="15.75" thickBot="1" x14ac:dyDescent="0.3">
      <c r="A144" s="145"/>
      <c r="B144" s="143" t="s">
        <v>13</v>
      </c>
      <c r="C144" s="39">
        <v>1000000</v>
      </c>
      <c r="D144" s="39">
        <v>0</v>
      </c>
      <c r="E144" s="12">
        <f t="shared" si="10"/>
        <v>0</v>
      </c>
    </row>
    <row r="145" spans="1:5" ht="23.25" x14ac:dyDescent="0.25">
      <c r="A145" s="132">
        <v>7095</v>
      </c>
      <c r="B145" s="146" t="s">
        <v>101</v>
      </c>
      <c r="C145" s="87">
        <f>SUM(C146:C154)</f>
        <v>98781000</v>
      </c>
      <c r="D145" s="87">
        <f>SUM(D146:D154)</f>
        <v>20088</v>
      </c>
      <c r="E145" s="88">
        <f t="shared" si="10"/>
        <v>2.0335894554620829E-2</v>
      </c>
    </row>
    <row r="146" spans="1:5" x14ac:dyDescent="0.25">
      <c r="A146" s="161"/>
      <c r="B146" s="118" t="s">
        <v>52</v>
      </c>
      <c r="C146" s="19">
        <v>838000</v>
      </c>
      <c r="D146" s="19">
        <v>0</v>
      </c>
      <c r="E146" s="27">
        <f t="shared" si="10"/>
        <v>0</v>
      </c>
    </row>
    <row r="147" spans="1:5" x14ac:dyDescent="0.25">
      <c r="A147" s="162"/>
      <c r="B147" s="118" t="s">
        <v>53</v>
      </c>
      <c r="C147" s="19">
        <v>3185000</v>
      </c>
      <c r="D147" s="19">
        <v>0</v>
      </c>
      <c r="E147" s="27">
        <f t="shared" si="10"/>
        <v>0</v>
      </c>
    </row>
    <row r="148" spans="1:5" x14ac:dyDescent="0.25">
      <c r="A148" s="162"/>
      <c r="B148" s="118" t="s">
        <v>54</v>
      </c>
      <c r="C148" s="19">
        <v>91576000</v>
      </c>
      <c r="D148" s="19">
        <v>20088</v>
      </c>
      <c r="E148" s="27">
        <f t="shared" si="10"/>
        <v>2.1935878396086312E-2</v>
      </c>
    </row>
    <row r="149" spans="1:5" x14ac:dyDescent="0.25">
      <c r="A149" s="162"/>
      <c r="B149" s="134" t="s">
        <v>36</v>
      </c>
      <c r="C149" s="53">
        <v>472000</v>
      </c>
      <c r="D149" s="56">
        <v>0</v>
      </c>
      <c r="E149" s="27">
        <f t="shared" si="10"/>
        <v>0</v>
      </c>
    </row>
    <row r="150" spans="1:5" x14ac:dyDescent="0.25">
      <c r="A150" s="162"/>
      <c r="B150" s="118" t="s">
        <v>55</v>
      </c>
      <c r="C150" s="19">
        <v>236000</v>
      </c>
      <c r="D150" s="19">
        <v>0</v>
      </c>
      <c r="E150" s="27">
        <f t="shared" si="10"/>
        <v>0</v>
      </c>
    </row>
    <row r="151" spans="1:5" x14ac:dyDescent="0.25">
      <c r="A151" s="162"/>
      <c r="B151" s="118" t="s">
        <v>56</v>
      </c>
      <c r="C151" s="19">
        <v>991000</v>
      </c>
      <c r="D151" s="19">
        <v>0</v>
      </c>
      <c r="E151" s="27">
        <f t="shared" si="10"/>
        <v>0</v>
      </c>
    </row>
    <row r="152" spans="1:5" ht="23.25" x14ac:dyDescent="0.25">
      <c r="A152" s="162"/>
      <c r="B152" s="134" t="s">
        <v>66</v>
      </c>
      <c r="C152" s="53">
        <v>397000</v>
      </c>
      <c r="D152" s="53">
        <v>0</v>
      </c>
      <c r="E152" s="27">
        <f t="shared" si="10"/>
        <v>0</v>
      </c>
    </row>
    <row r="153" spans="1:5" x14ac:dyDescent="0.25">
      <c r="A153" s="162"/>
      <c r="B153" s="134" t="s">
        <v>12</v>
      </c>
      <c r="C153" s="53">
        <v>920000</v>
      </c>
      <c r="D153" s="53">
        <v>0</v>
      </c>
      <c r="E153" s="27">
        <f t="shared" si="10"/>
        <v>0</v>
      </c>
    </row>
    <row r="154" spans="1:5" ht="15.75" thickBot="1" x14ac:dyDescent="0.3">
      <c r="A154" s="163"/>
      <c r="B154" s="135" t="s">
        <v>13</v>
      </c>
      <c r="C154" s="57">
        <v>166000</v>
      </c>
      <c r="D154" s="57">
        <v>0</v>
      </c>
      <c r="E154" s="84">
        <f t="shared" si="10"/>
        <v>0</v>
      </c>
    </row>
    <row r="155" spans="1:5" x14ac:dyDescent="0.25">
      <c r="A155" s="139">
        <v>7096</v>
      </c>
      <c r="B155" s="109" t="s">
        <v>102</v>
      </c>
      <c r="C155" s="67">
        <f>C156</f>
        <v>5000000000</v>
      </c>
      <c r="D155" s="67">
        <f>D156</f>
        <v>0</v>
      </c>
      <c r="E155" s="26">
        <f t="shared" ref="E155:E156" si="11">SUM(D155/C155*100)</f>
        <v>0</v>
      </c>
    </row>
    <row r="156" spans="1:5" ht="15.75" thickBot="1" x14ac:dyDescent="0.3">
      <c r="A156" s="145"/>
      <c r="B156" s="143" t="s">
        <v>94</v>
      </c>
      <c r="C156" s="39">
        <v>5000000000</v>
      </c>
      <c r="D156" s="39">
        <v>0</v>
      </c>
      <c r="E156" s="12">
        <f t="shared" si="11"/>
        <v>0</v>
      </c>
    </row>
    <row r="157" spans="1:5" s="223" customFormat="1" ht="26.25" thickBot="1" x14ac:dyDescent="0.3">
      <c r="A157" s="218">
        <v>2302</v>
      </c>
      <c r="B157" s="212" t="s">
        <v>71</v>
      </c>
      <c r="C157" s="209">
        <f>C158</f>
        <v>87796000</v>
      </c>
      <c r="D157" s="209">
        <f>D158</f>
        <v>6145063.6999999993</v>
      </c>
      <c r="E157" s="214">
        <f>D157/C157*100</f>
        <v>6.9992524716387976</v>
      </c>
    </row>
    <row r="158" spans="1:5" x14ac:dyDescent="0.25">
      <c r="A158" s="101" t="s">
        <v>34</v>
      </c>
      <c r="B158" s="119" t="s">
        <v>72</v>
      </c>
      <c r="C158" s="34">
        <f>SUM(C159:C165)</f>
        <v>87796000</v>
      </c>
      <c r="D158" s="34">
        <f>SUM(D159:D164)</f>
        <v>6145063.6999999993</v>
      </c>
      <c r="E158" s="14">
        <f t="shared" ref="E158:E183" si="12">SUM(D158/C158*100)</f>
        <v>6.9992524716387976</v>
      </c>
    </row>
    <row r="159" spans="1:5" x14ac:dyDescent="0.25">
      <c r="A159" s="147"/>
      <c r="B159" s="110" t="s">
        <v>46</v>
      </c>
      <c r="C159" s="53">
        <v>62199000</v>
      </c>
      <c r="D159" s="19">
        <v>5200276.3099999996</v>
      </c>
      <c r="E159" s="16">
        <f t="shared" si="12"/>
        <v>8.3607072621746319</v>
      </c>
    </row>
    <row r="160" spans="1:5" x14ac:dyDescent="0.25">
      <c r="A160" s="120"/>
      <c r="B160" s="118" t="s">
        <v>47</v>
      </c>
      <c r="C160" s="53">
        <v>9424000</v>
      </c>
      <c r="D160" s="19">
        <v>787841.88</v>
      </c>
      <c r="E160" s="16">
        <f>SUM(D160/C160*100)</f>
        <v>8.3599520373514444</v>
      </c>
    </row>
    <row r="161" spans="1:8" x14ac:dyDescent="0.25">
      <c r="A161" s="148"/>
      <c r="B161" s="110" t="s">
        <v>50</v>
      </c>
      <c r="C161" s="69">
        <v>928000</v>
      </c>
      <c r="D161" s="69">
        <v>43300</v>
      </c>
      <c r="E161" s="16">
        <f t="shared" si="12"/>
        <v>4.6659482758620685</v>
      </c>
      <c r="H161" s="1"/>
    </row>
    <row r="162" spans="1:8" ht="23.25" x14ac:dyDescent="0.25">
      <c r="A162" s="148"/>
      <c r="B162" s="110" t="s">
        <v>51</v>
      </c>
      <c r="C162" s="69">
        <v>992000</v>
      </c>
      <c r="D162" s="69">
        <v>0</v>
      </c>
      <c r="E162" s="16">
        <f t="shared" si="12"/>
        <v>0</v>
      </c>
    </row>
    <row r="163" spans="1:8" x14ac:dyDescent="0.25">
      <c r="A163" s="149"/>
      <c r="B163" s="110" t="s">
        <v>53</v>
      </c>
      <c r="C163" s="53">
        <v>2000000</v>
      </c>
      <c r="D163" s="53">
        <v>0</v>
      </c>
      <c r="E163" s="16">
        <f t="shared" si="12"/>
        <v>0</v>
      </c>
    </row>
    <row r="164" spans="1:8" ht="15.75" thickBot="1" x14ac:dyDescent="0.3">
      <c r="A164" s="149"/>
      <c r="B164" s="94" t="s">
        <v>54</v>
      </c>
      <c r="C164" s="57">
        <v>12000000</v>
      </c>
      <c r="D164" s="57">
        <v>113645.51</v>
      </c>
      <c r="E164" s="89">
        <f>SUM(D164/C164*100)</f>
        <v>0.94704591666666671</v>
      </c>
    </row>
    <row r="165" spans="1:8" ht="15.75" thickBot="1" x14ac:dyDescent="0.3">
      <c r="A165" s="149"/>
      <c r="B165" s="194" t="s">
        <v>111</v>
      </c>
      <c r="C165" s="54">
        <v>253000</v>
      </c>
      <c r="D165" s="229">
        <v>0</v>
      </c>
      <c r="E165" s="190">
        <f>SUM(D165/C165*100)</f>
        <v>0</v>
      </c>
    </row>
    <row r="166" spans="1:8" s="211" customFormat="1" ht="26.25" thickBot="1" x14ac:dyDescent="0.3">
      <c r="A166" s="218">
        <v>2303</v>
      </c>
      <c r="B166" s="212" t="s">
        <v>73</v>
      </c>
      <c r="C166" s="219">
        <f>C167</f>
        <v>45730000</v>
      </c>
      <c r="D166" s="219">
        <f>D167</f>
        <v>3074578.6</v>
      </c>
      <c r="E166" s="214">
        <f>D166/C166*100</f>
        <v>6.7233295429696041</v>
      </c>
    </row>
    <row r="167" spans="1:8" x14ac:dyDescent="0.25">
      <c r="A167" s="101" t="s">
        <v>34</v>
      </c>
      <c r="B167" s="119" t="s">
        <v>74</v>
      </c>
      <c r="C167" s="34">
        <f>SUM(C168:C173)</f>
        <v>45730000</v>
      </c>
      <c r="D167" s="34">
        <f>SUM(D168:D173)</f>
        <v>3074578.6</v>
      </c>
      <c r="E167" s="14">
        <f t="shared" si="12"/>
        <v>6.7233295429696041</v>
      </c>
    </row>
    <row r="168" spans="1:8" x14ac:dyDescent="0.25">
      <c r="A168" s="120"/>
      <c r="B168" s="118" t="s">
        <v>46</v>
      </c>
      <c r="C168" s="19">
        <v>35852000</v>
      </c>
      <c r="D168" s="19">
        <v>2499413.44</v>
      </c>
      <c r="E168" s="20">
        <f t="shared" si="12"/>
        <v>6.9714756220015621</v>
      </c>
    </row>
    <row r="169" spans="1:8" x14ac:dyDescent="0.25">
      <c r="A169" s="148"/>
      <c r="B169" s="118" t="s">
        <v>47</v>
      </c>
      <c r="C169" s="70">
        <v>5432000</v>
      </c>
      <c r="D169" s="70">
        <v>378661.16</v>
      </c>
      <c r="E169" s="20">
        <f t="shared" si="12"/>
        <v>6.9709344624447711</v>
      </c>
    </row>
    <row r="170" spans="1:8" x14ac:dyDescent="0.25">
      <c r="A170" s="120"/>
      <c r="B170" s="118" t="s">
        <v>50</v>
      </c>
      <c r="C170" s="53">
        <v>422000</v>
      </c>
      <c r="D170" s="19">
        <v>21900</v>
      </c>
      <c r="E170" s="20">
        <f t="shared" si="12"/>
        <v>5.18957345971564</v>
      </c>
    </row>
    <row r="171" spans="1:8" ht="23.25" x14ac:dyDescent="0.25">
      <c r="A171" s="120"/>
      <c r="B171" s="110" t="s">
        <v>87</v>
      </c>
      <c r="C171" s="53">
        <v>524000</v>
      </c>
      <c r="D171" s="19">
        <v>0</v>
      </c>
      <c r="E171" s="20">
        <f t="shared" si="12"/>
        <v>0</v>
      </c>
    </row>
    <row r="172" spans="1:8" x14ac:dyDescent="0.25">
      <c r="A172" s="120"/>
      <c r="B172" s="118" t="s">
        <v>53</v>
      </c>
      <c r="C172" s="53">
        <v>2000000</v>
      </c>
      <c r="D172" s="19">
        <v>174604</v>
      </c>
      <c r="E172" s="20">
        <f t="shared" si="12"/>
        <v>8.7302</v>
      </c>
    </row>
    <row r="173" spans="1:8" ht="15.75" thickBot="1" x14ac:dyDescent="0.3">
      <c r="A173" s="120"/>
      <c r="B173" s="224" t="s">
        <v>54</v>
      </c>
      <c r="C173" s="59">
        <v>1500000</v>
      </c>
      <c r="D173" s="22">
        <v>0</v>
      </c>
      <c r="E173" s="23">
        <f t="shared" si="12"/>
        <v>0</v>
      </c>
    </row>
    <row r="174" spans="1:8" s="227" customFormat="1" ht="22.5" customHeight="1" thickBot="1" x14ac:dyDescent="0.3">
      <c r="A174" s="218">
        <v>2402</v>
      </c>
      <c r="B174" s="226" t="s">
        <v>75</v>
      </c>
      <c r="C174" s="216">
        <f>C175+C181+C183+C185</f>
        <v>22891001000</v>
      </c>
      <c r="D174" s="216">
        <f>D175+D181+D183+D185</f>
        <v>0</v>
      </c>
      <c r="E174" s="214">
        <f>D174/C174*100</f>
        <v>0</v>
      </c>
    </row>
    <row r="175" spans="1:8" ht="23.25" x14ac:dyDescent="0.25">
      <c r="A175" s="225">
        <v>4002</v>
      </c>
      <c r="B175" s="109" t="s">
        <v>84</v>
      </c>
      <c r="C175" s="58">
        <f>SUM(C176:C180)</f>
        <v>2889001000</v>
      </c>
      <c r="D175" s="58">
        <f>SUM(D176:D179)</f>
        <v>0</v>
      </c>
      <c r="E175" s="26">
        <f t="shared" si="12"/>
        <v>0</v>
      </c>
    </row>
    <row r="176" spans="1:8" x14ac:dyDescent="0.25">
      <c r="A176" s="152"/>
      <c r="B176" s="118" t="s">
        <v>54</v>
      </c>
      <c r="C176" s="53">
        <v>35000000</v>
      </c>
      <c r="D176" s="19">
        <v>0</v>
      </c>
      <c r="E176" s="20">
        <f t="shared" si="12"/>
        <v>0</v>
      </c>
    </row>
    <row r="177" spans="1:8" ht="23.25" x14ac:dyDescent="0.25">
      <c r="A177" s="152"/>
      <c r="B177" s="153" t="s">
        <v>66</v>
      </c>
      <c r="C177" s="53">
        <v>30000000</v>
      </c>
      <c r="D177" s="19">
        <v>0</v>
      </c>
      <c r="E177" s="20">
        <f t="shared" si="12"/>
        <v>0</v>
      </c>
    </row>
    <row r="178" spans="1:8" ht="23.25" x14ac:dyDescent="0.25">
      <c r="A178" s="152"/>
      <c r="B178" s="118" t="s">
        <v>59</v>
      </c>
      <c r="C178" s="53">
        <v>1084000000</v>
      </c>
      <c r="D178" s="19">
        <v>0</v>
      </c>
      <c r="E178" s="20">
        <f t="shared" si="12"/>
        <v>0</v>
      </c>
    </row>
    <row r="179" spans="1:8" x14ac:dyDescent="0.25">
      <c r="A179" s="150"/>
      <c r="B179" s="111" t="s">
        <v>60</v>
      </c>
      <c r="C179" s="59">
        <v>740000000</v>
      </c>
      <c r="D179" s="22">
        <v>0</v>
      </c>
      <c r="E179" s="23">
        <f>SUM(D179/C179*100)</f>
        <v>0</v>
      </c>
    </row>
    <row r="180" spans="1:8" s="192" customFormat="1" ht="11.25" x14ac:dyDescent="0.2">
      <c r="A180" s="193"/>
      <c r="B180" s="191" t="s">
        <v>106</v>
      </c>
      <c r="C180" s="53">
        <v>1000001000</v>
      </c>
      <c r="D180" s="19">
        <v>0</v>
      </c>
      <c r="E180" s="177">
        <f>SUM(D180/C180*100)</f>
        <v>0</v>
      </c>
    </row>
    <row r="181" spans="1:8" x14ac:dyDescent="0.25">
      <c r="A181" s="97" t="s">
        <v>9</v>
      </c>
      <c r="B181" s="154" t="s">
        <v>76</v>
      </c>
      <c r="C181" s="71">
        <f>C182</f>
        <v>5000000000</v>
      </c>
      <c r="D181" s="72">
        <v>0</v>
      </c>
      <c r="E181" s="26">
        <f t="shared" si="12"/>
        <v>0</v>
      </c>
    </row>
    <row r="182" spans="1:8" x14ac:dyDescent="0.25">
      <c r="A182" s="97"/>
      <c r="B182" s="111" t="s">
        <v>77</v>
      </c>
      <c r="C182" s="59">
        <v>5000000000</v>
      </c>
      <c r="D182" s="22">
        <v>0</v>
      </c>
      <c r="E182" s="42">
        <f t="shared" si="12"/>
        <v>0</v>
      </c>
    </row>
    <row r="183" spans="1:8" x14ac:dyDescent="0.25">
      <c r="A183" s="97" t="s">
        <v>27</v>
      </c>
      <c r="B183" s="151" t="s">
        <v>78</v>
      </c>
      <c r="C183" s="73">
        <f>C184</f>
        <v>2000000</v>
      </c>
      <c r="D183" s="29">
        <f>D184</f>
        <v>0</v>
      </c>
      <c r="E183" s="27">
        <f t="shared" si="12"/>
        <v>0</v>
      </c>
    </row>
    <row r="184" spans="1:8" x14ac:dyDescent="0.25">
      <c r="A184" s="97"/>
      <c r="B184" s="118" t="s">
        <v>79</v>
      </c>
      <c r="C184" s="53">
        <v>2000000</v>
      </c>
      <c r="D184" s="19">
        <v>0</v>
      </c>
      <c r="E184" s="20">
        <f t="shared" ref="E184" si="13">SUM(D184/C184*100)</f>
        <v>0</v>
      </c>
    </row>
    <row r="185" spans="1:8" x14ac:dyDescent="0.25">
      <c r="A185" s="92">
        <v>4001</v>
      </c>
      <c r="B185" s="155" t="s">
        <v>93</v>
      </c>
      <c r="C185" s="74">
        <f>C186</f>
        <v>15000000000</v>
      </c>
      <c r="D185" s="41">
        <f>D186</f>
        <v>0</v>
      </c>
      <c r="E185" s="26">
        <f t="shared" ref="E185:E186" si="14">SUM(D185/C185*100)</f>
        <v>0</v>
      </c>
    </row>
    <row r="186" spans="1:8" ht="15.75" thickBot="1" x14ac:dyDescent="0.3">
      <c r="A186" s="97"/>
      <c r="B186" s="118" t="s">
        <v>112</v>
      </c>
      <c r="C186" s="57">
        <v>15000000000</v>
      </c>
      <c r="D186" s="24">
        <v>0</v>
      </c>
      <c r="E186" s="12">
        <f t="shared" si="14"/>
        <v>0</v>
      </c>
    </row>
    <row r="187" spans="1:8" ht="15.75" thickBot="1" x14ac:dyDescent="0.3">
      <c r="A187" s="156"/>
      <c r="B187" s="157" t="s">
        <v>80</v>
      </c>
      <c r="C187" s="75">
        <f>C2+C5+C8+C21+C24+C29+C32+C39+C42+C157+C166+C174</f>
        <v>536952154000</v>
      </c>
      <c r="D187" s="75">
        <f>D2+D5+D8+D21+D24+D29+D32+D39+D42+D157+D166+D174</f>
        <v>49641909737.559998</v>
      </c>
      <c r="E187" s="76">
        <f>SUM(D187/C187*100)</f>
        <v>9.2451272180872923</v>
      </c>
      <c r="H187" s="7"/>
    </row>
    <row r="188" spans="1:8" x14ac:dyDescent="0.25">
      <c r="A188" s="158"/>
      <c r="B188" s="159"/>
    </row>
    <row r="189" spans="1:8" x14ac:dyDescent="0.25">
      <c r="A189" s="158"/>
      <c r="B189" s="160"/>
      <c r="C189" s="80"/>
      <c r="D189" s="81"/>
    </row>
    <row r="190" spans="1:8" x14ac:dyDescent="0.25">
      <c r="A190" s="158"/>
      <c r="B190" s="160"/>
      <c r="C190" s="82"/>
      <c r="D190" s="82"/>
      <c r="E190" s="77"/>
    </row>
    <row r="191" spans="1:8" x14ac:dyDescent="0.25">
      <c r="A191" s="158"/>
      <c r="B191" s="160"/>
      <c r="C191" s="82"/>
      <c r="D191" s="82"/>
    </row>
    <row r="192" spans="1:8" x14ac:dyDescent="0.25">
      <c r="A192" s="158"/>
      <c r="B192" s="159"/>
    </row>
  </sheetData>
  <mergeCells count="6">
    <mergeCell ref="A146:A154"/>
    <mergeCell ref="A68:A70"/>
    <mergeCell ref="A44:A62"/>
    <mergeCell ref="A85:A96"/>
    <mergeCell ref="A109:A110"/>
    <mergeCell ref="A112:A120"/>
  </mergeCells>
  <pageMargins left="0.7" right="0.7" top="0.75" bottom="0.75" header="0.3" footer="0.3"/>
  <pageSetup paperSize="9" scale="80" orientation="portrait" r:id="rId1"/>
  <ignoredErrors>
    <ignoredError sqref="E71" formula="1"/>
    <ignoredError sqref="D1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31.01.2025.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2025-02-11T10:50:08Z</dcterms:modified>
</cp:coreProperties>
</file>