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FMU\Budzet\Budzet 2024\Instrukcija 2024-2026\"/>
    </mc:Choice>
  </mc:AlternateContent>
  <bookViews>
    <workbookView xWindow="0" yWindow="0" windowWidth="28800" windowHeight="12300"/>
  </bookViews>
  <sheets>
    <sheet name="IPA 2014" sheetId="54" r:id="rId1"/>
    <sheet name="ИПА 2015" sheetId="50" r:id="rId2"/>
    <sheet name="ИПА 2016" sheetId="55" r:id="rId3"/>
    <sheet name="ИПА 2017" sheetId="46" r:id="rId4"/>
    <sheet name="ИПА 2018" sheetId="56" r:id="rId5"/>
    <sheet name="ИПА 2019" sheetId="57" r:id="rId6"/>
    <sheet name="ИПА 2020 I део" sheetId="58" r:id="rId7"/>
    <sheet name="ИПА 2020 II део" sheetId="40" r:id="rId8"/>
    <sheet name="ИПА 2021" sheetId="53" r:id="rId9"/>
    <sheet name="ИПАРД" sheetId="21" r:id="rId10"/>
  </sheets>
  <definedNames>
    <definedName name="_xlnm._FilterDatabase" localSheetId="0" hidden="1">'IPA 2014'!$A$1:$S$8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55" l="1"/>
  <c r="R21" i="58" l="1"/>
  <c r="P21" i="58"/>
  <c r="N21" i="58"/>
  <c r="L21" i="58"/>
  <c r="J21" i="58"/>
  <c r="H21" i="58"/>
  <c r="G21" i="58"/>
  <c r="E21" i="58"/>
  <c r="D21" i="58"/>
  <c r="S20" i="58"/>
  <c r="Q20" i="58"/>
  <c r="O20" i="58"/>
  <c r="M20" i="58"/>
  <c r="K20" i="58"/>
  <c r="I20" i="58"/>
  <c r="S19" i="58"/>
  <c r="Q19" i="58"/>
  <c r="O19" i="58"/>
  <c r="M19" i="58"/>
  <c r="K19" i="58"/>
  <c r="I19" i="58"/>
  <c r="F19" i="58"/>
  <c r="S18" i="58"/>
  <c r="Q18" i="58"/>
  <c r="O18" i="58"/>
  <c r="M18" i="58"/>
  <c r="K18" i="58"/>
  <c r="I18" i="58"/>
  <c r="S17" i="58"/>
  <c r="Q17" i="58"/>
  <c r="O17" i="58"/>
  <c r="M17" i="58"/>
  <c r="K17" i="58"/>
  <c r="I17" i="58"/>
  <c r="S16" i="58"/>
  <c r="Q16" i="58"/>
  <c r="O16" i="58"/>
  <c r="M16" i="58"/>
  <c r="K16" i="58"/>
  <c r="I16" i="58"/>
  <c r="S15" i="58"/>
  <c r="Q15" i="58"/>
  <c r="O15" i="58"/>
  <c r="M15" i="58"/>
  <c r="K15" i="58"/>
  <c r="I15" i="58"/>
  <c r="S14" i="58"/>
  <c r="Q14" i="58"/>
  <c r="O14" i="58"/>
  <c r="M14" i="58"/>
  <c r="K14" i="58"/>
  <c r="I14" i="58"/>
  <c r="B14" i="58"/>
  <c r="S13" i="58"/>
  <c r="Q13" i="58"/>
  <c r="O13" i="58"/>
  <c r="M13" i="58"/>
  <c r="K13" i="58"/>
  <c r="I13" i="58"/>
  <c r="S12" i="58"/>
  <c r="Q12" i="58"/>
  <c r="O12" i="58"/>
  <c r="M12" i="58"/>
  <c r="K12" i="58"/>
  <c r="I12" i="58"/>
  <c r="S11" i="58"/>
  <c r="Q11" i="58"/>
  <c r="O11" i="58"/>
  <c r="M11" i="58"/>
  <c r="K11" i="58"/>
  <c r="I11" i="58"/>
  <c r="S10" i="58"/>
  <c r="Q10" i="58"/>
  <c r="O10" i="58"/>
  <c r="M10" i="58"/>
  <c r="K10" i="58"/>
  <c r="I10" i="58"/>
  <c r="S9" i="58"/>
  <c r="Q9" i="58"/>
  <c r="O9" i="58"/>
  <c r="M9" i="58"/>
  <c r="K9" i="58"/>
  <c r="I9" i="58"/>
  <c r="F9" i="58"/>
  <c r="F21" i="58" s="1"/>
  <c r="S8" i="58"/>
  <c r="Q8" i="58"/>
  <c r="O8" i="58"/>
  <c r="M8" i="58"/>
  <c r="K8" i="58"/>
  <c r="I8" i="58"/>
  <c r="S7" i="58"/>
  <c r="Q7" i="58"/>
  <c r="O7" i="58"/>
  <c r="O21" i="58" s="1"/>
  <c r="M7" i="58"/>
  <c r="K7" i="58"/>
  <c r="I7" i="58"/>
  <c r="B7" i="58"/>
  <c r="R8" i="57"/>
  <c r="Q8" i="57"/>
  <c r="P8" i="57"/>
  <c r="N8" i="57"/>
  <c r="L8" i="57"/>
  <c r="J8" i="57"/>
  <c r="I8" i="57"/>
  <c r="H8" i="57"/>
  <c r="F8" i="57"/>
  <c r="E8" i="57"/>
  <c r="D8" i="57"/>
  <c r="S7" i="57"/>
  <c r="S8" i="57" s="1"/>
  <c r="Q7" i="57"/>
  <c r="O7" i="57"/>
  <c r="O8" i="57" s="1"/>
  <c r="M7" i="57"/>
  <c r="M8" i="57" s="1"/>
  <c r="K7" i="57"/>
  <c r="K8" i="57" s="1"/>
  <c r="I7" i="57"/>
  <c r="R17" i="56"/>
  <c r="P17" i="56"/>
  <c r="N17" i="56"/>
  <c r="L17" i="56"/>
  <c r="J17" i="56"/>
  <c r="H17" i="56"/>
  <c r="D17" i="56"/>
  <c r="S16" i="56"/>
  <c r="Q16" i="56"/>
  <c r="O16" i="56"/>
  <c r="M16" i="56"/>
  <c r="K16" i="56"/>
  <c r="I16" i="56"/>
  <c r="B16" i="56"/>
  <c r="S15" i="56"/>
  <c r="Q15" i="56"/>
  <c r="O15" i="56"/>
  <c r="M15" i="56"/>
  <c r="K15" i="56"/>
  <c r="I15" i="56"/>
  <c r="S14" i="56"/>
  <c r="Q14" i="56"/>
  <c r="O14" i="56"/>
  <c r="M14" i="56"/>
  <c r="K14" i="56"/>
  <c r="I14" i="56"/>
  <c r="S13" i="56"/>
  <c r="Q13" i="56"/>
  <c r="O13" i="56"/>
  <c r="M13" i="56"/>
  <c r="K13" i="56"/>
  <c r="I13" i="56"/>
  <c r="S12" i="56"/>
  <c r="Q12" i="56"/>
  <c r="O12" i="56"/>
  <c r="M12" i="56"/>
  <c r="K12" i="56"/>
  <c r="I12" i="56"/>
  <c r="B12" i="56"/>
  <c r="S11" i="56"/>
  <c r="Q11" i="56"/>
  <c r="O11" i="56"/>
  <c r="M11" i="56"/>
  <c r="K11" i="56"/>
  <c r="I11" i="56"/>
  <c r="S10" i="56"/>
  <c r="Q10" i="56"/>
  <c r="O10" i="56"/>
  <c r="M10" i="56"/>
  <c r="K10" i="56"/>
  <c r="I10" i="56"/>
  <c r="S9" i="56"/>
  <c r="Q9" i="56"/>
  <c r="O9" i="56"/>
  <c r="M9" i="56"/>
  <c r="K9" i="56"/>
  <c r="I9" i="56"/>
  <c r="F17" i="56"/>
  <c r="S8" i="56"/>
  <c r="Q8" i="56"/>
  <c r="O8" i="56"/>
  <c r="M8" i="56"/>
  <c r="K8" i="56"/>
  <c r="I8" i="56"/>
  <c r="E8" i="56"/>
  <c r="E17" i="56" s="1"/>
  <c r="S7" i="56"/>
  <c r="Q7" i="56"/>
  <c r="O7" i="56"/>
  <c r="M7" i="56"/>
  <c r="K7" i="56"/>
  <c r="I7" i="56"/>
  <c r="B7" i="56"/>
  <c r="R8" i="55"/>
  <c r="P8" i="55"/>
  <c r="N8" i="55"/>
  <c r="L8" i="55"/>
  <c r="J8" i="55"/>
  <c r="H8" i="55"/>
  <c r="F8" i="55"/>
  <c r="E8" i="55"/>
  <c r="D8" i="55"/>
  <c r="S7" i="55"/>
  <c r="S8" i="55" s="1"/>
  <c r="Q7" i="55"/>
  <c r="Q8" i="55" s="1"/>
  <c r="O7" i="55"/>
  <c r="M7" i="55"/>
  <c r="M8" i="55" s="1"/>
  <c r="K7" i="55"/>
  <c r="I7" i="55"/>
  <c r="I8" i="55" s="1"/>
  <c r="O8" i="55"/>
  <c r="K8" i="55"/>
  <c r="R8" i="54"/>
  <c r="P8" i="54"/>
  <c r="N8" i="54"/>
  <c r="L8" i="54"/>
  <c r="J8" i="54"/>
  <c r="H8" i="54"/>
  <c r="F8" i="54"/>
  <c r="E8" i="54"/>
  <c r="D8" i="54"/>
  <c r="O8" i="54"/>
  <c r="S7" i="54"/>
  <c r="Q7" i="54"/>
  <c r="O7" i="54"/>
  <c r="M7" i="54"/>
  <c r="K7" i="54"/>
  <c r="I7" i="54"/>
  <c r="I8" i="54" s="1"/>
  <c r="B7" i="54"/>
  <c r="S8" i="54"/>
  <c r="I21" i="58" l="1"/>
  <c r="K21" i="58"/>
  <c r="S21" i="58"/>
  <c r="Q21" i="58"/>
  <c r="M21" i="58"/>
  <c r="K17" i="56"/>
  <c r="S17" i="56"/>
  <c r="M17" i="56"/>
  <c r="I17" i="56"/>
  <c r="Q17" i="56"/>
  <c r="O17" i="56"/>
  <c r="Q8" i="54"/>
  <c r="K8" i="54"/>
  <c r="M8" i="54"/>
  <c r="D18" i="40"/>
  <c r="B18" i="40" s="1"/>
  <c r="S19" i="40"/>
  <c r="Q19" i="40"/>
  <c r="O19" i="40"/>
  <c r="M19" i="40"/>
  <c r="K19" i="40"/>
  <c r="I19" i="40"/>
  <c r="S20" i="40" l="1"/>
  <c r="Q20" i="40"/>
  <c r="O20" i="40"/>
  <c r="M20" i="40"/>
  <c r="K20" i="40"/>
  <c r="I20" i="40"/>
  <c r="F19" i="46"/>
  <c r="D19" i="46"/>
  <c r="B7" i="46"/>
  <c r="E13" i="53" l="1"/>
  <c r="F13" i="53"/>
  <c r="H13" i="53"/>
  <c r="J13" i="53"/>
  <c r="L13" i="53"/>
  <c r="N13" i="53"/>
  <c r="P13" i="53"/>
  <c r="R13" i="53"/>
  <c r="D12" i="53"/>
  <c r="D11" i="53"/>
  <c r="D10" i="53"/>
  <c r="D9" i="53"/>
  <c r="B9" i="53" s="1"/>
  <c r="D7" i="53"/>
  <c r="B7" i="53" s="1"/>
  <c r="D13" i="53" l="1"/>
  <c r="S12" i="53"/>
  <c r="Q12" i="53"/>
  <c r="O12" i="53"/>
  <c r="M12" i="53"/>
  <c r="K12" i="53"/>
  <c r="I12" i="53"/>
  <c r="S11" i="53"/>
  <c r="Q11" i="53"/>
  <c r="O11" i="53"/>
  <c r="M11" i="53"/>
  <c r="K11" i="53"/>
  <c r="I11" i="53"/>
  <c r="S10" i="53"/>
  <c r="Q10" i="53"/>
  <c r="O10" i="53"/>
  <c r="M10" i="53"/>
  <c r="K10" i="53"/>
  <c r="I10" i="53"/>
  <c r="S9" i="53"/>
  <c r="Q9" i="53"/>
  <c r="O9" i="53"/>
  <c r="M9" i="53"/>
  <c r="K9" i="53"/>
  <c r="I9" i="53"/>
  <c r="S8" i="53"/>
  <c r="Q8" i="53"/>
  <c r="O8" i="53"/>
  <c r="M8" i="53"/>
  <c r="K8" i="53"/>
  <c r="I8" i="53"/>
  <c r="S7" i="53"/>
  <c r="Q7" i="53"/>
  <c r="O7" i="53"/>
  <c r="M7" i="53"/>
  <c r="K7" i="53"/>
  <c r="I7" i="53"/>
  <c r="M13" i="53" l="1"/>
  <c r="Q13" i="53"/>
  <c r="O13" i="53"/>
  <c r="I13" i="53"/>
  <c r="K13" i="53"/>
  <c r="S13" i="53"/>
  <c r="R9" i="50" l="1"/>
  <c r="P9" i="50"/>
  <c r="N9" i="50"/>
  <c r="L9" i="50"/>
  <c r="J9" i="50"/>
  <c r="H9" i="50"/>
  <c r="F9" i="50"/>
  <c r="D9" i="50"/>
  <c r="E9" i="50"/>
  <c r="S8" i="50"/>
  <c r="Q8" i="50"/>
  <c r="O8" i="50"/>
  <c r="M8" i="50"/>
  <c r="K8" i="50"/>
  <c r="I8" i="50"/>
  <c r="S7" i="50"/>
  <c r="Q7" i="50"/>
  <c r="Q9" i="50" s="1"/>
  <c r="O7" i="50"/>
  <c r="M7" i="50"/>
  <c r="K7" i="50"/>
  <c r="I7" i="50"/>
  <c r="I9" i="50" l="1"/>
  <c r="S9" i="50"/>
  <c r="O9" i="50"/>
  <c r="K9" i="50"/>
  <c r="M9" i="50"/>
  <c r="D23" i="40" l="1"/>
  <c r="E23" i="40"/>
  <c r="F23" i="40"/>
  <c r="H23" i="40"/>
  <c r="R19" i="46" l="1"/>
  <c r="P19" i="46"/>
  <c r="N19" i="46"/>
  <c r="L19" i="46"/>
  <c r="J19" i="46"/>
  <c r="H19" i="46"/>
  <c r="S18" i="46"/>
  <c r="Q18" i="46"/>
  <c r="O18" i="46"/>
  <c r="M18" i="46"/>
  <c r="K18" i="46"/>
  <c r="I18" i="46"/>
  <c r="S17" i="46"/>
  <c r="Q17" i="46"/>
  <c r="O17" i="46"/>
  <c r="M17" i="46"/>
  <c r="K17" i="46"/>
  <c r="I17" i="46"/>
  <c r="B17" i="46"/>
  <c r="S16" i="46"/>
  <c r="Q16" i="46"/>
  <c r="O16" i="46"/>
  <c r="M16" i="46"/>
  <c r="K16" i="46"/>
  <c r="I16" i="46"/>
  <c r="S15" i="46"/>
  <c r="Q15" i="46"/>
  <c r="O15" i="46"/>
  <c r="M15" i="46"/>
  <c r="K15" i="46"/>
  <c r="I15" i="46"/>
  <c r="S14" i="46"/>
  <c r="Q14" i="46"/>
  <c r="O14" i="46"/>
  <c r="M14" i="46"/>
  <c r="K14" i="46"/>
  <c r="I14" i="46"/>
  <c r="S13" i="46"/>
  <c r="Q13" i="46"/>
  <c r="O13" i="46"/>
  <c r="M13" i="46"/>
  <c r="K13" i="46"/>
  <c r="I13" i="46"/>
  <c r="S12" i="46"/>
  <c r="Q12" i="46"/>
  <c r="O12" i="46"/>
  <c r="M12" i="46"/>
  <c r="K12" i="46"/>
  <c r="I12" i="46"/>
  <c r="S11" i="46"/>
  <c r="Q11" i="46"/>
  <c r="O11" i="46"/>
  <c r="M11" i="46"/>
  <c r="K11" i="46"/>
  <c r="I11" i="46"/>
  <c r="S10" i="46"/>
  <c r="Q10" i="46"/>
  <c r="O10" i="46"/>
  <c r="M10" i="46"/>
  <c r="K10" i="46"/>
  <c r="I10" i="46"/>
  <c r="S9" i="46"/>
  <c r="Q9" i="46"/>
  <c r="O9" i="46"/>
  <c r="M9" i="46"/>
  <c r="K9" i="46"/>
  <c r="I9" i="46"/>
  <c r="E9" i="46"/>
  <c r="S8" i="46"/>
  <c r="Q8" i="46"/>
  <c r="O8" i="46"/>
  <c r="M8" i="46"/>
  <c r="K8" i="46"/>
  <c r="I8" i="46"/>
  <c r="S7" i="46"/>
  <c r="Q7" i="46"/>
  <c r="O7" i="46"/>
  <c r="M7" i="46"/>
  <c r="K7" i="46"/>
  <c r="I7" i="46"/>
  <c r="E7" i="46"/>
  <c r="E19" i="46" l="1"/>
  <c r="I19" i="46"/>
  <c r="Q19" i="46"/>
  <c r="O19" i="46"/>
  <c r="S19" i="46"/>
  <c r="M19" i="46"/>
  <c r="K19" i="46"/>
  <c r="S7" i="40" l="1"/>
  <c r="S8" i="40"/>
  <c r="S9" i="40"/>
  <c r="S10" i="40"/>
  <c r="S11" i="40"/>
  <c r="S12" i="40"/>
  <c r="S13" i="40"/>
  <c r="S14" i="40"/>
  <c r="S15" i="40"/>
  <c r="S16" i="40"/>
  <c r="S17" i="40"/>
  <c r="S21" i="40"/>
  <c r="S22" i="40"/>
  <c r="R23" i="40"/>
  <c r="Q7" i="40"/>
  <c r="Q8" i="40"/>
  <c r="Q9" i="40"/>
  <c r="Q10" i="40"/>
  <c r="Q11" i="40"/>
  <c r="Q12" i="40"/>
  <c r="Q13" i="40"/>
  <c r="Q14" i="40"/>
  <c r="Q15" i="40"/>
  <c r="Q16" i="40"/>
  <c r="Q17" i="40"/>
  <c r="Q21" i="40"/>
  <c r="Q22" i="40"/>
  <c r="P23" i="40"/>
  <c r="O7" i="40"/>
  <c r="O8" i="40"/>
  <c r="O9" i="40"/>
  <c r="O10" i="40"/>
  <c r="O11" i="40"/>
  <c r="O12" i="40"/>
  <c r="O13" i="40"/>
  <c r="O14" i="40"/>
  <c r="O15" i="40"/>
  <c r="O16" i="40"/>
  <c r="O17" i="40"/>
  <c r="O21" i="40"/>
  <c r="O22" i="40"/>
  <c r="N23" i="40"/>
  <c r="M7" i="40"/>
  <c r="M8" i="40"/>
  <c r="M9" i="40"/>
  <c r="M10" i="40"/>
  <c r="M11" i="40"/>
  <c r="M12" i="40"/>
  <c r="M13" i="40"/>
  <c r="M14" i="40"/>
  <c r="M15" i="40"/>
  <c r="M16" i="40"/>
  <c r="M17" i="40"/>
  <c r="M21" i="40"/>
  <c r="M22" i="40"/>
  <c r="L23" i="40"/>
  <c r="K7" i="40"/>
  <c r="K8" i="40"/>
  <c r="K9" i="40"/>
  <c r="K10" i="40"/>
  <c r="K11" i="40"/>
  <c r="K12" i="40"/>
  <c r="K13" i="40"/>
  <c r="K14" i="40"/>
  <c r="K15" i="40"/>
  <c r="K16" i="40"/>
  <c r="K17" i="40"/>
  <c r="K21" i="40"/>
  <c r="K22" i="40"/>
  <c r="J23" i="40"/>
  <c r="I7" i="40"/>
  <c r="I8" i="40"/>
  <c r="I9" i="40"/>
  <c r="I10" i="40"/>
  <c r="I11" i="40"/>
  <c r="I12" i="40"/>
  <c r="I13" i="40"/>
  <c r="I14" i="40"/>
  <c r="I15" i="40"/>
  <c r="I16" i="40"/>
  <c r="I17" i="40"/>
  <c r="I21" i="40"/>
  <c r="I22" i="40"/>
  <c r="G23" i="40"/>
  <c r="B7" i="40"/>
  <c r="X8" i="21"/>
  <c r="V8" i="21"/>
  <c r="T8" i="21"/>
  <c r="S8" i="21"/>
  <c r="R8" i="21"/>
  <c r="P8" i="21"/>
  <c r="N8" i="21"/>
  <c r="M8" i="21"/>
  <c r="L8" i="21"/>
  <c r="J8" i="21"/>
  <c r="H8" i="21"/>
  <c r="F8" i="21"/>
  <c r="E8" i="21"/>
  <c r="D8" i="21"/>
  <c r="Y8" i="21"/>
  <c r="W8" i="21"/>
  <c r="U8" i="21"/>
  <c r="Q8" i="21"/>
  <c r="O8" i="21"/>
  <c r="K8" i="21"/>
  <c r="I8" i="21"/>
  <c r="I23" i="40" l="1"/>
  <c r="Q23" i="40"/>
  <c r="S23" i="40"/>
  <c r="O23" i="40"/>
  <c r="K23" i="40"/>
  <c r="M23" i="40"/>
</calcChain>
</file>

<file path=xl/sharedStrings.xml><?xml version="1.0" encoding="utf-8"?>
<sst xmlns="http://schemas.openxmlformats.org/spreadsheetml/2006/main" count="434" uniqueCount="137">
  <si>
    <t>Суфинансирање</t>
  </si>
  <si>
    <t>Област подршке</t>
  </si>
  <si>
    <t>Врста операције/уговора</t>
  </si>
  <si>
    <t>Финансијска  помоћ ЕУ</t>
  </si>
  <si>
    <t xml:space="preserve">Надлежна институција </t>
  </si>
  <si>
    <t xml:space="preserve"> Дин.</t>
  </si>
  <si>
    <t>Дин.</t>
  </si>
  <si>
    <t>У ЕУР</t>
  </si>
  <si>
    <t xml:space="preserve"> ПРИЛОГ 4.                                              </t>
  </si>
  <si>
    <t>Укупан буџет пројекта/секторског програма        ( У ЕУР )</t>
  </si>
  <si>
    <t>Износ за нерегуларности</t>
  </si>
  <si>
    <t>Укупан буџет по операцији        ( У ЕУР )</t>
  </si>
  <si>
    <t>Евро</t>
  </si>
  <si>
    <t xml:space="preserve">Суфинансирање </t>
  </si>
  <si>
    <t>АД/Саобраћај</t>
  </si>
  <si>
    <t>Mинистaрствo грaђeвинaрствa, сaoбрaћaja и инфрaструктурe</t>
  </si>
  <si>
    <r>
      <t xml:space="preserve"> 3.1 </t>
    </r>
    <r>
      <rPr>
        <b/>
        <sz val="10"/>
        <color theme="1"/>
        <rFont val="Times New Roman"/>
        <family val="1"/>
      </rPr>
      <t>Угoвoр o рaдoвимa-</t>
    </r>
    <r>
      <rPr>
        <sz val="10"/>
        <color theme="1"/>
        <rFont val="Times New Roman"/>
        <family val="1"/>
      </rPr>
      <t xml:space="preserve">Изградња интермодалног терминала </t>
    </r>
  </si>
  <si>
    <r>
      <t xml:space="preserve">2.1 </t>
    </r>
    <r>
      <rPr>
        <b/>
        <sz val="10"/>
        <color theme="1"/>
        <rFont val="Times New Roman"/>
        <family val="1"/>
      </rPr>
      <t>Угoвoр o рaдoвимa-</t>
    </r>
    <r>
      <rPr>
        <sz val="10"/>
        <color theme="1"/>
        <rFont val="Times New Roman"/>
        <family val="1"/>
      </rPr>
      <t>Модернизација и рехабилитација дела пруге Ниш-Брестовац</t>
    </r>
  </si>
  <si>
    <t>Министарство за европске интеграције</t>
  </si>
  <si>
    <t>Министарство заштите животне средине</t>
  </si>
  <si>
    <t>Министарство пољопривреде, шумарства и водопривреде</t>
  </si>
  <si>
    <t>Управа за аграрна плаћања</t>
  </si>
  <si>
    <t xml:space="preserve">Министарство пољопривреде, шумарства и водопривреде </t>
  </si>
  <si>
    <t xml:space="preserve"> Министарство заштите животне средине</t>
  </si>
  <si>
    <t>ЗАШТИТА ЖИВОТНЕ СРЕДИНЕ Акција 5/Животна средина - индиректно управљање</t>
  </si>
  <si>
    <t>ДЕМОКРАТИЈА И УПРАВЉАЊЕ Акција 2/Европске интеграције - индиректно управљање</t>
  </si>
  <si>
    <t xml:space="preserve">УКУПНО </t>
  </si>
  <si>
    <t>Укупан буџет пројекта/секторског програма (У ЕУР)</t>
  </si>
  <si>
    <t>Укупан буџет по операцији (У ЕУР )</t>
  </si>
  <si>
    <t>ФС ЕНЕРГЕТИКА Акција 6/Енергетика - индиректно управљање</t>
  </si>
  <si>
    <r>
      <t xml:space="preserve">1. Активност 1 </t>
    </r>
    <r>
      <rPr>
        <b/>
        <sz val="10"/>
        <color theme="1"/>
        <rFont val="Times New Roman"/>
        <family val="1"/>
      </rPr>
      <t xml:space="preserve">Уговор о радовима </t>
    </r>
    <r>
      <rPr>
        <sz val="10"/>
        <color theme="1"/>
        <rFont val="Times New Roman"/>
        <family val="1"/>
      </rPr>
      <t>за изградњу гасовода Ниш-Димитровград</t>
    </r>
  </si>
  <si>
    <r>
      <t xml:space="preserve">2. Активност 1 </t>
    </r>
    <r>
      <rPr>
        <b/>
        <sz val="10"/>
        <color theme="1"/>
        <rFont val="Times New Roman"/>
        <family val="1"/>
      </rPr>
      <t xml:space="preserve">Уговор о услугама </t>
    </r>
    <r>
      <rPr>
        <sz val="10"/>
        <color theme="1"/>
        <rFont val="Times New Roman"/>
        <family val="1"/>
      </rPr>
      <t>за супервизију изградње гасовода Ниш-Димитровград</t>
    </r>
  </si>
  <si>
    <r>
      <t>Министарство пољопривреде, шумарства и водопривреде-</t>
    </r>
    <r>
      <rPr>
        <b/>
        <sz val="10"/>
        <color theme="1"/>
        <rFont val="Times New Roman"/>
        <family val="1"/>
      </rPr>
      <t>Републичка дирекција за воде</t>
    </r>
  </si>
  <si>
    <t>ИПА 2020 II део - ПРЕГЛЕД ПРОЈЕКАТА/СЕКТОРСКИХ ПРОГРАМА ЗА ИНДИРЕКТНО УПРАВЉАЊЕ, СА ПРОЈЕКЦИЈАМА БУЏЕТА</t>
  </si>
  <si>
    <r>
      <rPr>
        <b/>
        <sz val="10"/>
        <color theme="1"/>
        <rFont val="Times New Roman"/>
        <family val="1"/>
      </rPr>
      <t>Услуге</t>
    </r>
    <r>
      <rPr>
        <sz val="10"/>
        <color theme="1"/>
        <rFont val="Times New Roman"/>
        <family val="1"/>
      </rPr>
      <t xml:space="preserve"> за јачање капацитетаза управљање животном средином</t>
    </r>
  </si>
  <si>
    <t>Министарсво заштите животне средине</t>
  </si>
  <si>
    <r>
      <t xml:space="preserve">Уговор о набавци </t>
    </r>
    <r>
      <rPr>
        <sz val="10"/>
        <color theme="1"/>
        <rFont val="Times New Roman"/>
        <family val="1"/>
      </rPr>
      <t>система за праћење квалитета ваздуха</t>
    </r>
  </si>
  <si>
    <r>
      <t xml:space="preserve">Уговор о набавци </t>
    </r>
    <r>
      <rPr>
        <sz val="10"/>
        <color theme="1"/>
        <rFont val="Times New Roman"/>
        <family val="1"/>
      </rPr>
      <t>за праћење квалитета воде</t>
    </r>
  </si>
  <si>
    <r>
      <t xml:space="preserve">Уговор о набавци </t>
    </r>
    <r>
      <rPr>
        <sz val="10"/>
        <color theme="1"/>
        <rFont val="Times New Roman"/>
        <family val="1"/>
      </rPr>
      <t>за праћење специфичних загађивача воде</t>
    </r>
  </si>
  <si>
    <r>
      <t xml:space="preserve">Радови </t>
    </r>
    <r>
      <rPr>
        <sz val="10"/>
        <color theme="1"/>
        <rFont val="Times New Roman"/>
        <family val="1"/>
      </rPr>
      <t>на изградњи постројења за прераду отпадних вода у Лозници</t>
    </r>
  </si>
  <si>
    <r>
      <t xml:space="preserve">Услуге </t>
    </r>
    <r>
      <rPr>
        <sz val="10"/>
        <color theme="1"/>
        <rFont val="Times New Roman"/>
        <family val="1"/>
      </rPr>
      <t>за супервизију изградње постројења за прераду отпадних вода у Лозници</t>
    </r>
  </si>
  <si>
    <r>
      <t xml:space="preserve">Радови </t>
    </r>
    <r>
      <rPr>
        <sz val="10"/>
        <color theme="1"/>
        <rFont val="Times New Roman"/>
        <family val="1"/>
      </rPr>
      <t>на изградњи постројења за прераду отпадних вода у Чачку</t>
    </r>
  </si>
  <si>
    <r>
      <t xml:space="preserve">Услуге </t>
    </r>
    <r>
      <rPr>
        <sz val="10"/>
        <color theme="1"/>
        <rFont val="Times New Roman"/>
        <family val="1"/>
      </rPr>
      <t>за надзор радова и ФОПИП за Постројење за прераду отпадних вода у Чачку</t>
    </r>
  </si>
  <si>
    <r>
      <t xml:space="preserve">Радови </t>
    </r>
    <r>
      <rPr>
        <sz val="10"/>
        <color theme="1"/>
        <rFont val="Times New Roman"/>
        <family val="1"/>
      </rPr>
      <t>на изградњи постројења за прераду отпадних вода у Сокобањи</t>
    </r>
  </si>
  <si>
    <r>
      <t xml:space="preserve">Услуге </t>
    </r>
    <r>
      <rPr>
        <sz val="10"/>
        <color theme="1"/>
        <rFont val="Times New Roman"/>
        <family val="1"/>
      </rPr>
      <t>за супервизију изградње постројења за прераду отпадних вода у Сокобањи</t>
    </r>
  </si>
  <si>
    <r>
      <rPr>
        <b/>
        <sz val="10"/>
        <color theme="1"/>
        <rFont val="Times New Roman"/>
        <family val="1"/>
      </rPr>
      <t>Услуге</t>
    </r>
    <r>
      <rPr>
        <sz val="10"/>
        <color theme="1"/>
        <rFont val="Times New Roman"/>
        <family val="1"/>
      </rPr>
      <t xml:space="preserve"> за техничку помоћ за регионални центар за управљање отпадом у Новом Саду</t>
    </r>
  </si>
  <si>
    <t>Подршка ЕУ интеграцијама - Неалоцирана средства</t>
  </si>
  <si>
    <r>
      <t xml:space="preserve">Услуге </t>
    </r>
    <r>
      <rPr>
        <sz val="10"/>
        <color theme="1"/>
        <rFont val="Times New Roman"/>
        <family val="1"/>
      </rPr>
      <t>за надзор радова на реконструкцији и адаптацији јавних зграда у Србији за особе са инвалидитетом</t>
    </r>
  </si>
  <si>
    <r>
      <t xml:space="preserve">Радови </t>
    </r>
    <r>
      <rPr>
        <sz val="10"/>
        <color theme="1"/>
        <rFont val="Times New Roman"/>
        <family val="1"/>
      </rPr>
      <t>на реконструкцији и адаптацији јавних зграда у Србији за особе са инвалидитетом</t>
    </r>
  </si>
  <si>
    <t>Животна средина и Климатске промене</t>
  </si>
  <si>
    <r>
      <rPr>
        <b/>
        <sz val="10"/>
        <color theme="1"/>
        <rFont val="Times New Roman"/>
        <family val="1"/>
      </rPr>
      <t>Неалоцирана средства</t>
    </r>
    <r>
      <rPr>
        <sz val="10"/>
        <color theme="1"/>
        <rFont val="Times New Roman"/>
        <family val="1"/>
      </rPr>
      <t xml:space="preserve">: твининг, услуге за преговоре </t>
    </r>
  </si>
  <si>
    <t>Министарство пољопривреде, шумарства и водопривреде-Републичка дирекција за воде</t>
  </si>
  <si>
    <r>
      <t xml:space="preserve">6. Активност Ц 1.1 </t>
    </r>
    <r>
      <rPr>
        <b/>
        <sz val="10"/>
        <color theme="1"/>
        <rFont val="Times New Roman"/>
        <family val="1"/>
      </rPr>
      <t>Уговор о услугама</t>
    </r>
    <r>
      <rPr>
        <sz val="10"/>
        <color theme="1"/>
        <rFont val="Times New Roman"/>
        <family val="1"/>
      </rPr>
      <t xml:space="preserve"> за техничку помоћ ИПА јединицама МПШВ и МЗЖС у спровођењу пројеката</t>
    </r>
  </si>
  <si>
    <r>
      <t xml:space="preserve">5. Активност Б 3.1-Б 3.2 </t>
    </r>
    <r>
      <rPr>
        <b/>
        <sz val="10"/>
        <color theme="1"/>
        <rFont val="Times New Roman"/>
        <family val="1"/>
      </rPr>
      <t>Уговор о услугама</t>
    </r>
    <r>
      <rPr>
        <sz val="10"/>
        <color theme="1"/>
        <rFont val="Times New Roman"/>
        <family val="1"/>
      </rPr>
      <t xml:space="preserve"> унапређење ефикасности сектора за управљање водама </t>
    </r>
  </si>
  <si>
    <r>
      <t xml:space="preserve">4. Активност Б 1.2 </t>
    </r>
    <r>
      <rPr>
        <b/>
        <sz val="10"/>
        <color theme="1"/>
        <rFont val="Times New Roman"/>
        <family val="1"/>
      </rPr>
      <t>Уговор о услугама</t>
    </r>
    <r>
      <rPr>
        <sz val="10"/>
        <color theme="1"/>
        <rFont val="Times New Roman"/>
        <family val="1"/>
      </rPr>
      <t xml:space="preserve"> супервизија радова за постројење отпадних вода Краљево </t>
    </r>
  </si>
  <si>
    <r>
      <t xml:space="preserve">3. Активност Б 1.2 </t>
    </r>
    <r>
      <rPr>
        <b/>
        <sz val="10"/>
        <color theme="1"/>
        <rFont val="Times New Roman"/>
        <family val="1"/>
      </rPr>
      <t>Уговор о радовима</t>
    </r>
    <r>
      <rPr>
        <sz val="10"/>
        <color theme="1"/>
        <rFont val="Times New Roman"/>
        <family val="1"/>
      </rPr>
      <t xml:space="preserve"> за постројење отпадних вода Краљево</t>
    </r>
  </si>
  <si>
    <r>
      <t xml:space="preserve">4. Активност Б 1.1 </t>
    </r>
    <r>
      <rPr>
        <b/>
        <sz val="10"/>
        <color theme="1"/>
        <rFont val="Times New Roman"/>
        <family val="1"/>
      </rPr>
      <t>Уговор о услугама</t>
    </r>
    <r>
      <rPr>
        <sz val="10"/>
        <color theme="1"/>
        <rFont val="Times New Roman"/>
        <family val="1"/>
      </rPr>
      <t xml:space="preserve"> супервизија радова за постројење отпадних вода Брус-Блаце </t>
    </r>
  </si>
  <si>
    <r>
      <t xml:space="preserve">4. </t>
    </r>
    <r>
      <rPr>
        <b/>
        <sz val="10"/>
        <color theme="1"/>
        <rFont val="Times New Roman"/>
        <family val="1"/>
      </rPr>
      <t>Уговори о услугама</t>
    </r>
    <r>
      <rPr>
        <sz val="10"/>
        <color theme="1"/>
        <rFont val="Times New Roman"/>
        <family val="1"/>
      </rPr>
      <t xml:space="preserve"> и оквирни уговори - Евалуација ИПА II помоћи и Националног програма ИПА ТАИБ 2013</t>
    </r>
  </si>
  <si>
    <r>
      <t xml:space="preserve">4. </t>
    </r>
    <r>
      <rPr>
        <b/>
        <sz val="10"/>
        <color theme="1"/>
        <rFont val="Times New Roman"/>
        <family val="1"/>
      </rPr>
      <t>Уговор о услугама</t>
    </r>
    <r>
      <rPr>
        <sz val="10"/>
        <color theme="1"/>
        <rFont val="Times New Roman"/>
        <family val="1"/>
      </rPr>
      <t xml:space="preserve"> - Евалуација ИПА II помоћи и Националног програма ИПА ТАИБ 2013</t>
    </r>
  </si>
  <si>
    <r>
      <t xml:space="preserve">2. Активност А 1.2 </t>
    </r>
    <r>
      <rPr>
        <b/>
        <sz val="10"/>
        <color theme="1"/>
        <rFont val="Times New Roman"/>
        <family val="1"/>
      </rPr>
      <t>Уговор о услугама</t>
    </r>
    <r>
      <rPr>
        <sz val="10"/>
        <color theme="1"/>
        <rFont val="Times New Roman"/>
        <family val="1"/>
      </rPr>
      <t xml:space="preserve"> у вези са раздвајањем отпада</t>
    </r>
  </si>
  <si>
    <t>Министарство рударства и енергетике - ЈП Србија Гас</t>
  </si>
  <si>
    <r>
      <t xml:space="preserve">3. Активност Б 1.1 </t>
    </r>
    <r>
      <rPr>
        <b/>
        <sz val="10"/>
        <color theme="1"/>
        <rFont val="Times New Roman"/>
        <family val="1"/>
      </rPr>
      <t>Уговор о радовима</t>
    </r>
    <r>
      <rPr>
        <sz val="10"/>
        <color theme="1"/>
        <rFont val="Times New Roman"/>
        <family val="1"/>
      </rPr>
      <t xml:space="preserve"> за постројење отпадних вода Брус-Блаце - лот 1, лот 2</t>
    </r>
  </si>
  <si>
    <t>ИПА 2021  - ПРЕГЛЕД ПРОЈЕКАТА/СЕКТОРСКИХ ПРОГРАМА ЗА ИНДИРЕКТНО УПРАВЉАЊЕ, СА ПРОЈЕКЦИЈАМА БУЏЕТА</t>
  </si>
  <si>
    <t>ИПА 2021-Преглед пројеката/секторских програма за индиректно управљање</t>
  </si>
  <si>
    <t>ИПА 2020-Преглед пројеката/секторских програма за индиректно управљање</t>
  </si>
  <si>
    <t>ИПА 2017 - ПРЕГЛЕД ПРОЈЕКАТА/СЕКТОРСКИХ ПРОГРАМА ЗА ИНДИРЕКТНО УПРАВЉАЊЕ,  СА ПРОЈЕКЦИЈАМА БУЏЕТА</t>
  </si>
  <si>
    <t>ИПА 2017-Преглед пројеката/секторских програма за индиректно управљање</t>
  </si>
  <si>
    <t>ИПА 2015 - ПРЕГЛЕД ПРОЈЕКАТА/СЕКТОРСКИХ ПРОГРАМА ЗА ИНДИРЕКТНО УПРАВЉАЊЕ,  СА ПРОЈЕКЦИЈАМА БУЏЕТА</t>
  </si>
  <si>
    <t>ИПА 2015-Преглед пројеката/секторских програма за индиректно управљање</t>
  </si>
  <si>
    <t>ЕУ за повезаност и Зелену Агенду</t>
  </si>
  <si>
    <t>ЕУ за одрживу економију, пољопривреду и рурални развој</t>
  </si>
  <si>
    <r>
      <t>1.1.1</t>
    </r>
    <r>
      <rPr>
        <b/>
        <sz val="10"/>
        <color theme="1"/>
        <rFont val="Times New Roman"/>
        <family val="1"/>
      </rPr>
      <t xml:space="preserve"> Уговор о радови</t>
    </r>
    <r>
      <rPr>
        <sz val="10"/>
        <color theme="1"/>
        <rFont val="Times New Roman"/>
        <family val="1"/>
      </rPr>
      <t xml:space="preserve"> - Успостављање интегрисаног регионалног система управљања отпадом у Новом Саду </t>
    </r>
  </si>
  <si>
    <r>
      <rPr>
        <sz val="10"/>
        <color theme="1"/>
        <rFont val="Times New Roman"/>
        <family val="1"/>
      </rPr>
      <t xml:space="preserve">1.1.2 </t>
    </r>
    <r>
      <rPr>
        <b/>
        <sz val="10"/>
        <color theme="1"/>
        <rFont val="Times New Roman"/>
        <family val="1"/>
      </rPr>
      <t xml:space="preserve"> Уговор о услугама</t>
    </r>
    <r>
      <rPr>
        <sz val="10"/>
        <color theme="1"/>
        <rFont val="Times New Roman"/>
        <family val="1"/>
      </rPr>
      <t xml:space="preserve"> - надзор радива</t>
    </r>
  </si>
  <si>
    <r>
      <rPr>
        <sz val="10"/>
        <color theme="1"/>
        <rFont val="Times New Roman"/>
        <family val="1"/>
      </rPr>
      <t>2.1.1</t>
    </r>
    <r>
      <rPr>
        <b/>
        <sz val="10"/>
        <color theme="1"/>
        <rFont val="Times New Roman"/>
        <family val="1"/>
      </rPr>
      <t xml:space="preserve"> Уговор о услугама - Р</t>
    </r>
    <r>
      <rPr>
        <sz val="10"/>
        <color theme="1"/>
        <rFont val="Times New Roman"/>
        <family val="1"/>
      </rPr>
      <t>азвој оперативног интегрисаног система администрације и контроле (</t>
    </r>
    <r>
      <rPr>
        <i/>
        <sz val="10"/>
        <color theme="1"/>
        <rFont val="Times New Roman"/>
        <family val="1"/>
      </rPr>
      <t>IACS</t>
    </r>
    <r>
      <rPr>
        <sz val="10"/>
        <color theme="1"/>
        <rFont val="Times New Roman"/>
        <family val="1"/>
      </rPr>
      <t>) (I фаза)</t>
    </r>
  </si>
  <si>
    <r>
      <rPr>
        <sz val="10"/>
        <color theme="1"/>
        <rFont val="Times New Roman"/>
        <family val="1"/>
      </rPr>
      <t>2.1.2</t>
    </r>
    <r>
      <rPr>
        <b/>
        <sz val="10"/>
        <color theme="1"/>
        <rFont val="Times New Roman"/>
        <family val="1"/>
      </rPr>
      <t xml:space="preserve"> Уговор о набавци -</t>
    </r>
    <r>
      <rPr>
        <sz val="10"/>
        <color theme="1"/>
        <rFont val="Times New Roman"/>
        <family val="1"/>
      </rPr>
      <t xml:space="preserve"> Развој оперативног интегрисаног система администрације и контроле (</t>
    </r>
    <r>
      <rPr>
        <i/>
        <sz val="10"/>
        <color theme="1"/>
        <rFont val="Times New Roman"/>
        <family val="1"/>
      </rPr>
      <t>IACS</t>
    </r>
    <r>
      <rPr>
        <sz val="10"/>
        <color theme="1"/>
        <rFont val="Times New Roman"/>
        <family val="1"/>
      </rPr>
      <t>) (I фаза)</t>
    </r>
  </si>
  <si>
    <r>
      <rPr>
        <sz val="10"/>
        <color theme="1"/>
        <rFont val="Times New Roman"/>
        <family val="1"/>
      </rPr>
      <t xml:space="preserve">2.2.1 </t>
    </r>
    <r>
      <rPr>
        <b/>
        <sz val="10"/>
        <color theme="1"/>
        <rFont val="Times New Roman"/>
        <family val="1"/>
      </rPr>
      <t xml:space="preserve">Твининг лајт - </t>
    </r>
    <r>
      <rPr>
        <sz val="10"/>
        <color theme="1"/>
        <rFont val="Times New Roman"/>
        <family val="1"/>
      </rPr>
      <t xml:space="preserve">Јачање капацитета и усклађивање са ЕУ </t>
    </r>
    <r>
      <rPr>
        <i/>
        <sz val="10"/>
        <color theme="1"/>
        <rFont val="Times New Roman"/>
        <family val="1"/>
      </rPr>
      <t>acquis</t>
    </r>
    <r>
      <rPr>
        <sz val="10"/>
        <color theme="1"/>
        <rFont val="Times New Roman"/>
        <family val="1"/>
      </rPr>
      <t xml:space="preserve"> политике  рибарства</t>
    </r>
  </si>
  <si>
    <r>
      <rPr>
        <sz val="10"/>
        <color theme="1"/>
        <rFont val="Times New Roman"/>
        <family val="1"/>
      </rPr>
      <t xml:space="preserve">2.3.1 </t>
    </r>
    <r>
      <rPr>
        <b/>
        <sz val="10"/>
        <color theme="1"/>
        <rFont val="Times New Roman"/>
        <family val="1"/>
      </rPr>
      <t>Уговор о набаци</t>
    </r>
    <r>
      <rPr>
        <sz val="10"/>
        <color theme="1"/>
        <rFont val="Times New Roman"/>
        <family val="1"/>
      </rPr>
      <t xml:space="preserve"> - Подршка контролном праћењу и искорењивању беснила код дивљих животиња</t>
    </r>
  </si>
  <si>
    <t xml:space="preserve">Неалоцирана средства: Услуге за преговоре </t>
  </si>
  <si>
    <t>ИПАРД II  ИПАРД III- ПРЕГЛЕД ПРОЈЕКАТА/СЕКТОРСКИХ ПРОГРАМА ЗА ИНДИРЕКТНО УПРАВЉАЊЕ,  СА ПРОЈЕКЦИЈАМА БУЏЕТА</t>
  </si>
  <si>
    <t>ИПАРД II ИПАРД III-Преглед пројеката/секторских програма за индиректно управљање</t>
  </si>
  <si>
    <t>ИПАРД II ИПАРД III</t>
  </si>
  <si>
    <t xml:space="preserve"> </t>
  </si>
  <si>
    <t>ИПА 2014 - ПРЕГЛЕД ПРОЈЕКАТА/СЕКТОРСКИХ ПРОГРАМА ЗА ИНДИРЕКТНО УПРАВЉАЊЕ,  СА ПРОЈЕКЦИЈАМА БУЏЕТА</t>
  </si>
  <si>
    <t>ИПА 2014-Преглед пројеката/секторских програма за индиректно управљање</t>
  </si>
  <si>
    <t>АД/Помоћ приступању ЕУ</t>
  </si>
  <si>
    <r>
      <rPr>
        <b/>
        <sz val="10"/>
        <rFont val="Times New Roman"/>
        <family val="1"/>
      </rPr>
      <t>Уговор о услугама</t>
    </r>
    <r>
      <rPr>
        <sz val="10"/>
        <rFont val="Times New Roman"/>
        <family val="1"/>
      </rPr>
      <t xml:space="preserve"> за припрему инвестиционих пројеката PPF 6
</t>
    </r>
    <r>
      <rPr>
        <b/>
        <sz val="10"/>
        <color theme="1"/>
        <rFont val="Times New Roman"/>
        <family val="1"/>
      </rPr>
      <t/>
    </r>
  </si>
  <si>
    <t>Министарство унутрашњих послова</t>
  </si>
  <si>
    <t>Министарство просвете, науке и технолошког развоја и Фонд за иновациону делатност</t>
  </si>
  <si>
    <t>Министарство за рад, запошљавање борачка и социјална питања</t>
  </si>
  <si>
    <t>Министарство рударства и енергетике</t>
  </si>
  <si>
    <t>ИПА 2016 - ПРЕГЛЕД ПРОЈЕКАТА/СЕКТОРСКИХ ПРОГРАМА ЗА ИНДИРЕКТНО УПРАВЉАЊЕ,  СА ПРОЈЕКЦИЈАМА БУЏЕТА</t>
  </si>
  <si>
    <t>ИПА 2016-Преглед пројеката/секторских програма за индиректно управљање</t>
  </si>
  <si>
    <t>АД/Твининг</t>
  </si>
  <si>
    <t>Министарство трговине, туризма и телекомуникација</t>
  </si>
  <si>
    <t xml:space="preserve">Неалоцирана средства </t>
  </si>
  <si>
    <r>
      <t>Министарство пољопривреде, шумарства и водопривреде-</t>
    </r>
    <r>
      <rPr>
        <b/>
        <sz val="10"/>
        <color theme="1"/>
        <rFont val="Times New Roman"/>
        <family val="1"/>
      </rPr>
      <t>Управа за шуме</t>
    </r>
  </si>
  <si>
    <t>ИПА 2018 - ПРЕГЛЕД ПРОЈЕКАТА/СЕКТОРСКИХ ПРОГРАМА ЗА ИНДИРЕКТНО УПРАВЉАЊЕ,  СА ПРОЈЕКЦИЈАМА БУЏЕТА</t>
  </si>
  <si>
    <t>ИПА 2018-Преглед пројеката/секторских програма за индиректно управљање</t>
  </si>
  <si>
    <r>
      <t xml:space="preserve">1.2. </t>
    </r>
    <r>
      <rPr>
        <b/>
        <sz val="10"/>
        <color theme="1"/>
        <rFont val="Times New Roman"/>
        <family val="1"/>
      </rPr>
      <t>Уговор о услугама</t>
    </r>
    <r>
      <rPr>
        <sz val="10"/>
        <color theme="1"/>
        <rFont val="Times New Roman"/>
        <family val="1"/>
      </rPr>
      <t xml:space="preserve"> -  Подршка Агенцији за енергију Републике Србије (АЕРС) за прикупљање и анализу података о енергетском тржишту и мрежној инфраструктури (поглавље 15)</t>
    </r>
  </si>
  <si>
    <t>Министарство рударства и енергетике / Агенција за енергетику Републике Србије</t>
  </si>
  <si>
    <r>
      <t xml:space="preserve">1.4. </t>
    </r>
    <r>
      <rPr>
        <b/>
        <sz val="10"/>
        <color theme="1"/>
        <rFont val="Times New Roman"/>
        <family val="1"/>
      </rPr>
      <t xml:space="preserve">Твининг </t>
    </r>
    <r>
      <rPr>
        <sz val="10"/>
        <color theme="1"/>
        <rFont val="Times New Roman"/>
        <family val="1"/>
      </rPr>
      <t xml:space="preserve">- јачање капацитета институција у </t>
    </r>
    <r>
      <rPr>
        <i/>
        <sz val="10"/>
        <color theme="1"/>
        <rFont val="Times New Roman"/>
        <family val="1"/>
      </rPr>
      <t>SoHO</t>
    </r>
    <r>
      <rPr>
        <sz val="10"/>
        <color theme="1"/>
        <rFont val="Times New Roman"/>
        <family val="1"/>
      </rPr>
      <t xml:space="preserve"> систему</t>
    </r>
  </si>
  <si>
    <t>Министарство здравља-Директорат за биомедицину</t>
  </si>
  <si>
    <r>
      <t xml:space="preserve">1.1. </t>
    </r>
    <r>
      <rPr>
        <b/>
        <sz val="10"/>
        <color theme="1"/>
        <rFont val="Times New Roman"/>
        <family val="1"/>
      </rPr>
      <t>Твининг</t>
    </r>
    <r>
      <rPr>
        <sz val="10"/>
        <color theme="1"/>
        <rFont val="Times New Roman"/>
        <family val="1"/>
      </rPr>
      <t xml:space="preserve"> - Преговори и развој политика</t>
    </r>
  </si>
  <si>
    <r>
      <t xml:space="preserve">1.1. </t>
    </r>
    <r>
      <rPr>
        <b/>
        <sz val="10"/>
        <color theme="1"/>
        <rFont val="Times New Roman"/>
        <family val="1"/>
      </rPr>
      <t>Твининг</t>
    </r>
    <r>
      <rPr>
        <sz val="10"/>
        <color theme="1"/>
        <rFont val="Times New Roman"/>
        <family val="1"/>
      </rPr>
      <t xml:space="preserve">  - Преговори и развој политика</t>
    </r>
  </si>
  <si>
    <r>
      <rPr>
        <b/>
        <sz val="10"/>
        <color theme="1"/>
        <rFont val="Times New Roman"/>
        <family val="1"/>
      </rPr>
      <t>Твининг</t>
    </r>
    <r>
      <rPr>
        <sz val="10"/>
        <color theme="1"/>
        <rFont val="Times New Roman"/>
        <family val="1"/>
      </rPr>
      <t xml:space="preserve"> - Jачање заштите потрошача у Србији као одговор на нове изазове на тржишту
</t>
    </r>
  </si>
  <si>
    <r>
      <t xml:space="preserve">1.1. </t>
    </r>
    <r>
      <rPr>
        <b/>
        <sz val="10"/>
        <color theme="1"/>
        <rFont val="Times New Roman"/>
        <family val="1"/>
      </rPr>
      <t>Уговор о радовим</t>
    </r>
    <r>
      <rPr>
        <sz val="10"/>
        <color theme="1"/>
        <rFont val="Times New Roman"/>
        <family val="1"/>
      </rPr>
      <t>а - изградња постројења за третман отпадних вода у Нишу Лот 1</t>
    </r>
  </si>
  <si>
    <t xml:space="preserve">Министарство заштите животне средине  </t>
  </si>
  <si>
    <r>
      <t xml:space="preserve">1.1. </t>
    </r>
    <r>
      <rPr>
        <b/>
        <sz val="10"/>
        <color theme="1"/>
        <rFont val="Times New Roman"/>
        <family val="1"/>
      </rPr>
      <t>Уговор о радовим</t>
    </r>
    <r>
      <rPr>
        <sz val="10"/>
        <color theme="1"/>
        <rFont val="Times New Roman"/>
        <family val="1"/>
      </rPr>
      <t>а - изградња постројења за третман отпадних вода у Нишу Лот 2</t>
    </r>
  </si>
  <si>
    <r>
      <t xml:space="preserve">1.2. </t>
    </r>
    <r>
      <rPr>
        <b/>
        <sz val="10"/>
        <color theme="1"/>
        <rFont val="Times New Roman"/>
        <family val="1"/>
      </rPr>
      <t>Уговор о услугама</t>
    </r>
    <r>
      <rPr>
        <sz val="10"/>
        <color theme="1"/>
        <rFont val="Times New Roman"/>
        <family val="1"/>
      </rPr>
      <t xml:space="preserve"> - надзор за изградњу постројења за третман отпадних вода у Нишу</t>
    </r>
  </si>
  <si>
    <r>
      <t xml:space="preserve">1.3. </t>
    </r>
    <r>
      <rPr>
        <b/>
        <sz val="10"/>
        <color theme="1"/>
        <rFont val="Times New Roman"/>
        <family val="1"/>
      </rPr>
      <t>Уговор о услугама</t>
    </r>
    <r>
      <rPr>
        <sz val="10"/>
        <color theme="1"/>
        <rFont val="Times New Roman"/>
        <family val="1"/>
      </rPr>
      <t xml:space="preserve"> - изградња капацитета јавних комуналних предузећа</t>
    </r>
  </si>
  <si>
    <t>КОНКУРЕНТНОСТ Акција 6/Конкурентност - индиректно управљање</t>
  </si>
  <si>
    <r>
      <t xml:space="preserve">1.1. </t>
    </r>
    <r>
      <rPr>
        <b/>
        <sz val="10"/>
        <color theme="1"/>
        <rFont val="Times New Roman"/>
        <family val="1"/>
      </rPr>
      <t>Директни грант</t>
    </r>
    <r>
      <rPr>
        <sz val="10"/>
        <color theme="1"/>
        <rFont val="Times New Roman"/>
        <family val="1"/>
      </rPr>
      <t xml:space="preserve"> Иновационом фонду</t>
    </r>
  </si>
  <si>
    <t>ИПА 2019 - ПРЕГЛЕД ПРОЈЕКАТА/СЕКТОРСКИХ ПРОГРАМА ЗА ИНДИРЕКТНО УПРАВЉАЊЕ,  СА ПРОЈЕКЦИЈАМА БУЏЕТА</t>
  </si>
  <si>
    <t>ИПА 2019-Преглед пројеката/секторских програма за индиректно управљање</t>
  </si>
  <si>
    <t>КОНКУРЕНТНОСТ И ИНОВАЦИЈЕ Акција 5-Конкурентност, истраживање и развој и иновације</t>
  </si>
  <si>
    <r>
      <t xml:space="preserve">1. Директни грант </t>
    </r>
    <r>
      <rPr>
        <sz val="10"/>
        <color theme="1"/>
        <rFont val="Times New Roman"/>
        <family val="1"/>
      </rPr>
      <t>Иновационом фонду</t>
    </r>
  </si>
  <si>
    <t>ИПА 2020 - I део - ПРЕГЛЕД ПРОЈЕКАТА/СЕКТОРСКИХ ПРОГРАМА ЗА ИНДИРЕКТНО УПРАВЉАЊЕ, СА ПРОЈЕКЦИЈАМА БУЏЕТА</t>
  </si>
  <si>
    <t>Демократија и управљање</t>
  </si>
  <si>
    <r>
      <t xml:space="preserve">Уговор о набавци </t>
    </r>
    <r>
      <rPr>
        <sz val="10"/>
        <color theme="1"/>
        <rFont val="Times New Roman"/>
        <family val="1"/>
      </rPr>
      <t>за</t>
    </r>
    <r>
      <rPr>
        <b/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SCADA</t>
    </r>
    <r>
      <rPr>
        <sz val="10"/>
        <color theme="1"/>
        <rFont val="Times New Roman"/>
        <family val="1"/>
      </rPr>
      <t xml:space="preserve"> sistem</t>
    </r>
  </si>
  <si>
    <r>
      <t xml:space="preserve">Уговор о услугама </t>
    </r>
    <r>
      <rPr>
        <sz val="10"/>
        <color theme="1"/>
        <rFont val="Times New Roman"/>
        <family val="1"/>
      </rPr>
      <t xml:space="preserve">за надзор </t>
    </r>
  </si>
  <si>
    <r>
      <t xml:space="preserve">Уговор о набавци </t>
    </r>
    <r>
      <rPr>
        <sz val="10"/>
        <color theme="1"/>
        <rFont val="Times New Roman"/>
        <family val="1"/>
      </rPr>
      <t xml:space="preserve">за </t>
    </r>
    <r>
      <rPr>
        <i/>
        <sz val="10"/>
        <color theme="1"/>
        <rFont val="Times New Roman"/>
        <family val="1"/>
      </rPr>
      <t>ITC</t>
    </r>
    <r>
      <rPr>
        <sz val="10"/>
        <color theme="1"/>
        <rFont val="Times New Roman"/>
        <family val="1"/>
      </rPr>
      <t xml:space="preserve"> опрему</t>
    </r>
  </si>
  <si>
    <t>Министарство финансија - Управа царина</t>
  </si>
  <si>
    <r>
      <t xml:space="preserve">Уговор о услугама </t>
    </r>
    <r>
      <rPr>
        <sz val="10"/>
        <color theme="1"/>
        <rFont val="Times New Roman"/>
        <family val="1"/>
      </rPr>
      <t xml:space="preserve">за </t>
    </r>
    <r>
      <rPr>
        <i/>
        <sz val="10"/>
        <color theme="1"/>
        <rFont val="Times New Roman"/>
        <family val="1"/>
      </rPr>
      <t>AIS AES</t>
    </r>
    <r>
      <rPr>
        <sz val="10"/>
        <color theme="1"/>
        <rFont val="Times New Roman"/>
        <family val="1"/>
      </rPr>
      <t xml:space="preserve"> и </t>
    </r>
    <r>
      <rPr>
        <i/>
        <sz val="10"/>
        <color theme="1"/>
        <rFont val="Times New Roman"/>
        <family val="1"/>
      </rPr>
      <t>CDMS</t>
    </r>
    <r>
      <rPr>
        <sz val="10"/>
        <color theme="1"/>
        <rFont val="Times New Roman"/>
        <family val="1"/>
      </rPr>
      <t xml:space="preserve"> систем</t>
    </r>
  </si>
  <si>
    <r>
      <t xml:space="preserve">Уговор о услугама </t>
    </r>
    <r>
      <rPr>
        <sz val="10"/>
        <color theme="1"/>
        <rFont val="Times New Roman"/>
        <family val="1"/>
      </rPr>
      <t>за надзор развоја AIS AES и CDMS система</t>
    </r>
  </si>
  <si>
    <r>
      <rPr>
        <b/>
        <sz val="10"/>
        <color theme="1"/>
        <rFont val="Times New Roman"/>
        <family val="1"/>
      </rPr>
      <t>Уговор о услугама</t>
    </r>
    <r>
      <rPr>
        <sz val="10"/>
        <color theme="1"/>
        <rFont val="Times New Roman"/>
        <family val="1"/>
      </rPr>
      <t xml:space="preserve"> „Надзор над модернизацијом и санацијом железничке деонице Ниш - Брестовац</t>
    </r>
  </si>
  <si>
    <t xml:space="preserve">Министарство грађевинарства, саобраћаја </t>
  </si>
  <si>
    <r>
      <rPr>
        <b/>
        <sz val="10"/>
        <color theme="1"/>
        <rFont val="Times New Roman"/>
        <family val="1"/>
      </rPr>
      <t>Уговор о набавци</t>
    </r>
    <r>
      <rPr>
        <sz val="10"/>
        <color theme="1"/>
        <rFont val="Times New Roman"/>
        <family val="1"/>
      </rPr>
      <t xml:space="preserve"> „Техничка подршка за борбу против организованог криминала, финансијску истрагу и сајбер-криминал Приоритет А "       (лот 1-3)</t>
    </r>
  </si>
  <si>
    <t>Образовање, запошљавање и социјалне политике</t>
  </si>
  <si>
    <r>
      <t xml:space="preserve">Уговор о услугама </t>
    </r>
    <r>
      <rPr>
        <sz val="10"/>
        <color theme="1"/>
        <rFont val="Times New Roman"/>
        <family val="1"/>
      </rPr>
      <t>за социјалне политике</t>
    </r>
  </si>
  <si>
    <r>
      <t xml:space="preserve">Директни грант </t>
    </r>
    <r>
      <rPr>
        <sz val="10"/>
        <color theme="1"/>
        <rFont val="Times New Roman"/>
        <family val="1"/>
      </rPr>
      <t>за НСЗ</t>
    </r>
  </si>
  <si>
    <r>
      <t xml:space="preserve">Уговор о услугама </t>
    </r>
    <r>
      <rPr>
        <sz val="10"/>
        <color theme="1"/>
        <rFont val="Times New Roman"/>
        <family val="1"/>
      </rPr>
      <t xml:space="preserve"> за правни оквир образовања одраслих</t>
    </r>
  </si>
  <si>
    <t>Министарство просвете, науке и технолошког развоја</t>
  </si>
  <si>
    <r>
      <t xml:space="preserve">Уговор о услугама </t>
    </r>
    <r>
      <rPr>
        <sz val="10"/>
        <color theme="1"/>
        <rFont val="Times New Roman"/>
        <family val="1"/>
      </rPr>
      <t>за национлну социјалну заштиту</t>
    </r>
  </si>
  <si>
    <r>
      <t xml:space="preserve">Директни грант </t>
    </r>
    <r>
      <rPr>
        <sz val="10"/>
        <color theme="1"/>
        <rFont val="Times New Roman"/>
        <family val="1"/>
      </rPr>
      <t>за СКГО</t>
    </r>
  </si>
  <si>
    <r>
      <t xml:space="preserve">Уговор о набавци </t>
    </r>
    <r>
      <rPr>
        <sz val="10"/>
        <color theme="1"/>
        <rFont val="Times New Roman"/>
        <family val="1"/>
      </rPr>
      <t xml:space="preserve">опреме за епидемиолошки надзор лот (1-3) </t>
    </r>
  </si>
  <si>
    <t>Министарство здравља</t>
  </si>
  <si>
    <r>
      <t xml:space="preserve">Твининг </t>
    </r>
    <r>
      <rPr>
        <sz val="10"/>
        <color theme="1"/>
        <rFont val="Times New Roman"/>
        <family val="1"/>
      </rPr>
      <t>за систем надзора и одговора на заразне болести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</si>
</sst>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5">
    <xf numFmtId="0" fontId="0" fillId="0" borderId="0" xfId="0"/>
    <xf numFmtId="4" fontId="2" fillId="0" borderId="2" xfId="0" applyNumberFormat="1" applyFont="1" applyBorder="1" applyAlignment="1">
      <alignment horizontal="center" vertical="center" wrapText="1"/>
    </xf>
    <xf numFmtId="0" fontId="0" fillId="0" borderId="10" xfId="0" applyBorder="1"/>
    <xf numFmtId="4" fontId="0" fillId="0" borderId="0" xfId="0" applyNumberFormat="1"/>
    <xf numFmtId="3" fontId="3" fillId="0" borderId="9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8" xfId="0" applyFont="1" applyBorder="1"/>
    <xf numFmtId="4" fontId="3" fillId="0" borderId="9" xfId="0" applyNumberFormat="1" applyFont="1" applyBorder="1" applyAlignment="1">
      <alignment horizontal="center" vertical="center" wrapText="1"/>
    </xf>
    <xf numFmtId="4" fontId="3" fillId="0" borderId="33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39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40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10" xfId="0" applyFont="1" applyBorder="1"/>
    <xf numFmtId="4" fontId="7" fillId="0" borderId="0" xfId="0" applyNumberFormat="1" applyFont="1"/>
    <xf numFmtId="3" fontId="7" fillId="0" borderId="0" xfId="0" applyNumberFormat="1" applyFont="1"/>
    <xf numFmtId="3" fontId="7" fillId="0" borderId="0" xfId="0" applyNumberFormat="1" applyFont="1" applyAlignment="1">
      <alignment horizontal="left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41" xfId="0" applyNumberFormat="1" applyFont="1" applyBorder="1" applyAlignment="1">
      <alignment horizontal="center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/>
    <xf numFmtId="4" fontId="2" fillId="0" borderId="36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2" fillId="0" borderId="29" xfId="0" applyFont="1" applyBorder="1" applyAlignment="1">
      <alignment horizontal="left" vertical="center" wrapText="1"/>
    </xf>
    <xf numFmtId="4" fontId="2" fillId="3" borderId="31" xfId="0" applyNumberFormat="1" applyFont="1" applyFill="1" applyBorder="1" applyAlignment="1">
      <alignment horizontal="center" vertical="center" wrapText="1"/>
    </xf>
    <xf numFmtId="4" fontId="2" fillId="3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/>
    <xf numFmtId="4" fontId="10" fillId="0" borderId="42" xfId="0" applyNumberFormat="1" applyFont="1" applyBorder="1"/>
    <xf numFmtId="0" fontId="10" fillId="0" borderId="10" xfId="0" applyFont="1" applyBorder="1"/>
    <xf numFmtId="0" fontId="0" fillId="0" borderId="43" xfId="0" applyBorder="1"/>
    <xf numFmtId="0" fontId="11" fillId="0" borderId="12" xfId="0" applyFont="1" applyBorder="1" applyAlignment="1">
      <alignment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45" xfId="0" applyFont="1" applyBorder="1" applyAlignment="1">
      <alignment horizontal="left" vertical="center" wrapText="1"/>
    </xf>
    <xf numFmtId="4" fontId="10" fillId="0" borderId="45" xfId="0" applyNumberFormat="1" applyFont="1" applyBorder="1" applyAlignment="1">
      <alignment horizontal="center" vertical="center" wrapText="1"/>
    </xf>
    <xf numFmtId="4" fontId="10" fillId="0" borderId="46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4" fontId="11" fillId="0" borderId="9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4" fontId="2" fillId="0" borderId="49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5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" fontId="14" fillId="0" borderId="9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11" fillId="2" borderId="20" xfId="0" applyFont="1" applyFill="1" applyBorder="1" applyAlignment="1">
      <alignment horizontal="center" wrapText="1"/>
    </xf>
    <xf numFmtId="0" fontId="11" fillId="2" borderId="22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leksandra Pavlović" id="{73034CE0-ACC2-4173-A936-57E65BE6CB7C}" userId="S::aleksandra.pavlovic@mfin.gov.rs::2002d480-fea6-403e-b503-459f78d4fff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14"/>
  <sheetViews>
    <sheetView tabSelected="1" zoomScale="80" zoomScaleNormal="80" zoomScalePageLayoutView="85" workbookViewId="0">
      <pane xSplit="7" ySplit="6" topLeftCell="H7" activePane="bottomRight" state="frozen"/>
      <selection activeCell="O30" sqref="O30"/>
      <selection pane="topRight" activeCell="O30" sqref="O30"/>
      <selection pane="bottomLeft" activeCell="O30" sqref="O30"/>
      <selection pane="bottomRight" activeCell="F12" sqref="F12"/>
    </sheetView>
  </sheetViews>
  <sheetFormatPr defaultColWidth="8.85546875" defaultRowHeight="15" x14ac:dyDescent="0.25"/>
  <cols>
    <col min="1" max="1" width="14.5703125" customWidth="1"/>
    <col min="2" max="2" width="15.85546875" customWidth="1"/>
    <col min="3" max="3" width="20" customWidth="1"/>
    <col min="4" max="4" width="18.28515625" customWidth="1"/>
    <col min="5" max="5" width="16.28515625" customWidth="1"/>
    <col min="6" max="6" width="13.85546875" customWidth="1"/>
    <col min="7" max="7" width="16.5703125" customWidth="1"/>
    <col min="8" max="8" width="16.140625" customWidth="1"/>
    <col min="9" max="9" width="18.42578125" customWidth="1"/>
    <col min="10" max="10" width="15" customWidth="1"/>
    <col min="11" max="11" width="16.28515625" customWidth="1"/>
    <col min="12" max="12" width="15" customWidth="1"/>
    <col min="13" max="13" width="17.85546875" customWidth="1"/>
    <col min="14" max="14" width="16.5703125" customWidth="1"/>
    <col min="15" max="15" width="15.85546875" customWidth="1"/>
    <col min="16" max="19" width="15" customWidth="1"/>
    <col min="20" max="20" width="13.5703125" bestFit="1" customWidth="1"/>
    <col min="23" max="23" width="13.5703125" bestFit="1" customWidth="1"/>
  </cols>
  <sheetData>
    <row r="1" spans="1:151" ht="28.5" customHeight="1" thickBot="1" x14ac:dyDescent="0.3">
      <c r="A1" s="84" t="s">
        <v>8</v>
      </c>
      <c r="B1" s="120" t="s">
        <v>82</v>
      </c>
      <c r="C1" s="120"/>
      <c r="D1" s="120"/>
      <c r="E1" s="120"/>
      <c r="F1" s="120"/>
      <c r="G1" s="120"/>
      <c r="H1" s="120"/>
      <c r="I1" s="120"/>
      <c r="J1" s="120"/>
      <c r="K1" s="120"/>
      <c r="L1" s="85"/>
      <c r="M1" s="86"/>
      <c r="N1" s="86"/>
      <c r="O1" s="86"/>
      <c r="P1" s="87"/>
      <c r="Q1" s="88"/>
      <c r="R1" s="88"/>
      <c r="S1" s="88"/>
      <c r="T1" s="89"/>
    </row>
    <row r="2" spans="1:151" ht="23.25" customHeight="1" thickBot="1" x14ac:dyDescent="0.3">
      <c r="A2" s="121" t="s">
        <v>83</v>
      </c>
      <c r="B2" s="122"/>
      <c r="C2" s="122"/>
      <c r="D2" s="122"/>
      <c r="E2" s="122"/>
      <c r="F2" s="122"/>
      <c r="G2" s="122"/>
      <c r="H2" s="123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5"/>
    </row>
    <row r="3" spans="1:151" ht="16.5" thickBot="1" x14ac:dyDescent="0.3">
      <c r="A3" s="126" t="s">
        <v>1</v>
      </c>
      <c r="B3" s="126" t="s">
        <v>9</v>
      </c>
      <c r="C3" s="126" t="s">
        <v>2</v>
      </c>
      <c r="D3" s="126" t="s">
        <v>11</v>
      </c>
      <c r="E3" s="126" t="s">
        <v>3</v>
      </c>
      <c r="F3" s="130" t="s">
        <v>13</v>
      </c>
      <c r="G3" s="126" t="s">
        <v>4</v>
      </c>
      <c r="H3" s="135">
        <v>2024</v>
      </c>
      <c r="I3" s="136"/>
      <c r="J3" s="136"/>
      <c r="K3" s="137"/>
      <c r="L3" s="135">
        <v>2025</v>
      </c>
      <c r="M3" s="136"/>
      <c r="N3" s="136"/>
      <c r="O3" s="136"/>
      <c r="P3" s="135">
        <v>2026</v>
      </c>
      <c r="Q3" s="136"/>
      <c r="R3" s="136"/>
      <c r="S3" s="137"/>
    </row>
    <row r="4" spans="1:151" ht="24.75" customHeight="1" thickBot="1" x14ac:dyDescent="0.3">
      <c r="A4" s="127"/>
      <c r="B4" s="127"/>
      <c r="C4" s="127"/>
      <c r="D4" s="127"/>
      <c r="E4" s="128"/>
      <c r="F4" s="131"/>
      <c r="G4" s="131"/>
      <c r="H4" s="130" t="s">
        <v>3</v>
      </c>
      <c r="I4" s="138"/>
      <c r="J4" s="139" t="s">
        <v>0</v>
      </c>
      <c r="K4" s="140"/>
      <c r="L4" s="141" t="s">
        <v>3</v>
      </c>
      <c r="M4" s="140"/>
      <c r="N4" s="139" t="s">
        <v>0</v>
      </c>
      <c r="O4" s="140"/>
      <c r="P4" s="138" t="s">
        <v>3</v>
      </c>
      <c r="Q4" s="142"/>
      <c r="R4" s="143" t="s">
        <v>0</v>
      </c>
      <c r="S4" s="144"/>
    </row>
    <row r="5" spans="1:151" ht="15.75" thickBot="1" x14ac:dyDescent="0.3">
      <c r="A5" s="128"/>
      <c r="B5" s="128"/>
      <c r="C5" s="128"/>
      <c r="D5" s="128"/>
      <c r="E5" s="128"/>
      <c r="F5" s="132"/>
      <c r="G5" s="133"/>
      <c r="H5" s="147" t="s">
        <v>12</v>
      </c>
      <c r="I5" s="145" t="s">
        <v>5</v>
      </c>
      <c r="J5" s="147" t="s">
        <v>12</v>
      </c>
      <c r="K5" s="145" t="s">
        <v>5</v>
      </c>
      <c r="L5" s="149" t="s">
        <v>12</v>
      </c>
      <c r="M5" s="151" t="s">
        <v>5</v>
      </c>
      <c r="N5" s="153" t="s">
        <v>12</v>
      </c>
      <c r="O5" s="151" t="s">
        <v>5</v>
      </c>
      <c r="P5" s="149" t="s">
        <v>12</v>
      </c>
      <c r="Q5" s="138" t="s">
        <v>5</v>
      </c>
      <c r="R5" s="147" t="s">
        <v>12</v>
      </c>
      <c r="S5" s="145" t="s">
        <v>5</v>
      </c>
    </row>
    <row r="6" spans="1:151" ht="24" customHeight="1" thickBot="1" x14ac:dyDescent="0.3">
      <c r="A6" s="128"/>
      <c r="B6" s="128"/>
      <c r="C6" s="129"/>
      <c r="D6" s="129"/>
      <c r="E6" s="139" t="s">
        <v>7</v>
      </c>
      <c r="F6" s="141"/>
      <c r="G6" s="134"/>
      <c r="H6" s="148"/>
      <c r="I6" s="146"/>
      <c r="J6" s="148"/>
      <c r="K6" s="146"/>
      <c r="L6" s="150"/>
      <c r="M6" s="152"/>
      <c r="N6" s="154"/>
      <c r="O6" s="152"/>
      <c r="P6" s="150"/>
      <c r="Q6" s="155"/>
      <c r="R6" s="148"/>
      <c r="S6" s="146"/>
    </row>
    <row r="7" spans="1:151" ht="102.75" customHeight="1" thickBot="1" x14ac:dyDescent="0.3">
      <c r="A7" s="90" t="s">
        <v>84</v>
      </c>
      <c r="B7" s="91">
        <f>+SUM(D7:D7)</f>
        <v>3234921</v>
      </c>
      <c r="C7" s="94" t="s">
        <v>85</v>
      </c>
      <c r="D7" s="95">
        <v>3234921</v>
      </c>
      <c r="E7" s="96">
        <v>2940836.23</v>
      </c>
      <c r="F7" s="97">
        <v>294084.77</v>
      </c>
      <c r="G7" s="98" t="s">
        <v>18</v>
      </c>
      <c r="H7" s="92">
        <v>228562.15</v>
      </c>
      <c r="I7" s="93">
        <f t="shared" ref="I7" si="0">+H7*120</f>
        <v>27427458</v>
      </c>
      <c r="J7" s="92">
        <v>22856.21</v>
      </c>
      <c r="K7" s="93">
        <f>+J7*120</f>
        <v>2742745.1999999997</v>
      </c>
      <c r="L7" s="92">
        <v>0</v>
      </c>
      <c r="M7" s="93">
        <f>+L7*120</f>
        <v>0</v>
      </c>
      <c r="N7" s="92">
        <v>0</v>
      </c>
      <c r="O7" s="93">
        <f t="shared" ref="O7" si="1">+N7*120</f>
        <v>0</v>
      </c>
      <c r="P7" s="92">
        <v>0</v>
      </c>
      <c r="Q7" s="93">
        <f t="shared" ref="Q7" si="2">+P7*120</f>
        <v>0</v>
      </c>
      <c r="R7" s="92">
        <v>0</v>
      </c>
      <c r="S7" s="93">
        <f t="shared" ref="S7" si="3">+R7*120</f>
        <v>0</v>
      </c>
    </row>
    <row r="8" spans="1:151" s="2" customFormat="1" ht="42" customHeight="1" thickBot="1" x14ac:dyDescent="0.3">
      <c r="A8" s="99" t="s">
        <v>26</v>
      </c>
      <c r="B8" s="100"/>
      <c r="C8" s="101"/>
      <c r="D8" s="102">
        <f>+SUM(D7:D7)</f>
        <v>3234921</v>
      </c>
      <c r="E8" s="102">
        <f>+SUM(E7:E7)</f>
        <v>2940836.23</v>
      </c>
      <c r="F8" s="102">
        <f>+SUM(F7:F7)</f>
        <v>294084.77</v>
      </c>
      <c r="G8" s="100"/>
      <c r="H8" s="100">
        <f t="shared" ref="H8:S8" si="4">+SUM(H7:H7)</f>
        <v>228562.15</v>
      </c>
      <c r="I8" s="100">
        <f t="shared" si="4"/>
        <v>27427458</v>
      </c>
      <c r="J8" s="100">
        <f t="shared" si="4"/>
        <v>22856.21</v>
      </c>
      <c r="K8" s="100">
        <f t="shared" si="4"/>
        <v>2742745.1999999997</v>
      </c>
      <c r="L8" s="100">
        <f t="shared" si="4"/>
        <v>0</v>
      </c>
      <c r="M8" s="100">
        <f t="shared" si="4"/>
        <v>0</v>
      </c>
      <c r="N8" s="100">
        <f t="shared" si="4"/>
        <v>0</v>
      </c>
      <c r="O8" s="100">
        <f t="shared" si="4"/>
        <v>0</v>
      </c>
      <c r="P8" s="100">
        <f t="shared" si="4"/>
        <v>0</v>
      </c>
      <c r="Q8" s="100">
        <f t="shared" si="4"/>
        <v>0</v>
      </c>
      <c r="R8" s="100">
        <f t="shared" si="4"/>
        <v>0</v>
      </c>
      <c r="S8" s="100">
        <f t="shared" si="4"/>
        <v>0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</row>
    <row r="9" spans="1:151" ht="24.75" customHeight="1" x14ac:dyDescent="0.25">
      <c r="H9" s="3"/>
      <c r="J9" s="3"/>
      <c r="K9" s="3"/>
    </row>
    <row r="10" spans="1:151" ht="18.75" customHeight="1" x14ac:dyDescent="0.25">
      <c r="H10" s="3"/>
      <c r="J10" s="3"/>
      <c r="K10" s="3"/>
      <c r="L10" s="3"/>
      <c r="N10" s="3"/>
    </row>
    <row r="11" spans="1:151" x14ac:dyDescent="0.25">
      <c r="H11" s="3"/>
      <c r="K11" s="3"/>
    </row>
    <row r="12" spans="1:151" x14ac:dyDescent="0.25">
      <c r="H12" s="3"/>
      <c r="I12" s="3"/>
      <c r="J12" s="3"/>
    </row>
    <row r="13" spans="1:151" x14ac:dyDescent="0.25">
      <c r="H13" s="3"/>
      <c r="I13" s="3"/>
      <c r="J13" s="3"/>
      <c r="L13" s="3"/>
      <c r="M13" s="3"/>
      <c r="N13" s="3"/>
    </row>
    <row r="14" spans="1:151" x14ac:dyDescent="0.25">
      <c r="I14" s="3"/>
    </row>
  </sheetData>
  <mergeCells count="32">
    <mergeCell ref="E6:F6"/>
    <mergeCell ref="N4:O4"/>
    <mergeCell ref="P4:Q4"/>
    <mergeCell ref="R4:S4"/>
    <mergeCell ref="S5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B1:K1"/>
    <mergeCell ref="A2:G2"/>
    <mergeCell ref="H2:S2"/>
    <mergeCell ref="A3:A6"/>
    <mergeCell ref="B3:B6"/>
    <mergeCell ref="C3:C6"/>
    <mergeCell ref="D3:D6"/>
    <mergeCell ref="E3:E5"/>
    <mergeCell ref="F3:F5"/>
    <mergeCell ref="G3:G6"/>
    <mergeCell ref="H3:K3"/>
    <mergeCell ref="L3:O3"/>
    <mergeCell ref="P3:S3"/>
    <mergeCell ref="H4:I4"/>
    <mergeCell ref="J4:K4"/>
    <mergeCell ref="L4:M4"/>
  </mergeCells>
  <pageMargins left="0.7" right="0.7" top="0.75" bottom="0.75" header="0.3" footer="0.3"/>
  <pageSetup paperSize="9" orientation="portrait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8"/>
  <sheetViews>
    <sheetView zoomScale="80" zoomScaleNormal="80" zoomScalePageLayoutView="90" workbookViewId="0">
      <pane xSplit="7" ySplit="6" topLeftCell="H7" activePane="bottomRight" state="frozen"/>
      <selection activeCell="D4" sqref="D4"/>
      <selection pane="topRight" activeCell="D4" sqref="D4"/>
      <selection pane="bottomLeft" activeCell="D4" sqref="D4"/>
      <selection pane="bottomRight" activeCell="A7" sqref="A7"/>
    </sheetView>
  </sheetViews>
  <sheetFormatPr defaultColWidth="8.85546875" defaultRowHeight="15" x14ac:dyDescent="0.25"/>
  <cols>
    <col min="1" max="1" width="18.85546875" style="39" customWidth="1"/>
    <col min="2" max="2" width="15" style="39" customWidth="1"/>
    <col min="3" max="3" width="11.85546875" style="39" customWidth="1"/>
    <col min="4" max="4" width="16.7109375" style="39" customWidth="1"/>
    <col min="5" max="5" width="13.85546875" style="39" customWidth="1"/>
    <col min="6" max="6" width="14.42578125" style="39" customWidth="1"/>
    <col min="7" max="7" width="18.42578125" style="39" customWidth="1"/>
    <col min="8" max="8" width="16.42578125" style="39" customWidth="1"/>
    <col min="9" max="9" width="17.28515625" style="39" customWidth="1"/>
    <col min="10" max="10" width="14.28515625" style="39" bestFit="1" customWidth="1"/>
    <col min="11" max="11" width="17.28515625" style="39" bestFit="1" customWidth="1"/>
    <col min="12" max="12" width="14.140625" style="39" customWidth="1"/>
    <col min="13" max="13" width="19.42578125" style="39" customWidth="1"/>
    <col min="14" max="14" width="14.28515625" style="39" bestFit="1" customWidth="1"/>
    <col min="15" max="15" width="17.28515625" style="39" bestFit="1" customWidth="1"/>
    <col min="16" max="16" width="14.28515625" style="39" bestFit="1" customWidth="1"/>
    <col min="17" max="17" width="17.28515625" style="39" bestFit="1" customWidth="1"/>
    <col min="18" max="18" width="12.7109375" style="39" customWidth="1"/>
    <col min="19" max="20" width="14.28515625" style="39" bestFit="1" customWidth="1"/>
    <col min="21" max="21" width="17.28515625" style="39" bestFit="1" customWidth="1"/>
    <col min="22" max="22" width="14.28515625" style="39" bestFit="1" customWidth="1"/>
    <col min="23" max="23" width="17.28515625" style="39" bestFit="1" customWidth="1"/>
    <col min="24" max="24" width="12.7109375" style="39" customWidth="1"/>
    <col min="25" max="25" width="14.28515625" style="39" bestFit="1" customWidth="1"/>
    <col min="26" max="16384" width="8.85546875" style="39"/>
  </cols>
  <sheetData>
    <row r="1" spans="1:84" ht="15.75" thickBot="1" x14ac:dyDescent="0.3">
      <c r="A1" s="10" t="s">
        <v>8</v>
      </c>
      <c r="B1" s="156" t="s">
        <v>78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1"/>
      <c r="Q1" s="11"/>
      <c r="R1" s="11"/>
      <c r="S1" s="11"/>
      <c r="T1" s="11"/>
      <c r="U1" s="11"/>
      <c r="V1" s="11"/>
      <c r="W1" s="11"/>
      <c r="X1" s="11"/>
      <c r="Y1" s="12"/>
    </row>
    <row r="2" spans="1:84" ht="24.75" customHeight="1" thickBot="1" x14ac:dyDescent="0.3">
      <c r="A2" s="157" t="s">
        <v>79</v>
      </c>
      <c r="B2" s="158"/>
      <c r="C2" s="158"/>
      <c r="D2" s="158"/>
      <c r="E2" s="158"/>
      <c r="F2" s="158"/>
      <c r="G2" s="158"/>
      <c r="H2" s="192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1:84" ht="16.5" thickBot="1" x14ac:dyDescent="0.3">
      <c r="A3" s="161" t="s">
        <v>1</v>
      </c>
      <c r="B3" s="161" t="s">
        <v>9</v>
      </c>
      <c r="C3" s="161" t="s">
        <v>2</v>
      </c>
      <c r="D3" s="161" t="s">
        <v>11</v>
      </c>
      <c r="E3" s="161" t="s">
        <v>3</v>
      </c>
      <c r="F3" s="165" t="s">
        <v>13</v>
      </c>
      <c r="G3" s="161" t="s">
        <v>4</v>
      </c>
      <c r="H3" s="168">
        <v>2024</v>
      </c>
      <c r="I3" s="210"/>
      <c r="J3" s="210"/>
      <c r="K3" s="210"/>
      <c r="L3" s="210"/>
      <c r="M3" s="211"/>
      <c r="N3" s="168">
        <v>2025</v>
      </c>
      <c r="O3" s="210"/>
      <c r="P3" s="210"/>
      <c r="Q3" s="210"/>
      <c r="R3" s="210"/>
      <c r="S3" s="211"/>
      <c r="T3" s="168">
        <v>2026</v>
      </c>
      <c r="U3" s="210"/>
      <c r="V3" s="210"/>
      <c r="W3" s="210"/>
      <c r="X3" s="210"/>
      <c r="Y3" s="211"/>
    </row>
    <row r="4" spans="1:84" ht="24.75" customHeight="1" thickBot="1" x14ac:dyDescent="0.3">
      <c r="A4" s="162"/>
      <c r="B4" s="162"/>
      <c r="C4" s="162"/>
      <c r="D4" s="162"/>
      <c r="E4" s="163"/>
      <c r="F4" s="166"/>
      <c r="G4" s="166"/>
      <c r="H4" s="165" t="s">
        <v>3</v>
      </c>
      <c r="I4" s="212"/>
      <c r="J4" s="165" t="s">
        <v>0</v>
      </c>
      <c r="K4" s="213"/>
      <c r="L4" s="171" t="s">
        <v>10</v>
      </c>
      <c r="M4" s="214"/>
      <c r="N4" s="171" t="s">
        <v>3</v>
      </c>
      <c r="O4" s="214"/>
      <c r="P4" s="171" t="s">
        <v>0</v>
      </c>
      <c r="Q4" s="173"/>
      <c r="R4" s="213" t="s">
        <v>10</v>
      </c>
      <c r="S4" s="215"/>
      <c r="T4" s="171" t="s">
        <v>3</v>
      </c>
      <c r="U4" s="214"/>
      <c r="V4" s="171" t="s">
        <v>0</v>
      </c>
      <c r="W4" s="173"/>
      <c r="X4" s="171" t="s">
        <v>10</v>
      </c>
      <c r="Y4" s="214"/>
    </row>
    <row r="5" spans="1:84" ht="15.75" thickBot="1" x14ac:dyDescent="0.3">
      <c r="A5" s="163"/>
      <c r="B5" s="163"/>
      <c r="C5" s="163"/>
      <c r="D5" s="163"/>
      <c r="E5" s="163"/>
      <c r="F5" s="167"/>
      <c r="G5" s="193"/>
      <c r="H5" s="217" t="s">
        <v>12</v>
      </c>
      <c r="I5" s="219" t="s">
        <v>5</v>
      </c>
      <c r="J5" s="186" t="s">
        <v>12</v>
      </c>
      <c r="K5" s="188" t="s">
        <v>5</v>
      </c>
      <c r="L5" s="186" t="s">
        <v>12</v>
      </c>
      <c r="M5" s="188" t="s">
        <v>6</v>
      </c>
      <c r="N5" s="179" t="s">
        <v>12</v>
      </c>
      <c r="O5" s="175" t="s">
        <v>5</v>
      </c>
      <c r="P5" s="221" t="s">
        <v>12</v>
      </c>
      <c r="Q5" s="223" t="s">
        <v>5</v>
      </c>
      <c r="R5" s="176" t="s">
        <v>12</v>
      </c>
      <c r="S5" s="213" t="s">
        <v>6</v>
      </c>
      <c r="T5" s="179" t="s">
        <v>12</v>
      </c>
      <c r="U5" s="175" t="s">
        <v>5</v>
      </c>
      <c r="V5" s="221" t="s">
        <v>12</v>
      </c>
      <c r="W5" s="223" t="s">
        <v>5</v>
      </c>
      <c r="X5" s="179" t="s">
        <v>12</v>
      </c>
      <c r="Y5" s="175" t="s">
        <v>6</v>
      </c>
    </row>
    <row r="6" spans="1:84" ht="24" customHeight="1" thickBot="1" x14ac:dyDescent="0.3">
      <c r="A6" s="164"/>
      <c r="B6" s="164"/>
      <c r="C6" s="164"/>
      <c r="D6" s="216"/>
      <c r="E6" s="171" t="s">
        <v>7</v>
      </c>
      <c r="F6" s="173"/>
      <c r="G6" s="193"/>
      <c r="H6" s="218"/>
      <c r="I6" s="220"/>
      <c r="J6" s="187"/>
      <c r="K6" s="189"/>
      <c r="L6" s="187"/>
      <c r="M6" s="189"/>
      <c r="N6" s="177"/>
      <c r="O6" s="178"/>
      <c r="P6" s="222"/>
      <c r="Q6" s="224"/>
      <c r="R6" s="177"/>
      <c r="S6" s="224"/>
      <c r="T6" s="177"/>
      <c r="U6" s="178"/>
      <c r="V6" s="222"/>
      <c r="W6" s="224"/>
      <c r="X6" s="177"/>
      <c r="Y6" s="178"/>
    </row>
    <row r="7" spans="1:84" ht="84" customHeight="1" thickBot="1" x14ac:dyDescent="0.3">
      <c r="A7" s="56" t="s">
        <v>80</v>
      </c>
      <c r="B7" s="21"/>
      <c r="C7" s="22"/>
      <c r="D7" s="25"/>
      <c r="E7" s="25"/>
      <c r="F7" s="20"/>
      <c r="G7" s="15" t="s">
        <v>21</v>
      </c>
      <c r="H7" s="28"/>
      <c r="I7" s="28"/>
      <c r="J7" s="28"/>
      <c r="K7" s="31"/>
      <c r="L7" s="28"/>
      <c r="M7" s="28"/>
      <c r="N7" s="32"/>
      <c r="O7" s="28"/>
      <c r="P7" s="28"/>
      <c r="Q7" s="31"/>
      <c r="R7" s="28"/>
      <c r="S7" s="31"/>
      <c r="T7" s="28"/>
      <c r="U7" s="28"/>
      <c r="V7" s="33"/>
      <c r="W7" s="31"/>
      <c r="X7" s="28"/>
      <c r="Y7" s="31"/>
    </row>
    <row r="8" spans="1:84" s="40" customFormat="1" ht="34.5" customHeight="1" thickBot="1" x14ac:dyDescent="0.3">
      <c r="A8" s="7" t="s">
        <v>26</v>
      </c>
      <c r="B8" s="24"/>
      <c r="C8" s="13"/>
      <c r="D8" s="13">
        <f>+SUM(D7:D7)</f>
        <v>0</v>
      </c>
      <c r="E8" s="13">
        <f>+SUM(E7:E7)</f>
        <v>0</v>
      </c>
      <c r="F8" s="14">
        <f>+SUM(F7:F7)</f>
        <v>0</v>
      </c>
      <c r="G8" s="17"/>
      <c r="H8" s="34">
        <f t="shared" ref="H8:Y8" si="0">+H7</f>
        <v>0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0</v>
      </c>
      <c r="N8" s="34">
        <f t="shared" si="0"/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  <c r="S8" s="34">
        <f t="shared" si="0"/>
        <v>0</v>
      </c>
      <c r="T8" s="34">
        <f t="shared" si="0"/>
        <v>0</v>
      </c>
      <c r="U8" s="34">
        <f t="shared" si="0"/>
        <v>0</v>
      </c>
      <c r="V8" s="34">
        <f t="shared" si="0"/>
        <v>0</v>
      </c>
      <c r="W8" s="34">
        <f t="shared" si="0"/>
        <v>0</v>
      </c>
      <c r="X8" s="34">
        <f t="shared" si="0"/>
        <v>0</v>
      </c>
      <c r="Y8" s="34">
        <f t="shared" si="0"/>
        <v>0</v>
      </c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</row>
    <row r="10" spans="1:84" x14ac:dyDescent="0.25">
      <c r="I10" s="41"/>
    </row>
    <row r="11" spans="1:84" x14ac:dyDescent="0.25">
      <c r="I11" s="41"/>
      <c r="J11" s="42"/>
    </row>
    <row r="12" spans="1:84" x14ac:dyDescent="0.25">
      <c r="I12" s="41"/>
      <c r="J12" s="41"/>
      <c r="K12" s="42"/>
    </row>
    <row r="13" spans="1:84" x14ac:dyDescent="0.25">
      <c r="I13" s="41"/>
      <c r="J13" s="41"/>
      <c r="K13" s="43"/>
    </row>
    <row r="15" spans="1:84" x14ac:dyDescent="0.25">
      <c r="I15" s="41"/>
      <c r="J15" s="41"/>
    </row>
    <row r="16" spans="1:84" x14ac:dyDescent="0.25">
      <c r="I16" s="41"/>
      <c r="J16" s="41"/>
    </row>
    <row r="17" spans="9:11" x14ac:dyDescent="0.25">
      <c r="I17" s="41"/>
      <c r="J17" s="41"/>
      <c r="K17" s="41"/>
    </row>
    <row r="18" spans="9:11" x14ac:dyDescent="0.25">
      <c r="I18" s="41"/>
      <c r="J18" s="41"/>
    </row>
  </sheetData>
  <mergeCells count="41">
    <mergeCell ref="E6:F6"/>
    <mergeCell ref="P5:P6"/>
    <mergeCell ref="Q5:Q6"/>
    <mergeCell ref="R5:R6"/>
    <mergeCell ref="S5:S6"/>
    <mergeCell ref="K5:K6"/>
    <mergeCell ref="L5:L6"/>
    <mergeCell ref="M5:M6"/>
    <mergeCell ref="N5:N6"/>
    <mergeCell ref="O5:O6"/>
    <mergeCell ref="V5:V6"/>
    <mergeCell ref="W5:W6"/>
    <mergeCell ref="X5:X6"/>
    <mergeCell ref="Y5:Y6"/>
    <mergeCell ref="T5:T6"/>
    <mergeCell ref="U5:U6"/>
    <mergeCell ref="B1:O1"/>
    <mergeCell ref="A2:G2"/>
    <mergeCell ref="H2:Y2"/>
    <mergeCell ref="A3:A6"/>
    <mergeCell ref="B3:B6"/>
    <mergeCell ref="C3:C6"/>
    <mergeCell ref="D3:D6"/>
    <mergeCell ref="E3:E5"/>
    <mergeCell ref="F3:F5"/>
    <mergeCell ref="G3:G6"/>
    <mergeCell ref="H3:M3"/>
    <mergeCell ref="N3:S3"/>
    <mergeCell ref="X4:Y4"/>
    <mergeCell ref="H5:H6"/>
    <mergeCell ref="I5:I6"/>
    <mergeCell ref="J5:J6"/>
    <mergeCell ref="T3:Y3"/>
    <mergeCell ref="H4:I4"/>
    <mergeCell ref="J4:K4"/>
    <mergeCell ref="L4:M4"/>
    <mergeCell ref="P4:Q4"/>
    <mergeCell ref="R4:S4"/>
    <mergeCell ref="T4:U4"/>
    <mergeCell ref="V4:W4"/>
    <mergeCell ref="N4:O4"/>
  </mergeCells>
  <pageMargins left="0.7" right="0.7" top="0.75" bottom="0.75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5"/>
  <sheetViews>
    <sheetView zoomScale="80" zoomScaleNormal="80" zoomScalePageLayoutView="90" workbookViewId="0">
      <pane xSplit="7" ySplit="6" topLeftCell="H7" activePane="bottomRight" state="frozen"/>
      <selection activeCell="D4" sqref="D4"/>
      <selection pane="topRight" activeCell="D4" sqref="D4"/>
      <selection pane="bottomLeft" activeCell="D4" sqref="D4"/>
      <selection pane="bottomRight" activeCell="I7" sqref="I7"/>
    </sheetView>
  </sheetViews>
  <sheetFormatPr defaultColWidth="8.85546875" defaultRowHeight="15" x14ac:dyDescent="0.25"/>
  <cols>
    <col min="1" max="1" width="15.42578125" customWidth="1"/>
    <col min="2" max="2" width="15" customWidth="1"/>
    <col min="3" max="3" width="17.7109375" customWidth="1"/>
    <col min="4" max="4" width="16.7109375" customWidth="1"/>
    <col min="5" max="5" width="16.140625" customWidth="1"/>
    <col min="6" max="6" width="16.28515625" customWidth="1"/>
    <col min="7" max="7" width="15.7109375" customWidth="1"/>
    <col min="8" max="8" width="17" customWidth="1"/>
    <col min="9" max="9" width="18.7109375" bestFit="1" customWidth="1"/>
    <col min="10" max="10" width="17" customWidth="1"/>
    <col min="11" max="11" width="18.140625" customWidth="1"/>
    <col min="12" max="12" width="17" customWidth="1"/>
    <col min="13" max="13" width="18.7109375" bestFit="1" customWidth="1"/>
    <col min="14" max="16" width="17" customWidth="1"/>
    <col min="17" max="17" width="18.7109375" bestFit="1" customWidth="1"/>
    <col min="18" max="19" width="17" customWidth="1"/>
  </cols>
  <sheetData>
    <row r="1" spans="1:78" ht="27" customHeight="1" thickBot="1" x14ac:dyDescent="0.3">
      <c r="A1" s="10" t="s">
        <v>8</v>
      </c>
      <c r="B1" s="156" t="s">
        <v>67</v>
      </c>
      <c r="C1" s="156"/>
      <c r="D1" s="156"/>
      <c r="E1" s="156"/>
      <c r="F1" s="156"/>
      <c r="G1" s="156"/>
      <c r="H1" s="156"/>
      <c r="I1" s="156"/>
      <c r="J1" s="156"/>
      <c r="K1" s="156"/>
      <c r="L1" s="35"/>
      <c r="M1" s="35"/>
      <c r="N1" s="11"/>
      <c r="O1" s="11"/>
      <c r="P1" s="11"/>
      <c r="Q1" s="11"/>
      <c r="R1" s="11"/>
      <c r="S1" s="11"/>
    </row>
    <row r="2" spans="1:78" ht="24" customHeight="1" thickBot="1" x14ac:dyDescent="0.3">
      <c r="A2" s="157" t="s">
        <v>68</v>
      </c>
      <c r="B2" s="158"/>
      <c r="C2" s="158"/>
      <c r="D2" s="158"/>
      <c r="E2" s="158"/>
      <c r="F2" s="158"/>
      <c r="G2" s="158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60"/>
    </row>
    <row r="3" spans="1:78" ht="16.5" thickBot="1" x14ac:dyDescent="0.3">
      <c r="A3" s="161" t="s">
        <v>1</v>
      </c>
      <c r="B3" s="161" t="s">
        <v>9</v>
      </c>
      <c r="C3" s="161" t="s">
        <v>2</v>
      </c>
      <c r="D3" s="161" t="s">
        <v>11</v>
      </c>
      <c r="E3" s="161" t="s">
        <v>3</v>
      </c>
      <c r="F3" s="165" t="s">
        <v>13</v>
      </c>
      <c r="G3" s="161" t="s">
        <v>4</v>
      </c>
      <c r="H3" s="168">
        <v>2024</v>
      </c>
      <c r="I3" s="169"/>
      <c r="J3" s="169"/>
      <c r="K3" s="169"/>
      <c r="L3" s="168">
        <v>2025</v>
      </c>
      <c r="M3" s="169"/>
      <c r="N3" s="169"/>
      <c r="O3" s="169"/>
      <c r="P3" s="168">
        <v>2026</v>
      </c>
      <c r="Q3" s="169"/>
      <c r="R3" s="169"/>
      <c r="S3" s="170"/>
    </row>
    <row r="4" spans="1:78" ht="24.75" customHeight="1" thickBot="1" x14ac:dyDescent="0.3">
      <c r="A4" s="162"/>
      <c r="B4" s="162"/>
      <c r="C4" s="162"/>
      <c r="D4" s="162"/>
      <c r="E4" s="163"/>
      <c r="F4" s="166"/>
      <c r="G4" s="162"/>
      <c r="H4" s="171" t="s">
        <v>3</v>
      </c>
      <c r="I4" s="172"/>
      <c r="J4" s="171" t="s">
        <v>0</v>
      </c>
      <c r="K4" s="172"/>
      <c r="L4" s="171" t="s">
        <v>3</v>
      </c>
      <c r="M4" s="172"/>
      <c r="N4" s="171" t="s">
        <v>0</v>
      </c>
      <c r="O4" s="172"/>
      <c r="P4" s="171" t="s">
        <v>3</v>
      </c>
      <c r="Q4" s="172"/>
      <c r="R4" s="171" t="s">
        <v>0</v>
      </c>
      <c r="S4" s="173"/>
    </row>
    <row r="5" spans="1:78" ht="15.75" thickBot="1" x14ac:dyDescent="0.3">
      <c r="A5" s="163"/>
      <c r="B5" s="163"/>
      <c r="C5" s="163"/>
      <c r="D5" s="163"/>
      <c r="E5" s="163"/>
      <c r="F5" s="167"/>
      <c r="G5" s="163"/>
      <c r="H5" s="186" t="s">
        <v>12</v>
      </c>
      <c r="I5" s="188" t="s">
        <v>5</v>
      </c>
      <c r="J5" s="186" t="s">
        <v>12</v>
      </c>
      <c r="K5" s="188" t="s">
        <v>5</v>
      </c>
      <c r="L5" s="176" t="s">
        <v>12</v>
      </c>
      <c r="M5" s="174" t="s">
        <v>5</v>
      </c>
      <c r="N5" s="176" t="s">
        <v>12</v>
      </c>
      <c r="O5" s="174" t="s">
        <v>5</v>
      </c>
      <c r="P5" s="176" t="s">
        <v>12</v>
      </c>
      <c r="Q5" s="174" t="s">
        <v>5</v>
      </c>
      <c r="R5" s="176" t="s">
        <v>12</v>
      </c>
      <c r="S5" s="174" t="s">
        <v>5</v>
      </c>
    </row>
    <row r="6" spans="1:78" ht="24" customHeight="1" thickBot="1" x14ac:dyDescent="0.3">
      <c r="A6" s="163"/>
      <c r="B6" s="163"/>
      <c r="C6" s="164"/>
      <c r="D6" s="164"/>
      <c r="E6" s="171" t="s">
        <v>7</v>
      </c>
      <c r="F6" s="172"/>
      <c r="G6" s="164"/>
      <c r="H6" s="187"/>
      <c r="I6" s="189"/>
      <c r="J6" s="190"/>
      <c r="K6" s="191"/>
      <c r="L6" s="177"/>
      <c r="M6" s="178"/>
      <c r="N6" s="179"/>
      <c r="O6" s="175"/>
      <c r="P6" s="177"/>
      <c r="Q6" s="178"/>
      <c r="R6" s="179"/>
      <c r="S6" s="175"/>
    </row>
    <row r="7" spans="1:78" ht="86.25" customHeight="1" thickBot="1" x14ac:dyDescent="0.3">
      <c r="A7" s="201" t="s">
        <v>14</v>
      </c>
      <c r="B7" s="182">
        <v>78300000</v>
      </c>
      <c r="C7" s="55" t="s">
        <v>17</v>
      </c>
      <c r="D7" s="25">
        <v>59850000</v>
      </c>
      <c r="E7" s="25">
        <v>44076000</v>
      </c>
      <c r="F7" s="25">
        <v>15774000</v>
      </c>
      <c r="G7" s="184" t="s">
        <v>15</v>
      </c>
      <c r="H7" s="65">
        <v>23836861.960000001</v>
      </c>
      <c r="I7" s="64">
        <f>+H7*120</f>
        <v>2860423435.2000003</v>
      </c>
      <c r="J7" s="65">
        <v>10138962.710000001</v>
      </c>
      <c r="K7" s="64">
        <f>+J7*120</f>
        <v>1216675525.2</v>
      </c>
      <c r="L7" s="8">
        <v>0</v>
      </c>
      <c r="M7" s="19">
        <f>+L7*120</f>
        <v>0</v>
      </c>
      <c r="N7" s="8">
        <v>0</v>
      </c>
      <c r="O7" s="19">
        <f>+N7*120</f>
        <v>0</v>
      </c>
      <c r="P7" s="8">
        <v>0</v>
      </c>
      <c r="Q7" s="19">
        <f>+P7*120</f>
        <v>0</v>
      </c>
      <c r="R7" s="8">
        <v>0</v>
      </c>
      <c r="S7" s="19">
        <f>+R7*120</f>
        <v>0</v>
      </c>
    </row>
    <row r="8" spans="1:78" ht="86.25" customHeight="1" thickBot="1" x14ac:dyDescent="0.3">
      <c r="A8" s="202"/>
      <c r="B8" s="196"/>
      <c r="C8" s="55" t="s">
        <v>16</v>
      </c>
      <c r="D8" s="25">
        <v>14469299.75</v>
      </c>
      <c r="E8" s="25">
        <v>12834268.878250001</v>
      </c>
      <c r="F8" s="25">
        <v>1635030.8717499999</v>
      </c>
      <c r="G8" s="185"/>
      <c r="H8" s="37">
        <v>585973.18999999994</v>
      </c>
      <c r="I8" s="16">
        <f t="shared" ref="I8" si="0">+H8*120</f>
        <v>70316782.799999997</v>
      </c>
      <c r="J8" s="1">
        <v>121348.3</v>
      </c>
      <c r="K8" s="16">
        <f t="shared" ref="K8" si="1">+J8*120</f>
        <v>14561796</v>
      </c>
      <c r="L8" s="8">
        <v>0</v>
      </c>
      <c r="M8" s="16">
        <f t="shared" ref="M8" si="2">+L8*120</f>
        <v>0</v>
      </c>
      <c r="N8" s="8">
        <v>0</v>
      </c>
      <c r="O8" s="16">
        <f t="shared" ref="O8" si="3">+N8*120</f>
        <v>0</v>
      </c>
      <c r="P8" s="8">
        <v>0</v>
      </c>
      <c r="Q8" s="16">
        <f t="shared" ref="Q8" si="4">+P8*120</f>
        <v>0</v>
      </c>
      <c r="R8" s="8">
        <v>0</v>
      </c>
      <c r="S8" s="16">
        <f t="shared" ref="S8" si="5">+R8*120</f>
        <v>0</v>
      </c>
    </row>
    <row r="9" spans="1:78" s="2" customFormat="1" ht="36" customHeight="1" thickBot="1" x14ac:dyDescent="0.3">
      <c r="A9" s="7" t="s">
        <v>26</v>
      </c>
      <c r="B9" s="13"/>
      <c r="C9" s="14"/>
      <c r="D9" s="57">
        <f>+SUM(D7:D8)</f>
        <v>74319299.75</v>
      </c>
      <c r="E9" s="57">
        <f>+SUM(E7:E8)</f>
        <v>56910268.878250003</v>
      </c>
      <c r="F9" s="57">
        <f>+SUM(F7:F8)</f>
        <v>17409030.871750001</v>
      </c>
      <c r="G9" s="4"/>
      <c r="H9" s="24">
        <f>+SUM(H7:H8)</f>
        <v>24422835.150000002</v>
      </c>
      <c r="I9" s="24">
        <f>+SUM(I7:I8)</f>
        <v>2930740218.0000005</v>
      </c>
      <c r="J9" s="24">
        <f>+SUM(J7:J8)</f>
        <v>10260311.010000002</v>
      </c>
      <c r="K9" s="24">
        <f>+SUM(K7:K8)</f>
        <v>1231237321.2</v>
      </c>
      <c r="L9" s="24">
        <f>+SUM(L7:L8)</f>
        <v>0</v>
      </c>
      <c r="M9" s="24">
        <f>+SUM(M7:M8)</f>
        <v>0</v>
      </c>
      <c r="N9" s="24">
        <f>+SUM(N7:N8)</f>
        <v>0</v>
      </c>
      <c r="O9" s="24">
        <f>+SUM(O7:O8)</f>
        <v>0</v>
      </c>
      <c r="P9" s="24">
        <f>+SUM(P7:P8)</f>
        <v>0</v>
      </c>
      <c r="Q9" s="24">
        <f>+SUM(Q7:Q8)</f>
        <v>0</v>
      </c>
      <c r="R9" s="24">
        <f>+SUM(R7:R8)</f>
        <v>0</v>
      </c>
      <c r="S9" s="13">
        <f>+SUM(S7:S8)</f>
        <v>0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</row>
    <row r="11" spans="1:78" x14ac:dyDescent="0.25">
      <c r="H11" s="3"/>
      <c r="I11" s="3"/>
      <c r="J11" s="3"/>
      <c r="K11" s="3"/>
      <c r="M11" s="3"/>
      <c r="O11" s="3"/>
    </row>
    <row r="12" spans="1:78" x14ac:dyDescent="0.25">
      <c r="H12" s="58"/>
      <c r="I12" s="58"/>
      <c r="J12" s="58"/>
      <c r="L12" s="3"/>
      <c r="M12" s="3"/>
      <c r="N12" s="3"/>
      <c r="P12" s="3"/>
      <c r="Q12" s="3"/>
      <c r="R12" s="3"/>
    </row>
    <row r="13" spans="1:78" x14ac:dyDescent="0.25">
      <c r="H13" s="58"/>
      <c r="I13" s="58"/>
      <c r="J13" s="58"/>
      <c r="S13" s="3"/>
    </row>
    <row r="14" spans="1:78" x14ac:dyDescent="0.25"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78" x14ac:dyDescent="0.25">
      <c r="H15" s="3"/>
      <c r="I15" s="3"/>
    </row>
  </sheetData>
  <mergeCells count="35">
    <mergeCell ref="A7:A8"/>
    <mergeCell ref="B7:B8"/>
    <mergeCell ref="E6:F6"/>
    <mergeCell ref="G7:G8"/>
    <mergeCell ref="N5:N6"/>
    <mergeCell ref="H5:H6"/>
    <mergeCell ref="I5:I6"/>
    <mergeCell ref="J5:J6"/>
    <mergeCell ref="K5:K6"/>
    <mergeCell ref="L5:L6"/>
    <mergeCell ref="M5:M6"/>
    <mergeCell ref="N4:O4"/>
    <mergeCell ref="P4:Q4"/>
    <mergeCell ref="R4:S4"/>
    <mergeCell ref="O5:O6"/>
    <mergeCell ref="P5:P6"/>
    <mergeCell ref="Q5:Q6"/>
    <mergeCell ref="R5:R6"/>
    <mergeCell ref="S5:S6"/>
    <mergeCell ref="B1:K1"/>
    <mergeCell ref="A2:G2"/>
    <mergeCell ref="H2:S2"/>
    <mergeCell ref="A3:A6"/>
    <mergeCell ref="B3:B6"/>
    <mergeCell ref="C3:C6"/>
    <mergeCell ref="D3:D6"/>
    <mergeCell ref="E3:E5"/>
    <mergeCell ref="F3:F5"/>
    <mergeCell ref="G3:G6"/>
    <mergeCell ref="H3:K3"/>
    <mergeCell ref="L3:O3"/>
    <mergeCell ref="P3:S3"/>
    <mergeCell ref="H4:I4"/>
    <mergeCell ref="J4:K4"/>
    <mergeCell ref="L4:M4"/>
  </mergeCells>
  <pageMargins left="0.7" right="0.7" top="0.75" bottom="0.75" header="0.3" footer="0.3"/>
  <pageSetup paperSize="9" orientation="portrait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"/>
  <sheetViews>
    <sheetView zoomScale="85" zoomScaleNormal="85" zoomScalePageLayoutView="90" workbookViewId="0">
      <pane xSplit="7" ySplit="6" topLeftCell="H7" activePane="bottomRight" state="frozen"/>
      <selection activeCell="D4" sqref="D4"/>
      <selection pane="topRight" activeCell="D4" sqref="D4"/>
      <selection pane="bottomLeft" activeCell="D4" sqref="D4"/>
      <selection pane="bottomRight" activeCell="D15" sqref="D15"/>
    </sheetView>
  </sheetViews>
  <sheetFormatPr defaultColWidth="8.85546875" defaultRowHeight="15" x14ac:dyDescent="0.25"/>
  <cols>
    <col min="1" max="1" width="18.85546875" customWidth="1"/>
    <col min="2" max="2" width="15" customWidth="1"/>
    <col min="3" max="3" width="17.7109375" customWidth="1"/>
    <col min="4" max="4" width="16.7109375" customWidth="1"/>
    <col min="5" max="5" width="13.85546875" customWidth="1"/>
    <col min="6" max="6" width="14.42578125" customWidth="1"/>
    <col min="7" max="7" width="19.85546875" customWidth="1"/>
    <col min="8" max="9" width="15.42578125" customWidth="1"/>
    <col min="10" max="10" width="16.7109375" customWidth="1"/>
    <col min="11" max="11" width="14.28515625" customWidth="1"/>
    <col min="12" max="12" width="17" customWidth="1"/>
    <col min="13" max="13" width="17.7109375" customWidth="1"/>
    <col min="14" max="15" width="16.42578125" customWidth="1"/>
    <col min="16" max="17" width="17.28515625" customWidth="1"/>
    <col min="18" max="19" width="15" customWidth="1"/>
  </cols>
  <sheetData>
    <row r="1" spans="1:78" ht="21.75" customHeight="1" thickBot="1" x14ac:dyDescent="0.3">
      <c r="A1" s="10" t="s">
        <v>8</v>
      </c>
      <c r="B1" s="156" t="s">
        <v>90</v>
      </c>
      <c r="C1" s="156"/>
      <c r="D1" s="156"/>
      <c r="E1" s="156"/>
      <c r="F1" s="156"/>
      <c r="G1" s="156"/>
      <c r="H1" s="156"/>
      <c r="I1" s="156"/>
      <c r="J1" s="156"/>
      <c r="K1" s="156"/>
      <c r="L1" s="35"/>
      <c r="M1" s="35"/>
      <c r="N1" s="11"/>
      <c r="O1" s="11"/>
      <c r="P1" s="11"/>
      <c r="Q1" s="11"/>
      <c r="R1" s="11"/>
      <c r="S1" s="11"/>
    </row>
    <row r="2" spans="1:78" ht="18.75" customHeight="1" thickBot="1" x14ac:dyDescent="0.3">
      <c r="A2" s="157" t="s">
        <v>91</v>
      </c>
      <c r="B2" s="158"/>
      <c r="C2" s="158"/>
      <c r="D2" s="158"/>
      <c r="E2" s="158"/>
      <c r="F2" s="158"/>
      <c r="G2" s="158"/>
      <c r="H2" s="192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60"/>
    </row>
    <row r="3" spans="1:78" ht="29.25" customHeight="1" thickBot="1" x14ac:dyDescent="0.3">
      <c r="A3" s="161" t="s">
        <v>1</v>
      </c>
      <c r="B3" s="161" t="s">
        <v>9</v>
      </c>
      <c r="C3" s="161" t="s">
        <v>2</v>
      </c>
      <c r="D3" s="161" t="s">
        <v>11</v>
      </c>
      <c r="E3" s="161" t="s">
        <v>3</v>
      </c>
      <c r="F3" s="165" t="s">
        <v>13</v>
      </c>
      <c r="G3" s="165" t="s">
        <v>4</v>
      </c>
      <c r="H3" s="168">
        <v>2024</v>
      </c>
      <c r="I3" s="169"/>
      <c r="J3" s="169"/>
      <c r="K3" s="169"/>
      <c r="L3" s="168">
        <v>2025</v>
      </c>
      <c r="M3" s="169"/>
      <c r="N3" s="169"/>
      <c r="O3" s="169"/>
      <c r="P3" s="168">
        <v>2026</v>
      </c>
      <c r="Q3" s="169"/>
      <c r="R3" s="169"/>
      <c r="S3" s="170"/>
    </row>
    <row r="4" spans="1:78" ht="24.75" customHeight="1" thickBot="1" x14ac:dyDescent="0.3">
      <c r="A4" s="162"/>
      <c r="B4" s="162"/>
      <c r="C4" s="162"/>
      <c r="D4" s="162"/>
      <c r="E4" s="163"/>
      <c r="F4" s="166"/>
      <c r="G4" s="166"/>
      <c r="H4" s="171" t="s">
        <v>3</v>
      </c>
      <c r="I4" s="172"/>
      <c r="J4" s="171" t="s">
        <v>0</v>
      </c>
      <c r="K4" s="172"/>
      <c r="L4" s="171" t="s">
        <v>3</v>
      </c>
      <c r="M4" s="172"/>
      <c r="N4" s="171" t="s">
        <v>0</v>
      </c>
      <c r="O4" s="172"/>
      <c r="P4" s="171" t="s">
        <v>3</v>
      </c>
      <c r="Q4" s="172"/>
      <c r="R4" s="171" t="s">
        <v>0</v>
      </c>
      <c r="S4" s="173"/>
    </row>
    <row r="5" spans="1:78" ht="15.75" thickBot="1" x14ac:dyDescent="0.3">
      <c r="A5" s="163"/>
      <c r="B5" s="163"/>
      <c r="C5" s="163"/>
      <c r="D5" s="163"/>
      <c r="E5" s="163"/>
      <c r="F5" s="167"/>
      <c r="G5" s="193"/>
      <c r="H5" s="186" t="s">
        <v>12</v>
      </c>
      <c r="I5" s="188" t="s">
        <v>5</v>
      </c>
      <c r="J5" s="186" t="s">
        <v>12</v>
      </c>
      <c r="K5" s="188" t="s">
        <v>5</v>
      </c>
      <c r="L5" s="176" t="s">
        <v>12</v>
      </c>
      <c r="M5" s="174" t="s">
        <v>5</v>
      </c>
      <c r="N5" s="176" t="s">
        <v>12</v>
      </c>
      <c r="O5" s="174" t="s">
        <v>5</v>
      </c>
      <c r="P5" s="176" t="s">
        <v>12</v>
      </c>
      <c r="Q5" s="174" t="s">
        <v>5</v>
      </c>
      <c r="R5" s="176" t="s">
        <v>12</v>
      </c>
      <c r="S5" s="174" t="s">
        <v>5</v>
      </c>
    </row>
    <row r="6" spans="1:78" ht="24" customHeight="1" thickBot="1" x14ac:dyDescent="0.3">
      <c r="A6" s="163"/>
      <c r="B6" s="163"/>
      <c r="C6" s="163"/>
      <c r="D6" s="193"/>
      <c r="E6" s="165" t="s">
        <v>7</v>
      </c>
      <c r="F6" s="174"/>
      <c r="G6" s="194"/>
      <c r="H6" s="187"/>
      <c r="I6" s="189"/>
      <c r="J6" s="187"/>
      <c r="K6" s="189"/>
      <c r="L6" s="177"/>
      <c r="M6" s="178"/>
      <c r="N6" s="177"/>
      <c r="O6" s="178"/>
      <c r="P6" s="177"/>
      <c r="Q6" s="178"/>
      <c r="R6" s="177"/>
      <c r="S6" s="178"/>
    </row>
    <row r="7" spans="1:78" ht="95.25" customHeight="1" thickBot="1" x14ac:dyDescent="0.3">
      <c r="A7" s="119" t="s">
        <v>92</v>
      </c>
      <c r="B7" s="117">
        <f>+D7</f>
        <v>1000000</v>
      </c>
      <c r="C7" s="118" t="s">
        <v>94</v>
      </c>
      <c r="D7" s="83">
        <v>1000000</v>
      </c>
      <c r="E7" s="83">
        <v>1000000</v>
      </c>
      <c r="F7" s="83">
        <v>0</v>
      </c>
      <c r="G7" s="103" t="s">
        <v>95</v>
      </c>
      <c r="H7" s="6">
        <v>100000</v>
      </c>
      <c r="I7" s="27">
        <f t="shared" ref="I7" si="0">+H7*120</f>
        <v>12000000</v>
      </c>
      <c r="J7" s="6">
        <v>0</v>
      </c>
      <c r="K7" s="27">
        <f t="shared" ref="K7" si="1">+J7*120</f>
        <v>0</v>
      </c>
      <c r="L7" s="6">
        <v>0</v>
      </c>
      <c r="M7" s="27">
        <f t="shared" ref="M7" si="2">+L7*120</f>
        <v>0</v>
      </c>
      <c r="N7" s="6">
        <v>0</v>
      </c>
      <c r="O7" s="16">
        <f t="shared" ref="O7" si="3">+N7*120</f>
        <v>0</v>
      </c>
      <c r="P7" s="6">
        <v>0</v>
      </c>
      <c r="Q7" s="27">
        <f t="shared" ref="Q7" si="4">+P7*120</f>
        <v>0</v>
      </c>
      <c r="R7" s="6">
        <v>0</v>
      </c>
      <c r="S7" s="27">
        <f t="shared" ref="S7" si="5">+R7*120</f>
        <v>0</v>
      </c>
    </row>
    <row r="8" spans="1:78" s="2" customFormat="1" ht="32.25" customHeight="1" thickBot="1" x14ac:dyDescent="0.3">
      <c r="A8" s="7" t="s">
        <v>26</v>
      </c>
      <c r="B8" s="13"/>
      <c r="C8" s="14"/>
      <c r="D8" s="104">
        <f>+SUM(D7:D7)</f>
        <v>1000000</v>
      </c>
      <c r="E8" s="104">
        <f>+SUM(E7:E7)</f>
        <v>1000000</v>
      </c>
      <c r="F8" s="104">
        <f>+SUM(F7:F7)</f>
        <v>0</v>
      </c>
      <c r="G8" s="17"/>
      <c r="H8" s="13">
        <f t="shared" ref="H8:S8" si="6">SUM(H7:H7)</f>
        <v>100000</v>
      </c>
      <c r="I8" s="13">
        <f t="shared" si="6"/>
        <v>12000000</v>
      </c>
      <c r="J8" s="13">
        <f t="shared" si="6"/>
        <v>0</v>
      </c>
      <c r="K8" s="13">
        <f t="shared" si="6"/>
        <v>0</v>
      </c>
      <c r="L8" s="13">
        <f t="shared" si="6"/>
        <v>0</v>
      </c>
      <c r="M8" s="13">
        <f t="shared" si="6"/>
        <v>0</v>
      </c>
      <c r="N8" s="13">
        <f t="shared" si="6"/>
        <v>0</v>
      </c>
      <c r="O8" s="13">
        <f t="shared" si="6"/>
        <v>0</v>
      </c>
      <c r="P8" s="13">
        <f t="shared" si="6"/>
        <v>0</v>
      </c>
      <c r="Q8" s="13">
        <f t="shared" si="6"/>
        <v>0</v>
      </c>
      <c r="R8" s="13">
        <f t="shared" si="6"/>
        <v>0</v>
      </c>
      <c r="S8" s="13">
        <f t="shared" si="6"/>
        <v>0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</row>
  </sheetData>
  <mergeCells count="32">
    <mergeCell ref="M5:M6"/>
    <mergeCell ref="E6:F6"/>
    <mergeCell ref="N5:N6"/>
    <mergeCell ref="O5:O6"/>
    <mergeCell ref="H5:H6"/>
    <mergeCell ref="I5:I6"/>
    <mergeCell ref="J5:J6"/>
    <mergeCell ref="K5:K6"/>
    <mergeCell ref="L5:L6"/>
    <mergeCell ref="N4:O4"/>
    <mergeCell ref="P4:Q4"/>
    <mergeCell ref="R4:S4"/>
    <mergeCell ref="P5:P6"/>
    <mergeCell ref="Q5:Q6"/>
    <mergeCell ref="R5:R6"/>
    <mergeCell ref="S5:S6"/>
    <mergeCell ref="B1:K1"/>
    <mergeCell ref="A2:G2"/>
    <mergeCell ref="H2:S2"/>
    <mergeCell ref="A3:A6"/>
    <mergeCell ref="B3:B6"/>
    <mergeCell ref="C3:C6"/>
    <mergeCell ref="D3:D6"/>
    <mergeCell ref="E3:E5"/>
    <mergeCell ref="F3:F5"/>
    <mergeCell ref="G3:G6"/>
    <mergeCell ref="H3:K3"/>
    <mergeCell ref="L3:O3"/>
    <mergeCell ref="P3:S3"/>
    <mergeCell ref="H4:I4"/>
    <mergeCell ref="J4:K4"/>
    <mergeCell ref="L4:M4"/>
  </mergeCells>
  <pageMargins left="0.7" right="0.7" top="0.75" bottom="0.75" header="0.3" footer="0.3"/>
  <pageSetup paperSize="9" orientation="portrait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6"/>
  <sheetViews>
    <sheetView zoomScale="80" zoomScaleNormal="80" zoomScalePageLayoutView="90" workbookViewId="0">
      <pane xSplit="7" ySplit="6" topLeftCell="H15" activePane="bottomRight" state="frozen"/>
      <selection activeCell="D4" sqref="D4"/>
      <selection pane="topRight" activeCell="D4" sqref="D4"/>
      <selection pane="bottomLeft" activeCell="D4" sqref="D4"/>
      <selection pane="bottomRight" activeCell="I25" sqref="I25"/>
    </sheetView>
  </sheetViews>
  <sheetFormatPr defaultColWidth="8.85546875" defaultRowHeight="15" x14ac:dyDescent="0.25"/>
  <cols>
    <col min="1" max="1" width="16.140625" style="39" customWidth="1"/>
    <col min="2" max="2" width="18.140625" style="39" customWidth="1"/>
    <col min="3" max="3" width="17.7109375" style="39" customWidth="1"/>
    <col min="4" max="4" width="16.7109375" style="39" customWidth="1"/>
    <col min="5" max="5" width="15.85546875" style="39" customWidth="1"/>
    <col min="6" max="6" width="16.42578125" style="39" customWidth="1"/>
    <col min="7" max="7" width="15.7109375" style="39" customWidth="1"/>
    <col min="8" max="8" width="16.7109375" style="39" customWidth="1"/>
    <col min="9" max="9" width="18.7109375" style="39" bestFit="1" customWidth="1"/>
    <col min="10" max="10" width="16.7109375" style="39" customWidth="1"/>
    <col min="11" max="11" width="19.28515625" style="39" customWidth="1"/>
    <col min="12" max="12" width="16.7109375" style="39" customWidth="1"/>
    <col min="13" max="13" width="18.7109375" style="39" bestFit="1" customWidth="1"/>
    <col min="14" max="14" width="16.7109375" style="39" customWidth="1"/>
    <col min="15" max="15" width="19.140625" style="39" customWidth="1"/>
    <col min="16" max="16" width="16.7109375" style="39" customWidth="1"/>
    <col min="17" max="17" width="18.7109375" style="39" bestFit="1" customWidth="1"/>
    <col min="18" max="18" width="16.7109375" style="39" customWidth="1"/>
    <col min="19" max="19" width="18.7109375" style="39" bestFit="1" customWidth="1"/>
    <col min="20" max="16384" width="8.85546875" style="39"/>
  </cols>
  <sheetData>
    <row r="1" spans="1:68" ht="26.25" customHeight="1" thickBot="1" x14ac:dyDescent="0.3">
      <c r="A1" s="10" t="s">
        <v>8</v>
      </c>
      <c r="B1" s="156" t="s">
        <v>65</v>
      </c>
      <c r="C1" s="156"/>
      <c r="D1" s="156"/>
      <c r="E1" s="156"/>
      <c r="F1" s="156"/>
      <c r="G1" s="156"/>
      <c r="H1" s="156"/>
      <c r="I1" s="156"/>
      <c r="J1" s="156"/>
      <c r="K1" s="156"/>
      <c r="L1" s="51"/>
      <c r="M1" s="51"/>
      <c r="N1" s="11"/>
      <c r="O1" s="11"/>
      <c r="P1" s="11"/>
      <c r="Q1" s="52"/>
      <c r="R1" s="11"/>
      <c r="S1" s="11"/>
    </row>
    <row r="2" spans="1:68" ht="22.5" customHeight="1" thickBot="1" x14ac:dyDescent="0.3">
      <c r="A2" s="157" t="s">
        <v>66</v>
      </c>
      <c r="B2" s="158"/>
      <c r="C2" s="158"/>
      <c r="D2" s="158"/>
      <c r="E2" s="158"/>
      <c r="F2" s="158"/>
      <c r="G2" s="158"/>
      <c r="H2" s="192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60"/>
    </row>
    <row r="3" spans="1:68" ht="29.25" customHeight="1" thickBot="1" x14ac:dyDescent="0.3">
      <c r="A3" s="161" t="s">
        <v>1</v>
      </c>
      <c r="B3" s="161" t="s">
        <v>9</v>
      </c>
      <c r="C3" s="161" t="s">
        <v>2</v>
      </c>
      <c r="D3" s="161" t="s">
        <v>11</v>
      </c>
      <c r="E3" s="161" t="s">
        <v>3</v>
      </c>
      <c r="F3" s="165" t="s">
        <v>13</v>
      </c>
      <c r="G3" s="165" t="s">
        <v>4</v>
      </c>
      <c r="H3" s="168">
        <v>2024</v>
      </c>
      <c r="I3" s="169"/>
      <c r="J3" s="169"/>
      <c r="K3" s="169"/>
      <c r="L3" s="168">
        <v>2025</v>
      </c>
      <c r="M3" s="169"/>
      <c r="N3" s="169"/>
      <c r="O3" s="169"/>
      <c r="P3" s="168">
        <v>2026</v>
      </c>
      <c r="Q3" s="169"/>
      <c r="R3" s="169"/>
      <c r="S3" s="170"/>
    </row>
    <row r="4" spans="1:68" ht="24.75" customHeight="1" thickBot="1" x14ac:dyDescent="0.3">
      <c r="A4" s="162"/>
      <c r="B4" s="162"/>
      <c r="C4" s="162"/>
      <c r="D4" s="162"/>
      <c r="E4" s="163"/>
      <c r="F4" s="166"/>
      <c r="G4" s="166"/>
      <c r="H4" s="171" t="s">
        <v>3</v>
      </c>
      <c r="I4" s="172"/>
      <c r="J4" s="171" t="s">
        <v>0</v>
      </c>
      <c r="K4" s="172"/>
      <c r="L4" s="171" t="s">
        <v>3</v>
      </c>
      <c r="M4" s="172"/>
      <c r="N4" s="171" t="s">
        <v>0</v>
      </c>
      <c r="O4" s="172"/>
      <c r="P4" s="171" t="s">
        <v>3</v>
      </c>
      <c r="Q4" s="172"/>
      <c r="R4" s="171" t="s">
        <v>0</v>
      </c>
      <c r="S4" s="173"/>
    </row>
    <row r="5" spans="1:68" ht="15.75" thickBot="1" x14ac:dyDescent="0.3">
      <c r="A5" s="163"/>
      <c r="B5" s="163"/>
      <c r="C5" s="163"/>
      <c r="D5" s="163"/>
      <c r="E5" s="163"/>
      <c r="F5" s="167"/>
      <c r="G5" s="193"/>
      <c r="H5" s="186" t="s">
        <v>12</v>
      </c>
      <c r="I5" s="188" t="s">
        <v>5</v>
      </c>
      <c r="J5" s="186" t="s">
        <v>12</v>
      </c>
      <c r="K5" s="188" t="s">
        <v>5</v>
      </c>
      <c r="L5" s="176" t="s">
        <v>12</v>
      </c>
      <c r="M5" s="174" t="s">
        <v>5</v>
      </c>
      <c r="N5" s="176" t="s">
        <v>12</v>
      </c>
      <c r="O5" s="174" t="s">
        <v>5</v>
      </c>
      <c r="P5" s="176" t="s">
        <v>12</v>
      </c>
      <c r="Q5" s="174" t="s">
        <v>5</v>
      </c>
      <c r="R5" s="176" t="s">
        <v>12</v>
      </c>
      <c r="S5" s="174" t="s">
        <v>5</v>
      </c>
    </row>
    <row r="6" spans="1:68" ht="24" customHeight="1" thickBot="1" x14ac:dyDescent="0.3">
      <c r="A6" s="163"/>
      <c r="B6" s="163"/>
      <c r="C6" s="163"/>
      <c r="D6" s="193"/>
      <c r="E6" s="165" t="s">
        <v>7</v>
      </c>
      <c r="F6" s="174"/>
      <c r="G6" s="194"/>
      <c r="H6" s="187"/>
      <c r="I6" s="189"/>
      <c r="J6" s="187"/>
      <c r="K6" s="189"/>
      <c r="L6" s="177"/>
      <c r="M6" s="178"/>
      <c r="N6" s="177"/>
      <c r="O6" s="178"/>
      <c r="P6" s="177"/>
      <c r="Q6" s="178"/>
      <c r="R6" s="177"/>
      <c r="S6" s="178"/>
    </row>
    <row r="7" spans="1:68" ht="114.75" customHeight="1" thickBot="1" x14ac:dyDescent="0.3">
      <c r="A7" s="201" t="s">
        <v>25</v>
      </c>
      <c r="B7" s="183">
        <f>+D7+D8</f>
        <v>313700</v>
      </c>
      <c r="C7" s="55" t="s">
        <v>57</v>
      </c>
      <c r="D7" s="25">
        <v>193700</v>
      </c>
      <c r="E7" s="25">
        <f>+D7</f>
        <v>193700</v>
      </c>
      <c r="F7" s="25">
        <v>0</v>
      </c>
      <c r="G7" s="199" t="s">
        <v>18</v>
      </c>
      <c r="H7" s="1">
        <v>193700</v>
      </c>
      <c r="I7" s="16">
        <f t="shared" ref="I7:I18" si="0">+H7*120</f>
        <v>23244000</v>
      </c>
      <c r="J7" s="1">
        <v>0</v>
      </c>
      <c r="K7" s="16">
        <f t="shared" ref="K7:K18" si="1">+J7*120</f>
        <v>0</v>
      </c>
      <c r="L7" s="1">
        <v>0</v>
      </c>
      <c r="M7" s="16">
        <f t="shared" ref="M7:M18" si="2">+L7*120</f>
        <v>0</v>
      </c>
      <c r="N7" s="1">
        <v>0</v>
      </c>
      <c r="O7" s="16">
        <f t="shared" ref="O7:O18" si="3">+N7*120</f>
        <v>0</v>
      </c>
      <c r="P7" s="1">
        <v>0</v>
      </c>
      <c r="Q7" s="16">
        <f t="shared" ref="Q7:Q18" si="4">+P7*120</f>
        <v>0</v>
      </c>
      <c r="R7" s="1">
        <v>0</v>
      </c>
      <c r="S7" s="16">
        <f t="shared" ref="S7:S18" si="5">+R7*120</f>
        <v>0</v>
      </c>
    </row>
    <row r="8" spans="1:68" ht="107.25" customHeight="1" thickBot="1" x14ac:dyDescent="0.3">
      <c r="A8" s="202"/>
      <c r="B8" s="196"/>
      <c r="C8" s="55" t="s">
        <v>58</v>
      </c>
      <c r="D8" s="25">
        <v>120000</v>
      </c>
      <c r="E8" s="25">
        <v>120000</v>
      </c>
      <c r="F8" s="25">
        <v>0</v>
      </c>
      <c r="G8" s="200"/>
      <c r="H8" s="25">
        <v>120000</v>
      </c>
      <c r="I8" s="27">
        <f t="shared" si="0"/>
        <v>14400000</v>
      </c>
      <c r="J8" s="6">
        <v>0</v>
      </c>
      <c r="K8" s="27">
        <f t="shared" si="1"/>
        <v>0</v>
      </c>
      <c r="L8" s="6">
        <v>0</v>
      </c>
      <c r="M8" s="27">
        <f t="shared" si="2"/>
        <v>0</v>
      </c>
      <c r="N8" s="6">
        <v>0</v>
      </c>
      <c r="O8" s="27">
        <f t="shared" si="3"/>
        <v>0</v>
      </c>
      <c r="P8" s="6">
        <v>0</v>
      </c>
      <c r="Q8" s="27">
        <f t="shared" si="4"/>
        <v>0</v>
      </c>
      <c r="R8" s="6">
        <v>0</v>
      </c>
      <c r="S8" s="27">
        <f t="shared" si="5"/>
        <v>0</v>
      </c>
    </row>
    <row r="9" spans="1:68" ht="99.75" customHeight="1" thickBot="1" x14ac:dyDescent="0.3">
      <c r="A9" s="201" t="s">
        <v>24</v>
      </c>
      <c r="B9" s="183"/>
      <c r="C9" s="55" t="s">
        <v>59</v>
      </c>
      <c r="D9" s="25">
        <v>551500</v>
      </c>
      <c r="E9" s="25">
        <f>+D9</f>
        <v>551500</v>
      </c>
      <c r="F9" s="25">
        <v>0</v>
      </c>
      <c r="G9" s="63" t="s">
        <v>19</v>
      </c>
      <c r="H9" s="75">
        <v>461900</v>
      </c>
      <c r="I9" s="16">
        <f t="shared" si="0"/>
        <v>55428000</v>
      </c>
      <c r="J9" s="1">
        <v>0</v>
      </c>
      <c r="K9" s="16">
        <f t="shared" si="1"/>
        <v>0</v>
      </c>
      <c r="L9" s="1">
        <v>0</v>
      </c>
      <c r="M9" s="16">
        <f t="shared" si="2"/>
        <v>0</v>
      </c>
      <c r="N9" s="1">
        <v>0</v>
      </c>
      <c r="O9" s="16">
        <f t="shared" si="3"/>
        <v>0</v>
      </c>
      <c r="P9" s="1">
        <v>0</v>
      </c>
      <c r="Q9" s="16">
        <f t="shared" si="4"/>
        <v>0</v>
      </c>
      <c r="R9" s="1">
        <v>0</v>
      </c>
      <c r="S9" s="16">
        <f t="shared" si="5"/>
        <v>0</v>
      </c>
    </row>
    <row r="10" spans="1:68" ht="116.25" customHeight="1" thickBot="1" x14ac:dyDescent="0.3">
      <c r="A10" s="203"/>
      <c r="B10" s="183"/>
      <c r="C10" s="55" t="s">
        <v>61</v>
      </c>
      <c r="D10" s="25">
        <v>17133691.120000001</v>
      </c>
      <c r="E10" s="25">
        <v>7030051.0999999996</v>
      </c>
      <c r="F10" s="25">
        <v>10103640.02</v>
      </c>
      <c r="G10" s="63" t="s">
        <v>32</v>
      </c>
      <c r="H10" s="75">
        <v>3985570.42</v>
      </c>
      <c r="I10" s="16">
        <f t="shared" si="0"/>
        <v>478268450.39999998</v>
      </c>
      <c r="J10" s="1">
        <v>6141488.46</v>
      </c>
      <c r="K10" s="16">
        <f t="shared" si="1"/>
        <v>736978615.20000005</v>
      </c>
      <c r="L10" s="1">
        <v>1286229.67</v>
      </c>
      <c r="M10" s="16">
        <f t="shared" si="2"/>
        <v>154347560.39999998</v>
      </c>
      <c r="N10" s="1">
        <v>1848578.5499999998</v>
      </c>
      <c r="O10" s="16">
        <f t="shared" si="3"/>
        <v>221829425.99999997</v>
      </c>
      <c r="P10" s="1">
        <v>0</v>
      </c>
      <c r="Q10" s="16">
        <f t="shared" si="4"/>
        <v>0</v>
      </c>
      <c r="R10" s="1">
        <v>0</v>
      </c>
      <c r="S10" s="16">
        <f t="shared" si="5"/>
        <v>0</v>
      </c>
    </row>
    <row r="11" spans="1:68" ht="103.5" customHeight="1" thickBot="1" x14ac:dyDescent="0.3">
      <c r="A11" s="203"/>
      <c r="B11" s="183"/>
      <c r="C11" s="55" t="s">
        <v>56</v>
      </c>
      <c r="D11" s="25">
        <v>1688816</v>
      </c>
      <c r="E11" s="25">
        <v>629948.9</v>
      </c>
      <c r="F11" s="25">
        <v>1058867.1000000001</v>
      </c>
      <c r="G11" s="63" t="s">
        <v>32</v>
      </c>
      <c r="H11" s="1">
        <v>76107.259999999995</v>
      </c>
      <c r="I11" s="16">
        <f t="shared" si="0"/>
        <v>9132871.1999999993</v>
      </c>
      <c r="J11" s="1">
        <v>127926.98</v>
      </c>
      <c r="K11" s="16">
        <f t="shared" si="1"/>
        <v>15351237.6</v>
      </c>
      <c r="L11" s="1">
        <v>165326.87</v>
      </c>
      <c r="M11" s="16">
        <f t="shared" si="2"/>
        <v>19839224.399999999</v>
      </c>
      <c r="N11" s="1">
        <v>277894.25</v>
      </c>
      <c r="O11" s="16">
        <f t="shared" si="3"/>
        <v>33347310</v>
      </c>
      <c r="P11" s="1">
        <v>125989.78</v>
      </c>
      <c r="Q11" s="16">
        <f t="shared" si="4"/>
        <v>15118773.6</v>
      </c>
      <c r="R11" s="1">
        <v>211773.42</v>
      </c>
      <c r="S11" s="16">
        <f t="shared" si="5"/>
        <v>25412810.400000002</v>
      </c>
    </row>
    <row r="12" spans="1:68" ht="89.25" customHeight="1" thickBot="1" x14ac:dyDescent="0.3">
      <c r="A12" s="203"/>
      <c r="B12" s="183"/>
      <c r="C12" s="55" t="s">
        <v>55</v>
      </c>
      <c r="D12" s="25">
        <v>17616011.600000001</v>
      </c>
      <c r="E12" s="25">
        <v>10947978.33</v>
      </c>
      <c r="F12" s="25">
        <v>6668033.2699999996</v>
      </c>
      <c r="G12" s="63" t="s">
        <v>19</v>
      </c>
      <c r="H12" s="75">
        <v>2828227.6500000004</v>
      </c>
      <c r="I12" s="16">
        <f t="shared" si="0"/>
        <v>339387318.00000006</v>
      </c>
      <c r="J12" s="1">
        <v>2086639.4800000007</v>
      </c>
      <c r="K12" s="16">
        <f t="shared" si="1"/>
        <v>250396737.60000008</v>
      </c>
      <c r="L12" s="1">
        <v>2262582.12</v>
      </c>
      <c r="M12" s="16">
        <f t="shared" si="2"/>
        <v>271509854.40000004</v>
      </c>
      <c r="N12" s="1">
        <v>1378060.2000000002</v>
      </c>
      <c r="O12" s="16">
        <f t="shared" si="3"/>
        <v>165367224.00000003</v>
      </c>
      <c r="P12" s="1">
        <v>1660443.36</v>
      </c>
      <c r="Q12" s="16">
        <f t="shared" si="4"/>
        <v>199253203.20000002</v>
      </c>
      <c r="R12" s="1">
        <v>1011318.38</v>
      </c>
      <c r="S12" s="16">
        <f t="shared" si="5"/>
        <v>121358205.59999999</v>
      </c>
      <c r="AJ12" s="39">
        <v>303386.86</v>
      </c>
      <c r="AK12" s="39">
        <v>188548.51</v>
      </c>
      <c r="AL12" s="39">
        <v>114838.35</v>
      </c>
      <c r="AM12" s="39">
        <v>303386.86</v>
      </c>
      <c r="AN12" s="39">
        <v>188548.51</v>
      </c>
      <c r="AO12" s="39">
        <v>114838.35</v>
      </c>
      <c r="AP12" s="39">
        <v>303386.86</v>
      </c>
      <c r="AQ12" s="39">
        <v>188548.51</v>
      </c>
      <c r="AR12" s="39">
        <v>114838.35</v>
      </c>
      <c r="AS12" s="39">
        <v>3640642.3199999989</v>
      </c>
      <c r="AT12" s="39">
        <v>2262582.12</v>
      </c>
      <c r="AU12" s="39">
        <v>1378060.2000000002</v>
      </c>
      <c r="AV12" s="39">
        <v>3640642.3199999989</v>
      </c>
      <c r="AW12" s="39">
        <v>2262582.12</v>
      </c>
      <c r="AX12" s="39">
        <v>1378060.2000000002</v>
      </c>
      <c r="AY12" s="39">
        <v>1516934.2999999998</v>
      </c>
      <c r="AZ12" s="39">
        <v>942742.55</v>
      </c>
      <c r="BA12" s="39">
        <v>574191.75</v>
      </c>
      <c r="BB12" s="39">
        <v>4384429.76</v>
      </c>
      <c r="BC12" s="39">
        <v>2724830.41</v>
      </c>
      <c r="BD12" s="39">
        <v>1659599.35</v>
      </c>
      <c r="BH12" s="39">
        <v>1761601.16</v>
      </c>
      <c r="BI12" s="39">
        <v>1094797.83</v>
      </c>
      <c r="BJ12" s="39">
        <v>666803.32999999996</v>
      </c>
      <c r="BN12" s="39">
        <v>17616011.599999998</v>
      </c>
      <c r="BO12" s="39">
        <v>10947978.389999995</v>
      </c>
      <c r="BP12" s="39">
        <v>6668033.2100000028</v>
      </c>
    </row>
    <row r="13" spans="1:68" ht="91.5" customHeight="1" thickBot="1" x14ac:dyDescent="0.3">
      <c r="A13" s="203"/>
      <c r="B13" s="183"/>
      <c r="C13" s="55" t="s">
        <v>54</v>
      </c>
      <c r="D13" s="25">
        <v>1531865</v>
      </c>
      <c r="E13" s="25">
        <v>952021.67</v>
      </c>
      <c r="F13" s="25">
        <v>579843.32999999996</v>
      </c>
      <c r="G13" s="63" t="s">
        <v>19</v>
      </c>
      <c r="H13" s="75">
        <v>265394.68999999994</v>
      </c>
      <c r="I13" s="16">
        <f t="shared" si="0"/>
        <v>31847362.799999993</v>
      </c>
      <c r="J13" s="1">
        <v>161642.66999999998</v>
      </c>
      <c r="K13" s="16">
        <f t="shared" si="1"/>
        <v>19397120.399999999</v>
      </c>
      <c r="L13" s="1">
        <v>170192.51</v>
      </c>
      <c r="M13" s="16">
        <f t="shared" si="2"/>
        <v>20423101.200000003</v>
      </c>
      <c r="N13" s="1">
        <v>103658.34</v>
      </c>
      <c r="O13" s="16">
        <f t="shared" si="3"/>
        <v>12439000.799999999</v>
      </c>
      <c r="P13" s="1">
        <v>190404.34</v>
      </c>
      <c r="Q13" s="16">
        <f t="shared" si="4"/>
        <v>22848520.800000001</v>
      </c>
      <c r="R13" s="1">
        <v>115968.66</v>
      </c>
      <c r="S13" s="16">
        <f t="shared" si="5"/>
        <v>13916239.200000001</v>
      </c>
    </row>
    <row r="14" spans="1:68" ht="99" customHeight="1" thickBot="1" x14ac:dyDescent="0.3">
      <c r="A14" s="203"/>
      <c r="B14" s="183"/>
      <c r="C14" s="55" t="s">
        <v>53</v>
      </c>
      <c r="D14" s="25">
        <v>1800000</v>
      </c>
      <c r="E14" s="25">
        <v>1800000</v>
      </c>
      <c r="F14" s="25">
        <v>0</v>
      </c>
      <c r="G14" s="63" t="s">
        <v>32</v>
      </c>
      <c r="H14" s="1">
        <v>630000</v>
      </c>
      <c r="I14" s="16">
        <f t="shared" si="0"/>
        <v>75600000</v>
      </c>
      <c r="J14" s="1">
        <v>0</v>
      </c>
      <c r="K14" s="16">
        <f t="shared" si="1"/>
        <v>0</v>
      </c>
      <c r="L14" s="1">
        <v>0</v>
      </c>
      <c r="M14" s="16">
        <f t="shared" si="2"/>
        <v>0</v>
      </c>
      <c r="N14" s="1">
        <v>0</v>
      </c>
      <c r="O14" s="16">
        <f t="shared" si="3"/>
        <v>0</v>
      </c>
      <c r="P14" s="1">
        <v>0</v>
      </c>
      <c r="Q14" s="16">
        <f t="shared" si="4"/>
        <v>0</v>
      </c>
      <c r="R14" s="1">
        <v>0</v>
      </c>
      <c r="S14" s="16">
        <f t="shared" si="5"/>
        <v>0</v>
      </c>
    </row>
    <row r="15" spans="1:68" ht="78.75" customHeight="1" thickBot="1" x14ac:dyDescent="0.3">
      <c r="A15" s="203"/>
      <c r="B15" s="183"/>
      <c r="C15" s="197" t="s">
        <v>52</v>
      </c>
      <c r="D15" s="198">
        <v>897750</v>
      </c>
      <c r="E15" s="198">
        <v>897750</v>
      </c>
      <c r="F15" s="198">
        <v>0</v>
      </c>
      <c r="G15" s="15" t="s">
        <v>22</v>
      </c>
      <c r="H15" s="75">
        <v>89775</v>
      </c>
      <c r="I15" s="16">
        <f t="shared" si="0"/>
        <v>10773000</v>
      </c>
      <c r="J15" s="1">
        <v>0</v>
      </c>
      <c r="K15" s="16">
        <f t="shared" si="1"/>
        <v>0</v>
      </c>
      <c r="L15" s="36">
        <v>0</v>
      </c>
      <c r="M15" s="16">
        <f t="shared" si="2"/>
        <v>0</v>
      </c>
      <c r="N15" s="1">
        <v>0</v>
      </c>
      <c r="O15" s="16">
        <f t="shared" si="3"/>
        <v>0</v>
      </c>
      <c r="P15" s="36">
        <v>0</v>
      </c>
      <c r="Q15" s="16">
        <f t="shared" si="4"/>
        <v>0</v>
      </c>
      <c r="R15" s="1">
        <v>0</v>
      </c>
      <c r="S15" s="16">
        <f t="shared" si="5"/>
        <v>0</v>
      </c>
      <c r="T15" s="18"/>
      <c r="U15" s="18"/>
      <c r="V15" s="18"/>
      <c r="W15" s="18"/>
    </row>
    <row r="16" spans="1:68" ht="80.25" customHeight="1" thickBot="1" x14ac:dyDescent="0.3">
      <c r="A16" s="202"/>
      <c r="B16" s="196"/>
      <c r="C16" s="197"/>
      <c r="D16" s="198"/>
      <c r="E16" s="198"/>
      <c r="F16" s="198"/>
      <c r="G16" s="63" t="s">
        <v>23</v>
      </c>
      <c r="H16" s="76">
        <v>89775</v>
      </c>
      <c r="I16" s="38">
        <f t="shared" si="0"/>
        <v>10773000</v>
      </c>
      <c r="J16" s="36">
        <v>0</v>
      </c>
      <c r="K16" s="38">
        <f t="shared" si="1"/>
        <v>0</v>
      </c>
      <c r="L16" s="36">
        <v>0</v>
      </c>
      <c r="M16" s="38">
        <f t="shared" si="2"/>
        <v>0</v>
      </c>
      <c r="N16" s="36">
        <v>0</v>
      </c>
      <c r="O16" s="38">
        <f t="shared" si="3"/>
        <v>0</v>
      </c>
      <c r="P16" s="36">
        <v>0</v>
      </c>
      <c r="Q16" s="38">
        <f t="shared" si="4"/>
        <v>0</v>
      </c>
      <c r="R16" s="36">
        <v>0</v>
      </c>
      <c r="S16" s="38">
        <f t="shared" si="5"/>
        <v>0</v>
      </c>
    </row>
    <row r="17" spans="1:78" customFormat="1" ht="95.25" customHeight="1" thickBot="1" x14ac:dyDescent="0.3">
      <c r="A17" s="180" t="s">
        <v>29</v>
      </c>
      <c r="B17" s="182">
        <f>+D17+D18</f>
        <v>93251104.560000002</v>
      </c>
      <c r="C17" s="55" t="s">
        <v>30</v>
      </c>
      <c r="D17" s="25">
        <v>89950904.560000002</v>
      </c>
      <c r="E17" s="25">
        <v>46629820</v>
      </c>
      <c r="F17" s="25">
        <v>43321084.560000002</v>
      </c>
      <c r="G17" s="197" t="s">
        <v>60</v>
      </c>
      <c r="H17" s="65">
        <v>22428398.440000001</v>
      </c>
      <c r="I17" s="47">
        <f t="shared" si="0"/>
        <v>2691407812.8000002</v>
      </c>
      <c r="J17" s="8">
        <v>28034184.169999998</v>
      </c>
      <c r="K17" s="47">
        <f t="shared" si="1"/>
        <v>3364102100.3999996</v>
      </c>
      <c r="L17" s="8">
        <v>0</v>
      </c>
      <c r="M17" s="47">
        <f t="shared" si="2"/>
        <v>0</v>
      </c>
      <c r="N17" s="8">
        <v>0</v>
      </c>
      <c r="O17" s="47">
        <f t="shared" si="3"/>
        <v>0</v>
      </c>
      <c r="P17" s="8">
        <v>0</v>
      </c>
      <c r="Q17" s="47">
        <f t="shared" si="4"/>
        <v>0</v>
      </c>
      <c r="R17" s="8">
        <v>0</v>
      </c>
      <c r="S17" s="47">
        <f t="shared" si="5"/>
        <v>0</v>
      </c>
      <c r="T17" s="18"/>
      <c r="U17" s="18"/>
      <c r="V17" s="18"/>
      <c r="W17" s="18"/>
      <c r="X17" s="18"/>
      <c r="Y17" s="18"/>
    </row>
    <row r="18" spans="1:78" customFormat="1" ht="101.25" customHeight="1" thickBot="1" x14ac:dyDescent="0.3">
      <c r="A18" s="195"/>
      <c r="B18" s="196"/>
      <c r="C18" s="55" t="s">
        <v>31</v>
      </c>
      <c r="D18" s="25">
        <v>3300200</v>
      </c>
      <c r="E18" s="25">
        <v>2970180</v>
      </c>
      <c r="F18" s="25">
        <v>330020</v>
      </c>
      <c r="G18" s="197"/>
      <c r="H18" s="1">
        <v>589063.5</v>
      </c>
      <c r="I18" s="16">
        <f t="shared" si="0"/>
        <v>70687620</v>
      </c>
      <c r="J18" s="53">
        <v>65451.5</v>
      </c>
      <c r="K18" s="38">
        <f t="shared" si="1"/>
        <v>7854180</v>
      </c>
      <c r="L18" s="1">
        <v>305778.59999999998</v>
      </c>
      <c r="M18" s="16">
        <f t="shared" si="2"/>
        <v>36693432</v>
      </c>
      <c r="N18" s="53">
        <v>33975.4</v>
      </c>
      <c r="O18" s="38">
        <f t="shared" si="3"/>
        <v>4077048</v>
      </c>
      <c r="P18" s="53">
        <v>0</v>
      </c>
      <c r="Q18" s="38">
        <f t="shared" si="4"/>
        <v>0</v>
      </c>
      <c r="R18" s="1">
        <v>0</v>
      </c>
      <c r="S18" s="16">
        <f t="shared" si="5"/>
        <v>0</v>
      </c>
      <c r="T18" s="18"/>
      <c r="U18" s="18"/>
      <c r="V18" s="18"/>
      <c r="W18" s="18"/>
      <c r="X18" s="18"/>
      <c r="Y18" s="18"/>
    </row>
    <row r="19" spans="1:78" s="40" customFormat="1" ht="33" customHeight="1" thickBot="1" x14ac:dyDescent="0.3">
      <c r="A19" s="9" t="s">
        <v>26</v>
      </c>
      <c r="B19" s="13"/>
      <c r="C19" s="54"/>
      <c r="D19" s="26">
        <f>+SUM(D7:D18)</f>
        <v>134784438.28</v>
      </c>
      <c r="E19" s="26">
        <f t="shared" ref="E19:F19" si="6">+SUM(E7:E18)</f>
        <v>72722950</v>
      </c>
      <c r="F19" s="26">
        <f t="shared" si="6"/>
        <v>62061488.280000001</v>
      </c>
      <c r="G19" s="13"/>
      <c r="H19" s="13">
        <f t="shared" ref="H19:S19" si="7">+SUM(H7:H18)</f>
        <v>31757911.960000001</v>
      </c>
      <c r="I19" s="13">
        <f t="shared" si="7"/>
        <v>3810949435.2000003</v>
      </c>
      <c r="J19" s="13">
        <f t="shared" si="7"/>
        <v>36617333.259999998</v>
      </c>
      <c r="K19" s="13">
        <f t="shared" si="7"/>
        <v>4394079991.1999998</v>
      </c>
      <c r="L19" s="13">
        <f t="shared" si="7"/>
        <v>4190109.77</v>
      </c>
      <c r="M19" s="13">
        <f t="shared" si="7"/>
        <v>502813172.40000004</v>
      </c>
      <c r="N19" s="13">
        <f t="shared" si="7"/>
        <v>3642166.7399999998</v>
      </c>
      <c r="O19" s="13">
        <f t="shared" si="7"/>
        <v>437060008.80000001</v>
      </c>
      <c r="P19" s="13">
        <f t="shared" si="7"/>
        <v>1976837.4800000002</v>
      </c>
      <c r="Q19" s="13">
        <f t="shared" si="7"/>
        <v>237220497.60000002</v>
      </c>
      <c r="R19" s="13">
        <f t="shared" si="7"/>
        <v>1339060.46</v>
      </c>
      <c r="S19" s="13">
        <f t="shared" si="7"/>
        <v>160687255.19999999</v>
      </c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</row>
    <row r="20" spans="1:78" ht="15" customHeight="1" x14ac:dyDescent="0.25"/>
    <row r="21" spans="1:78" x14ac:dyDescent="0.25">
      <c r="O21" s="41"/>
    </row>
    <row r="22" spans="1:78" x14ac:dyDescent="0.25">
      <c r="K22" s="41"/>
      <c r="M22" s="41"/>
      <c r="O22" s="41"/>
    </row>
    <row r="23" spans="1:78" x14ac:dyDescent="0.25">
      <c r="I23" s="41"/>
      <c r="K23" s="41"/>
    </row>
    <row r="25" spans="1:78" x14ac:dyDescent="0.25">
      <c r="G25" s="41"/>
    </row>
    <row r="26" spans="1:78" x14ac:dyDescent="0.25">
      <c r="G26" s="41"/>
    </row>
  </sheetData>
  <mergeCells count="44">
    <mergeCell ref="B1:K1"/>
    <mergeCell ref="A2:G2"/>
    <mergeCell ref="H2:S2"/>
    <mergeCell ref="A3:A6"/>
    <mergeCell ref="B3:B6"/>
    <mergeCell ref="C3:C6"/>
    <mergeCell ref="D3:D6"/>
    <mergeCell ref="E3:E5"/>
    <mergeCell ref="F3:F5"/>
    <mergeCell ref="G3:G6"/>
    <mergeCell ref="H3:K3"/>
    <mergeCell ref="L3:O3"/>
    <mergeCell ref="P3:S3"/>
    <mergeCell ref="H4:I4"/>
    <mergeCell ref="J4:K4"/>
    <mergeCell ref="L4:M4"/>
    <mergeCell ref="N4:O4"/>
    <mergeCell ref="P4:Q4"/>
    <mergeCell ref="R4:S4"/>
    <mergeCell ref="S5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17:A18"/>
    <mergeCell ref="B17:B18"/>
    <mergeCell ref="G17:G18"/>
    <mergeCell ref="E6:F6"/>
    <mergeCell ref="B9:B16"/>
    <mergeCell ref="C15:C16"/>
    <mergeCell ref="D15:D16"/>
    <mergeCell ref="E15:E16"/>
    <mergeCell ref="F15:F16"/>
    <mergeCell ref="B7:B8"/>
    <mergeCell ref="G7:G8"/>
    <mergeCell ref="A7:A8"/>
    <mergeCell ref="A9:A16"/>
  </mergeCells>
  <pageMargins left="0.7" right="0.7" top="0.75" bottom="0.75" header="0.3" footer="0.3"/>
  <pageSetup paperSize="9" orientation="portrait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3"/>
  <sheetViews>
    <sheetView zoomScale="80" zoomScaleNormal="80" zoomScalePageLayoutView="90" workbookViewId="0">
      <pane xSplit="7" ySplit="6" topLeftCell="H12" activePane="bottomRight" state="frozen"/>
      <selection activeCell="D4" sqref="D4"/>
      <selection pane="topRight" activeCell="D4" sqref="D4"/>
      <selection pane="bottomLeft" activeCell="D4" sqref="D4"/>
      <selection pane="bottomRight" activeCell="J17" sqref="J17"/>
    </sheetView>
  </sheetViews>
  <sheetFormatPr defaultColWidth="8.85546875" defaultRowHeight="15" x14ac:dyDescent="0.25"/>
  <cols>
    <col min="1" max="1" width="16.140625" style="39" customWidth="1"/>
    <col min="2" max="2" width="15" style="39" customWidth="1"/>
    <col min="3" max="3" width="19" style="39" customWidth="1"/>
    <col min="4" max="4" width="16.7109375" style="39" customWidth="1"/>
    <col min="5" max="5" width="15.85546875" style="39" customWidth="1"/>
    <col min="6" max="6" width="15.28515625" style="39" customWidth="1"/>
    <col min="7" max="7" width="16.42578125" style="39" customWidth="1"/>
    <col min="8" max="8" width="17.28515625" style="39" customWidth="1"/>
    <col min="9" max="9" width="18.7109375" style="39" customWidth="1"/>
    <col min="10" max="10" width="16.140625" style="39" customWidth="1"/>
    <col min="11" max="11" width="19.85546875" style="39" customWidth="1"/>
    <col min="12" max="12" width="16.85546875" style="39" customWidth="1"/>
    <col min="13" max="13" width="20.5703125" style="39" customWidth="1"/>
    <col min="14" max="14" width="16" style="39" customWidth="1"/>
    <col min="15" max="15" width="18.42578125" style="39" customWidth="1"/>
    <col min="16" max="16" width="16.140625" style="39" customWidth="1"/>
    <col min="17" max="17" width="17.28515625" style="39" bestFit="1" customWidth="1"/>
    <col min="18" max="18" width="17" style="39" customWidth="1"/>
    <col min="19" max="19" width="17.5703125" style="39" customWidth="1"/>
    <col min="20" max="16384" width="8.85546875" style="39"/>
  </cols>
  <sheetData>
    <row r="1" spans="1:19" ht="25.5" customHeight="1" thickBot="1" x14ac:dyDescent="0.3">
      <c r="A1" s="10" t="s">
        <v>8</v>
      </c>
      <c r="B1" s="156" t="s">
        <v>96</v>
      </c>
      <c r="C1" s="156"/>
      <c r="D1" s="156"/>
      <c r="E1" s="156"/>
      <c r="F1" s="156"/>
      <c r="G1" s="156"/>
      <c r="H1" s="156"/>
      <c r="I1" s="156"/>
      <c r="J1" s="156"/>
      <c r="K1" s="156"/>
      <c r="L1" s="51"/>
      <c r="M1" s="35"/>
      <c r="N1" s="11"/>
      <c r="O1" s="11"/>
      <c r="P1" s="11"/>
      <c r="Q1" s="11"/>
      <c r="R1" s="11"/>
      <c r="S1" s="11"/>
    </row>
    <row r="2" spans="1:19" ht="23.25" customHeight="1" thickBot="1" x14ac:dyDescent="0.3">
      <c r="A2" s="157" t="s">
        <v>97</v>
      </c>
      <c r="B2" s="158"/>
      <c r="C2" s="158"/>
      <c r="D2" s="158"/>
      <c r="E2" s="158"/>
      <c r="F2" s="158"/>
      <c r="G2" s="158"/>
      <c r="H2" s="192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60"/>
    </row>
    <row r="3" spans="1:19" ht="29.25" customHeight="1" thickBot="1" x14ac:dyDescent="0.3">
      <c r="A3" s="161" t="s">
        <v>1</v>
      </c>
      <c r="B3" s="161" t="s">
        <v>9</v>
      </c>
      <c r="C3" s="161" t="s">
        <v>2</v>
      </c>
      <c r="D3" s="161" t="s">
        <v>11</v>
      </c>
      <c r="E3" s="161" t="s">
        <v>3</v>
      </c>
      <c r="F3" s="165" t="s">
        <v>13</v>
      </c>
      <c r="G3" s="165" t="s">
        <v>4</v>
      </c>
      <c r="H3" s="168">
        <v>2024</v>
      </c>
      <c r="I3" s="169"/>
      <c r="J3" s="169"/>
      <c r="K3" s="169"/>
      <c r="L3" s="168">
        <v>2025</v>
      </c>
      <c r="M3" s="169"/>
      <c r="N3" s="169"/>
      <c r="O3" s="169"/>
      <c r="P3" s="168">
        <v>2026</v>
      </c>
      <c r="Q3" s="169"/>
      <c r="R3" s="169"/>
      <c r="S3" s="170"/>
    </row>
    <row r="4" spans="1:19" ht="24.75" customHeight="1" thickBot="1" x14ac:dyDescent="0.3">
      <c r="A4" s="162"/>
      <c r="B4" s="162"/>
      <c r="C4" s="162"/>
      <c r="D4" s="162"/>
      <c r="E4" s="163"/>
      <c r="F4" s="166"/>
      <c r="G4" s="166"/>
      <c r="H4" s="171" t="s">
        <v>3</v>
      </c>
      <c r="I4" s="172"/>
      <c r="J4" s="171" t="s">
        <v>0</v>
      </c>
      <c r="K4" s="172"/>
      <c r="L4" s="171" t="s">
        <v>3</v>
      </c>
      <c r="M4" s="172"/>
      <c r="N4" s="171" t="s">
        <v>0</v>
      </c>
      <c r="O4" s="172"/>
      <c r="P4" s="171" t="s">
        <v>3</v>
      </c>
      <c r="Q4" s="172"/>
      <c r="R4" s="171" t="s">
        <v>0</v>
      </c>
      <c r="S4" s="173"/>
    </row>
    <row r="5" spans="1:19" ht="15.75" thickBot="1" x14ac:dyDescent="0.3">
      <c r="A5" s="163"/>
      <c r="B5" s="163"/>
      <c r="C5" s="163"/>
      <c r="D5" s="163"/>
      <c r="E5" s="163"/>
      <c r="F5" s="167"/>
      <c r="G5" s="193"/>
      <c r="H5" s="186" t="s">
        <v>12</v>
      </c>
      <c r="I5" s="188" t="s">
        <v>5</v>
      </c>
      <c r="J5" s="186" t="s">
        <v>12</v>
      </c>
      <c r="K5" s="188" t="s">
        <v>5</v>
      </c>
      <c r="L5" s="176" t="s">
        <v>12</v>
      </c>
      <c r="M5" s="174" t="s">
        <v>5</v>
      </c>
      <c r="N5" s="176" t="s">
        <v>12</v>
      </c>
      <c r="O5" s="174" t="s">
        <v>5</v>
      </c>
      <c r="P5" s="176" t="s">
        <v>12</v>
      </c>
      <c r="Q5" s="174" t="s">
        <v>5</v>
      </c>
      <c r="R5" s="176" t="s">
        <v>12</v>
      </c>
      <c r="S5" s="174" t="s">
        <v>5</v>
      </c>
    </row>
    <row r="6" spans="1:19" ht="24" customHeight="1" thickBot="1" x14ac:dyDescent="0.3">
      <c r="A6" s="163"/>
      <c r="B6" s="163"/>
      <c r="C6" s="164"/>
      <c r="D6" s="193"/>
      <c r="E6" s="171" t="s">
        <v>7</v>
      </c>
      <c r="F6" s="173"/>
      <c r="G6" s="194"/>
      <c r="H6" s="187"/>
      <c r="I6" s="189"/>
      <c r="J6" s="187"/>
      <c r="K6" s="189"/>
      <c r="L6" s="177"/>
      <c r="M6" s="178"/>
      <c r="N6" s="177"/>
      <c r="O6" s="178"/>
      <c r="P6" s="177"/>
      <c r="Q6" s="178"/>
      <c r="R6" s="177"/>
      <c r="S6" s="178"/>
    </row>
    <row r="7" spans="1:19" ht="164.25" customHeight="1" thickBot="1" x14ac:dyDescent="0.3">
      <c r="A7" s="201" t="s">
        <v>25</v>
      </c>
      <c r="B7" s="182">
        <f>+SUM(D7:D11)</f>
        <v>6787276.4500000002</v>
      </c>
      <c r="C7" s="105" t="s">
        <v>98</v>
      </c>
      <c r="D7" s="83">
        <v>991800</v>
      </c>
      <c r="E7" s="83">
        <v>991800</v>
      </c>
      <c r="F7" s="83">
        <v>0</v>
      </c>
      <c r="G7" s="82" t="s">
        <v>99</v>
      </c>
      <c r="H7" s="1">
        <v>597585.15</v>
      </c>
      <c r="I7" s="16">
        <f t="shared" ref="I7:I16" si="0">+H7*120</f>
        <v>71710218</v>
      </c>
      <c r="J7" s="1">
        <v>0</v>
      </c>
      <c r="K7" s="16">
        <f t="shared" ref="K7:K16" si="1">+J7*120</f>
        <v>0</v>
      </c>
      <c r="L7" s="1">
        <v>0</v>
      </c>
      <c r="M7" s="16">
        <f>+L7*120</f>
        <v>0</v>
      </c>
      <c r="N7" s="1">
        <v>0</v>
      </c>
      <c r="O7" s="16">
        <f t="shared" ref="O7:O11" si="2">+N7*120</f>
        <v>0</v>
      </c>
      <c r="P7" s="1">
        <v>0</v>
      </c>
      <c r="Q7" s="16">
        <f t="shared" ref="Q7:Q16" si="3">+P7*120</f>
        <v>0</v>
      </c>
      <c r="R7" s="1">
        <v>0</v>
      </c>
      <c r="S7" s="16">
        <f t="shared" ref="S7:S16" si="4">+R7*120</f>
        <v>0</v>
      </c>
    </row>
    <row r="8" spans="1:19" ht="93" customHeight="1" thickBot="1" x14ac:dyDescent="0.3">
      <c r="A8" s="203"/>
      <c r="B8" s="183"/>
      <c r="C8" s="105" t="s">
        <v>100</v>
      </c>
      <c r="D8" s="83">
        <v>1500000</v>
      </c>
      <c r="E8" s="83">
        <f>+D8</f>
        <v>1500000</v>
      </c>
      <c r="F8" s="83">
        <v>0</v>
      </c>
      <c r="G8" s="82" t="s">
        <v>101</v>
      </c>
      <c r="H8" s="1">
        <v>169695.96</v>
      </c>
      <c r="I8" s="16">
        <f t="shared" si="0"/>
        <v>20363515.199999999</v>
      </c>
      <c r="J8" s="1">
        <v>0</v>
      </c>
      <c r="K8" s="16">
        <f t="shared" si="1"/>
        <v>0</v>
      </c>
      <c r="L8" s="1">
        <v>0</v>
      </c>
      <c r="M8" s="16">
        <f t="shared" ref="M8:M16" si="5">+L8*120</f>
        <v>0</v>
      </c>
      <c r="N8" s="1">
        <v>0</v>
      </c>
      <c r="O8" s="16">
        <f t="shared" si="2"/>
        <v>0</v>
      </c>
      <c r="P8" s="1">
        <v>0</v>
      </c>
      <c r="Q8" s="16">
        <f t="shared" si="3"/>
        <v>0</v>
      </c>
      <c r="R8" s="1">
        <v>0</v>
      </c>
      <c r="S8" s="16">
        <f t="shared" si="4"/>
        <v>0</v>
      </c>
    </row>
    <row r="9" spans="1:19" ht="67.5" customHeight="1" thickBot="1" x14ac:dyDescent="0.3">
      <c r="A9" s="203"/>
      <c r="B9" s="183"/>
      <c r="C9" s="22" t="s">
        <v>102</v>
      </c>
      <c r="D9" s="83">
        <v>1795476.45</v>
      </c>
      <c r="E9" s="83">
        <v>1795476.45</v>
      </c>
      <c r="F9" s="83">
        <v>0</v>
      </c>
      <c r="G9" s="82" t="s">
        <v>20</v>
      </c>
      <c r="H9" s="1">
        <v>179547.64</v>
      </c>
      <c r="I9" s="16">
        <f t="shared" si="0"/>
        <v>21545716.800000001</v>
      </c>
      <c r="J9" s="1">
        <v>0</v>
      </c>
      <c r="K9" s="16">
        <f t="shared" si="1"/>
        <v>0</v>
      </c>
      <c r="L9" s="1">
        <v>0</v>
      </c>
      <c r="M9" s="16">
        <f t="shared" si="5"/>
        <v>0</v>
      </c>
      <c r="N9" s="1">
        <v>0</v>
      </c>
      <c r="O9" s="16">
        <f t="shared" si="2"/>
        <v>0</v>
      </c>
      <c r="P9" s="1">
        <v>0</v>
      </c>
      <c r="Q9" s="16">
        <f t="shared" si="3"/>
        <v>0</v>
      </c>
      <c r="R9" s="1">
        <v>0</v>
      </c>
      <c r="S9" s="16">
        <f t="shared" si="4"/>
        <v>0</v>
      </c>
    </row>
    <row r="10" spans="1:19" ht="62.25" customHeight="1" thickBot="1" x14ac:dyDescent="0.3">
      <c r="A10" s="203"/>
      <c r="B10" s="183"/>
      <c r="C10" s="22" t="s">
        <v>103</v>
      </c>
      <c r="D10" s="83">
        <v>1000000</v>
      </c>
      <c r="E10" s="83">
        <v>1000000</v>
      </c>
      <c r="F10" s="83">
        <v>0</v>
      </c>
      <c r="G10" s="82" t="s">
        <v>20</v>
      </c>
      <c r="H10" s="1">
        <v>342052.57</v>
      </c>
      <c r="I10" s="16">
        <f>+H10*120</f>
        <v>41046308.399999999</v>
      </c>
      <c r="J10" s="1">
        <v>0</v>
      </c>
      <c r="K10" s="16">
        <f t="shared" si="1"/>
        <v>0</v>
      </c>
      <c r="L10" s="1">
        <v>0</v>
      </c>
      <c r="M10" s="16">
        <f t="shared" si="5"/>
        <v>0</v>
      </c>
      <c r="N10" s="1">
        <v>0</v>
      </c>
      <c r="O10" s="16">
        <f t="shared" si="2"/>
        <v>0</v>
      </c>
      <c r="P10" s="1">
        <v>0</v>
      </c>
      <c r="Q10" s="16">
        <f t="shared" si="3"/>
        <v>0</v>
      </c>
      <c r="R10" s="1">
        <v>0</v>
      </c>
      <c r="S10" s="16">
        <f t="shared" si="4"/>
        <v>0</v>
      </c>
    </row>
    <row r="11" spans="1:19" ht="91.5" customHeight="1" thickBot="1" x14ac:dyDescent="0.3">
      <c r="A11" s="202"/>
      <c r="B11" s="196"/>
      <c r="C11" s="22" t="s">
        <v>104</v>
      </c>
      <c r="D11" s="83">
        <v>1500000</v>
      </c>
      <c r="E11" s="83">
        <v>1500000</v>
      </c>
      <c r="F11" s="83">
        <v>0</v>
      </c>
      <c r="G11" s="82" t="s">
        <v>93</v>
      </c>
      <c r="H11" s="1">
        <v>150000</v>
      </c>
      <c r="I11" s="16">
        <f t="shared" si="0"/>
        <v>18000000</v>
      </c>
      <c r="J11" s="1">
        <v>0</v>
      </c>
      <c r="K11" s="16">
        <f t="shared" si="1"/>
        <v>0</v>
      </c>
      <c r="L11" s="1">
        <v>0</v>
      </c>
      <c r="M11" s="16">
        <f t="shared" si="5"/>
        <v>0</v>
      </c>
      <c r="N11" s="1">
        <v>0</v>
      </c>
      <c r="O11" s="16">
        <f t="shared" si="2"/>
        <v>0</v>
      </c>
      <c r="P11" s="1">
        <v>0</v>
      </c>
      <c r="Q11" s="16">
        <f t="shared" si="3"/>
        <v>0</v>
      </c>
      <c r="R11" s="1">
        <v>0</v>
      </c>
      <c r="S11" s="16">
        <f t="shared" si="4"/>
        <v>0</v>
      </c>
    </row>
    <row r="12" spans="1:19" ht="98.25" customHeight="1" thickBot="1" x14ac:dyDescent="0.3">
      <c r="A12" s="180" t="s">
        <v>24</v>
      </c>
      <c r="B12" s="182">
        <f>+SUM(D12:D15)</f>
        <v>87812289.120000005</v>
      </c>
      <c r="C12" s="105" t="s">
        <v>105</v>
      </c>
      <c r="D12" s="83">
        <v>53361000</v>
      </c>
      <c r="E12" s="83">
        <v>38088811.049999997</v>
      </c>
      <c r="F12" s="83">
        <v>15272188.949999999</v>
      </c>
      <c r="G12" s="82" t="s">
        <v>106</v>
      </c>
      <c r="H12" s="8">
        <v>18420378.960000001</v>
      </c>
      <c r="I12" s="19">
        <f t="shared" si="0"/>
        <v>2210445475.2000003</v>
      </c>
      <c r="J12" s="8">
        <v>8535974.290000001</v>
      </c>
      <c r="K12" s="19">
        <f t="shared" si="1"/>
        <v>1024316914.8000001</v>
      </c>
      <c r="L12" s="8">
        <v>8431661.6999999993</v>
      </c>
      <c r="M12" s="19">
        <f t="shared" si="5"/>
        <v>1011799403.9999999</v>
      </c>
      <c r="N12" s="8">
        <v>3380781.0500000003</v>
      </c>
      <c r="O12" s="19">
        <f>+N12*120</f>
        <v>405693726.00000006</v>
      </c>
      <c r="P12" s="8">
        <v>1993439.96</v>
      </c>
      <c r="Q12" s="19">
        <f t="shared" si="3"/>
        <v>239212795.19999999</v>
      </c>
      <c r="R12" s="8">
        <v>799294.87000000011</v>
      </c>
      <c r="S12" s="19">
        <f t="shared" si="4"/>
        <v>95915384.400000006</v>
      </c>
    </row>
    <row r="13" spans="1:19" ht="98.25" customHeight="1" thickBot="1" x14ac:dyDescent="0.3">
      <c r="A13" s="181"/>
      <c r="B13" s="183"/>
      <c r="C13" s="105" t="s">
        <v>107</v>
      </c>
      <c r="D13" s="83">
        <v>32321289.120000001</v>
      </c>
      <c r="E13" s="83">
        <v>2426188.9500000002</v>
      </c>
      <c r="F13" s="83">
        <v>29895100.170000002</v>
      </c>
      <c r="G13" s="82" t="s">
        <v>106</v>
      </c>
      <c r="H13" s="37">
        <v>1514256.3099999998</v>
      </c>
      <c r="I13" s="106">
        <f t="shared" si="0"/>
        <v>181710757.19999999</v>
      </c>
      <c r="J13" s="37">
        <v>19035032.029999997</v>
      </c>
      <c r="K13" s="106">
        <f t="shared" si="1"/>
        <v>2284203843.5999999</v>
      </c>
      <c r="L13" s="37">
        <v>202576.13</v>
      </c>
      <c r="M13" s="106">
        <f t="shared" si="5"/>
        <v>24309135.600000001</v>
      </c>
      <c r="N13" s="37">
        <v>2496109.7199999997</v>
      </c>
      <c r="O13" s="106">
        <f>+N13*120</f>
        <v>299533166.39999998</v>
      </c>
      <c r="P13" s="37">
        <v>31183.26</v>
      </c>
      <c r="Q13" s="106">
        <f t="shared" si="3"/>
        <v>3741991.1999999997</v>
      </c>
      <c r="R13" s="37">
        <v>384235.04</v>
      </c>
      <c r="S13" s="106">
        <f t="shared" si="4"/>
        <v>46108204.799999997</v>
      </c>
    </row>
    <row r="14" spans="1:19" ht="117.75" customHeight="1" thickBot="1" x14ac:dyDescent="0.3">
      <c r="A14" s="181"/>
      <c r="B14" s="183"/>
      <c r="C14" s="105" t="s">
        <v>108</v>
      </c>
      <c r="D14" s="83">
        <v>1575000</v>
      </c>
      <c r="E14" s="83">
        <v>1476562.5</v>
      </c>
      <c r="F14" s="83">
        <v>98437.5</v>
      </c>
      <c r="G14" s="82" t="s">
        <v>106</v>
      </c>
      <c r="H14" s="1">
        <v>340878.02</v>
      </c>
      <c r="I14" s="16">
        <f t="shared" si="0"/>
        <v>40905362.400000006</v>
      </c>
      <c r="J14" s="1">
        <v>22725.200000000001</v>
      </c>
      <c r="K14" s="16">
        <f t="shared" si="1"/>
        <v>2727024</v>
      </c>
      <c r="L14" s="1">
        <v>340878.01</v>
      </c>
      <c r="M14" s="16">
        <f t="shared" si="5"/>
        <v>40905361.200000003</v>
      </c>
      <c r="N14" s="1">
        <v>22725.200000000001</v>
      </c>
      <c r="O14" s="16">
        <f t="shared" ref="O14:O16" si="6">+N14*120</f>
        <v>2727024</v>
      </c>
      <c r="P14" s="1">
        <v>488534.26</v>
      </c>
      <c r="Q14" s="16">
        <f t="shared" si="3"/>
        <v>58624111.200000003</v>
      </c>
      <c r="R14" s="1">
        <v>32568.95</v>
      </c>
      <c r="S14" s="16">
        <f t="shared" si="4"/>
        <v>3908274</v>
      </c>
    </row>
    <row r="15" spans="1:19" ht="106.5" customHeight="1" thickBot="1" x14ac:dyDescent="0.3">
      <c r="A15" s="195"/>
      <c r="B15" s="196"/>
      <c r="C15" s="107" t="s">
        <v>109</v>
      </c>
      <c r="D15" s="83">
        <v>555000</v>
      </c>
      <c r="E15" s="83">
        <v>485625</v>
      </c>
      <c r="F15" s="83">
        <v>69375</v>
      </c>
      <c r="G15" s="82" t="s">
        <v>106</v>
      </c>
      <c r="H15" s="6">
        <v>48562.5</v>
      </c>
      <c r="I15" s="27">
        <f t="shared" si="0"/>
        <v>5827500</v>
      </c>
      <c r="J15" s="6">
        <v>6937.5</v>
      </c>
      <c r="K15" s="27">
        <f t="shared" si="1"/>
        <v>832500</v>
      </c>
      <c r="L15" s="6">
        <v>0</v>
      </c>
      <c r="M15" s="27">
        <f t="shared" si="5"/>
        <v>0</v>
      </c>
      <c r="N15" s="6">
        <v>0</v>
      </c>
      <c r="O15" s="27">
        <f t="shared" si="6"/>
        <v>0</v>
      </c>
      <c r="P15" s="6">
        <v>0</v>
      </c>
      <c r="Q15" s="27">
        <f>+P15*120</f>
        <v>0</v>
      </c>
      <c r="R15" s="6">
        <v>0</v>
      </c>
      <c r="S15" s="27">
        <f t="shared" si="4"/>
        <v>0</v>
      </c>
    </row>
    <row r="16" spans="1:19" ht="113.25" customHeight="1" thickBot="1" x14ac:dyDescent="0.3">
      <c r="A16" s="78" t="s">
        <v>110</v>
      </c>
      <c r="B16" s="81">
        <f>+D16</f>
        <v>20000000</v>
      </c>
      <c r="C16" s="108" t="s">
        <v>111</v>
      </c>
      <c r="D16" s="83">
        <v>20000000</v>
      </c>
      <c r="E16" s="83">
        <v>15000000</v>
      </c>
      <c r="F16" s="83">
        <v>5000000</v>
      </c>
      <c r="G16" s="82" t="s">
        <v>87</v>
      </c>
      <c r="H16" s="109">
        <v>1748274.75</v>
      </c>
      <c r="I16" s="110">
        <f t="shared" si="0"/>
        <v>209792970</v>
      </c>
      <c r="J16" s="109">
        <v>582758.25</v>
      </c>
      <c r="K16" s="110">
        <f t="shared" si="1"/>
        <v>69930990</v>
      </c>
      <c r="L16" s="109">
        <v>1500000</v>
      </c>
      <c r="M16" s="110">
        <f t="shared" si="5"/>
        <v>180000000</v>
      </c>
      <c r="N16" s="109">
        <v>500000</v>
      </c>
      <c r="O16" s="110">
        <f t="shared" si="6"/>
        <v>60000000</v>
      </c>
      <c r="P16" s="109">
        <v>0</v>
      </c>
      <c r="Q16" s="110">
        <f t="shared" si="3"/>
        <v>0</v>
      </c>
      <c r="R16" s="109">
        <v>0</v>
      </c>
      <c r="S16" s="110">
        <f t="shared" si="4"/>
        <v>0</v>
      </c>
    </row>
    <row r="17" spans="1:78" s="40" customFormat="1" ht="34.5" customHeight="1" thickBot="1" x14ac:dyDescent="0.3">
      <c r="A17" s="111" t="s">
        <v>26</v>
      </c>
      <c r="B17" s="26"/>
      <c r="C17" s="13"/>
      <c r="D17" s="112">
        <f>+SUM(D7:D16)</f>
        <v>114599565.57000001</v>
      </c>
      <c r="E17" s="112">
        <f>+SUM(E7:E16)</f>
        <v>64264463.950000003</v>
      </c>
      <c r="F17" s="112">
        <f>+SUM(F7:F16)</f>
        <v>50335101.620000005</v>
      </c>
      <c r="G17" s="113"/>
      <c r="H17" s="26">
        <f>+SUM(H7:H16)</f>
        <v>23511231.859999999</v>
      </c>
      <c r="I17" s="26">
        <f>+SUM(I7:I16)</f>
        <v>2821347823.2000003</v>
      </c>
      <c r="J17" s="26">
        <f>+SUM(J7:J16)</f>
        <v>28183427.27</v>
      </c>
      <c r="K17" s="26">
        <f>+SUM(K7:K16)</f>
        <v>3382011272.4000001</v>
      </c>
      <c r="L17" s="26">
        <f>+SUM(L7:L16)</f>
        <v>10475115.84</v>
      </c>
      <c r="M17" s="26">
        <f>+SUM(M7:M16)</f>
        <v>1257013900.8</v>
      </c>
      <c r="N17" s="26">
        <f>+SUM(N7:N16)</f>
        <v>6399615.9699999997</v>
      </c>
      <c r="O17" s="13">
        <f>+SUM(O7:O16)</f>
        <v>767953916.4000001</v>
      </c>
      <c r="P17" s="26">
        <f>+SUM(P7:P16)</f>
        <v>2513157.48</v>
      </c>
      <c r="Q17" s="26">
        <f>+SUM(Q7:Q16)</f>
        <v>301578897.59999996</v>
      </c>
      <c r="R17" s="26">
        <f>+SUM(R7:R16)</f>
        <v>1216098.8600000001</v>
      </c>
      <c r="S17" s="26">
        <f>+SUM(S7:S16)</f>
        <v>145931863.19999999</v>
      </c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</row>
    <row r="18" spans="1:78" ht="15" customHeight="1" x14ac:dyDescent="0.25"/>
    <row r="19" spans="1:78" x14ac:dyDescent="0.25">
      <c r="D19" s="41"/>
      <c r="E19" s="18"/>
      <c r="F19" s="41"/>
      <c r="H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1" spans="1:78" x14ac:dyDescent="0.25">
      <c r="H21" s="41"/>
      <c r="J21" s="41"/>
      <c r="K21" s="41"/>
      <c r="M21" s="41"/>
    </row>
    <row r="22" spans="1:78" x14ac:dyDescent="0.25">
      <c r="K22" s="41"/>
      <c r="P22" s="41"/>
      <c r="Q22" s="41"/>
    </row>
    <row r="23" spans="1:78" x14ac:dyDescent="0.25">
      <c r="H23" s="41"/>
      <c r="I23" s="41"/>
      <c r="J23" s="41"/>
      <c r="K23" s="41"/>
      <c r="L23" s="41"/>
      <c r="M23" s="41"/>
    </row>
  </sheetData>
  <mergeCells count="36">
    <mergeCell ref="E6:F6"/>
    <mergeCell ref="A12:A15"/>
    <mergeCell ref="B12:B15"/>
    <mergeCell ref="A7:A11"/>
    <mergeCell ref="B7:B11"/>
    <mergeCell ref="N4:O4"/>
    <mergeCell ref="P4:Q4"/>
    <mergeCell ref="R4:S4"/>
    <mergeCell ref="S5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B1:K1"/>
    <mergeCell ref="A2:G2"/>
    <mergeCell ref="H2:S2"/>
    <mergeCell ref="A3:A6"/>
    <mergeCell ref="B3:B6"/>
    <mergeCell ref="C3:C6"/>
    <mergeCell ref="D3:D6"/>
    <mergeCell ref="E3:E5"/>
    <mergeCell ref="F3:F5"/>
    <mergeCell ref="G3:G6"/>
    <mergeCell ref="H3:K3"/>
    <mergeCell ref="L3:O3"/>
    <mergeCell ref="P3:S3"/>
    <mergeCell ref="H4:I4"/>
    <mergeCell ref="J4:K4"/>
    <mergeCell ref="L4:M4"/>
  </mergeCells>
  <pageMargins left="0.7" right="0.7" top="0.75" bottom="0.75" header="0.3" footer="0.3"/>
  <pageSetup paperSize="9" orientation="portrait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2"/>
  <sheetViews>
    <sheetView zoomScale="80" zoomScaleNormal="80" zoomScalePageLayoutView="90" workbookViewId="0">
      <pane xSplit="7" ySplit="6" topLeftCell="H7" activePane="bottomRight" state="frozen"/>
      <selection activeCell="D4" sqref="D4"/>
      <selection pane="topRight" activeCell="D4" sqref="D4"/>
      <selection pane="bottomLeft" activeCell="D4" sqref="D4"/>
      <selection pane="bottomRight" activeCell="L23" sqref="L23"/>
    </sheetView>
  </sheetViews>
  <sheetFormatPr defaultColWidth="8.85546875" defaultRowHeight="15" x14ac:dyDescent="0.25"/>
  <cols>
    <col min="1" max="1" width="22.140625" style="39" customWidth="1"/>
    <col min="2" max="2" width="15" style="39" customWidth="1"/>
    <col min="3" max="3" width="17.7109375" style="39" customWidth="1"/>
    <col min="4" max="4" width="16.7109375" style="39" customWidth="1"/>
    <col min="5" max="5" width="16.140625" style="39" customWidth="1"/>
    <col min="6" max="6" width="16.28515625" style="39" customWidth="1"/>
    <col min="7" max="7" width="15.7109375" style="39" customWidth="1"/>
    <col min="8" max="8" width="17" style="39" customWidth="1"/>
    <col min="9" max="9" width="18.7109375" style="39" bestFit="1" customWidth="1"/>
    <col min="10" max="12" width="17" style="39" customWidth="1"/>
    <col min="13" max="13" width="18.7109375" style="39" bestFit="1" customWidth="1"/>
    <col min="14" max="16" width="17" style="39" customWidth="1"/>
    <col min="17" max="17" width="18.7109375" style="39" bestFit="1" customWidth="1"/>
    <col min="18" max="19" width="17" style="39" customWidth="1"/>
    <col min="20" max="16384" width="8.85546875" style="39"/>
  </cols>
  <sheetData>
    <row r="1" spans="1:78" ht="21.75" customHeight="1" thickBot="1" x14ac:dyDescent="0.3">
      <c r="A1" s="10" t="s">
        <v>8</v>
      </c>
      <c r="B1" s="156" t="s">
        <v>112</v>
      </c>
      <c r="C1" s="156"/>
      <c r="D1" s="156"/>
      <c r="E1" s="156"/>
      <c r="F1" s="156"/>
      <c r="G1" s="156"/>
      <c r="H1" s="156"/>
      <c r="I1" s="156"/>
      <c r="J1" s="156"/>
      <c r="K1" s="156"/>
      <c r="L1" s="35"/>
      <c r="M1" s="35"/>
      <c r="N1" s="11"/>
      <c r="O1" s="11"/>
      <c r="P1" s="11"/>
      <c r="Q1" s="11"/>
      <c r="R1" s="11"/>
      <c r="S1" s="11"/>
    </row>
    <row r="2" spans="1:78" ht="21" customHeight="1" thickBot="1" x14ac:dyDescent="0.3">
      <c r="A2" s="157" t="s">
        <v>113</v>
      </c>
      <c r="B2" s="158"/>
      <c r="C2" s="158"/>
      <c r="D2" s="158"/>
      <c r="E2" s="158"/>
      <c r="F2" s="158"/>
      <c r="G2" s="158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60"/>
    </row>
    <row r="3" spans="1:78" ht="16.5" thickBot="1" x14ac:dyDescent="0.3">
      <c r="A3" s="161" t="s">
        <v>1</v>
      </c>
      <c r="B3" s="161" t="s">
        <v>27</v>
      </c>
      <c r="C3" s="161" t="s">
        <v>2</v>
      </c>
      <c r="D3" s="161" t="s">
        <v>28</v>
      </c>
      <c r="E3" s="161" t="s">
        <v>3</v>
      </c>
      <c r="F3" s="165" t="s">
        <v>13</v>
      </c>
      <c r="G3" s="161" t="s">
        <v>4</v>
      </c>
      <c r="H3" s="168">
        <v>2024</v>
      </c>
      <c r="I3" s="169"/>
      <c r="J3" s="169"/>
      <c r="K3" s="169"/>
      <c r="L3" s="168">
        <v>2025</v>
      </c>
      <c r="M3" s="169"/>
      <c r="N3" s="169"/>
      <c r="O3" s="169"/>
      <c r="P3" s="168">
        <v>2026</v>
      </c>
      <c r="Q3" s="169"/>
      <c r="R3" s="169"/>
      <c r="S3" s="170"/>
    </row>
    <row r="4" spans="1:78" ht="24.75" customHeight="1" thickBot="1" x14ac:dyDescent="0.3">
      <c r="A4" s="162"/>
      <c r="B4" s="162"/>
      <c r="C4" s="162"/>
      <c r="D4" s="162"/>
      <c r="E4" s="204"/>
      <c r="F4" s="166"/>
      <c r="G4" s="162"/>
      <c r="H4" s="171" t="s">
        <v>3</v>
      </c>
      <c r="I4" s="172"/>
      <c r="J4" s="171" t="s">
        <v>0</v>
      </c>
      <c r="K4" s="172"/>
      <c r="L4" s="171" t="s">
        <v>3</v>
      </c>
      <c r="M4" s="172"/>
      <c r="N4" s="171" t="s">
        <v>0</v>
      </c>
      <c r="O4" s="172"/>
      <c r="P4" s="171" t="s">
        <v>3</v>
      </c>
      <c r="Q4" s="172"/>
      <c r="R4" s="171" t="s">
        <v>0</v>
      </c>
      <c r="S4" s="173"/>
    </row>
    <row r="5" spans="1:78" ht="15.75" thickBot="1" x14ac:dyDescent="0.3">
      <c r="A5" s="204"/>
      <c r="B5" s="204"/>
      <c r="C5" s="204"/>
      <c r="D5" s="204"/>
      <c r="E5" s="204"/>
      <c r="F5" s="167"/>
      <c r="G5" s="204"/>
      <c r="H5" s="186" t="s">
        <v>12</v>
      </c>
      <c r="I5" s="188" t="s">
        <v>5</v>
      </c>
      <c r="J5" s="186" t="s">
        <v>12</v>
      </c>
      <c r="K5" s="188" t="s">
        <v>5</v>
      </c>
      <c r="L5" s="176" t="s">
        <v>12</v>
      </c>
      <c r="M5" s="174" t="s">
        <v>5</v>
      </c>
      <c r="N5" s="176" t="s">
        <v>12</v>
      </c>
      <c r="O5" s="174" t="s">
        <v>5</v>
      </c>
      <c r="P5" s="176" t="s">
        <v>12</v>
      </c>
      <c r="Q5" s="174" t="s">
        <v>5</v>
      </c>
      <c r="R5" s="176" t="s">
        <v>12</v>
      </c>
      <c r="S5" s="174" t="s">
        <v>5</v>
      </c>
    </row>
    <row r="6" spans="1:78" ht="24" customHeight="1" thickBot="1" x14ac:dyDescent="0.3">
      <c r="A6" s="204"/>
      <c r="B6" s="204"/>
      <c r="C6" s="205"/>
      <c r="D6" s="205"/>
      <c r="E6" s="171" t="s">
        <v>7</v>
      </c>
      <c r="F6" s="172"/>
      <c r="G6" s="205"/>
      <c r="H6" s="187"/>
      <c r="I6" s="189"/>
      <c r="J6" s="190"/>
      <c r="K6" s="191"/>
      <c r="L6" s="177"/>
      <c r="M6" s="178"/>
      <c r="N6" s="179"/>
      <c r="O6" s="175"/>
      <c r="P6" s="179"/>
      <c r="Q6" s="178"/>
      <c r="R6" s="179"/>
      <c r="S6" s="175"/>
    </row>
    <row r="7" spans="1:78" ht="140.25" customHeight="1" thickBot="1" x14ac:dyDescent="0.3">
      <c r="A7" s="77" t="s">
        <v>114</v>
      </c>
      <c r="B7" s="79">
        <v>26000000</v>
      </c>
      <c r="C7" s="29" t="s">
        <v>115</v>
      </c>
      <c r="D7" s="83">
        <v>26000000</v>
      </c>
      <c r="E7" s="83">
        <v>16000000</v>
      </c>
      <c r="F7" s="83">
        <v>10000000</v>
      </c>
      <c r="G7" s="114" t="s">
        <v>87</v>
      </c>
      <c r="H7" s="8">
        <v>8619360</v>
      </c>
      <c r="I7" s="19">
        <f>+H7*120</f>
        <v>1034323200</v>
      </c>
      <c r="J7" s="8">
        <v>5387100</v>
      </c>
      <c r="K7" s="19">
        <f>+J7*120</f>
        <v>646452000</v>
      </c>
      <c r="L7" s="8">
        <v>4309680</v>
      </c>
      <c r="M7" s="19">
        <f>+L7*120</f>
        <v>517161600</v>
      </c>
      <c r="N7" s="8">
        <v>2693550</v>
      </c>
      <c r="O7" s="19">
        <f>+N7*120</f>
        <v>323226000</v>
      </c>
      <c r="P7" s="8">
        <v>1600000</v>
      </c>
      <c r="Q7" s="19">
        <f>+P7*120</f>
        <v>192000000</v>
      </c>
      <c r="R7" s="8">
        <v>1000000</v>
      </c>
      <c r="S7" s="19">
        <f>+R7*120</f>
        <v>120000000</v>
      </c>
    </row>
    <row r="8" spans="1:78" s="40" customFormat="1" ht="36" customHeight="1" thickBot="1" x14ac:dyDescent="0.3">
      <c r="A8" s="7" t="s">
        <v>26</v>
      </c>
      <c r="B8" s="13"/>
      <c r="C8" s="30"/>
      <c r="D8" s="13">
        <f>+D7</f>
        <v>26000000</v>
      </c>
      <c r="E8" s="13">
        <f t="shared" ref="E8:F8" si="0">+E7</f>
        <v>16000000</v>
      </c>
      <c r="F8" s="14">
        <f t="shared" si="0"/>
        <v>10000000</v>
      </c>
      <c r="G8" s="4"/>
      <c r="H8" s="24">
        <f t="shared" ref="H8:M8" si="1">+SUM(H7:H7)</f>
        <v>8619360</v>
      </c>
      <c r="I8" s="24">
        <f t="shared" si="1"/>
        <v>1034323200</v>
      </c>
      <c r="J8" s="24">
        <f t="shared" si="1"/>
        <v>5387100</v>
      </c>
      <c r="K8" s="24">
        <f t="shared" si="1"/>
        <v>646452000</v>
      </c>
      <c r="L8" s="24">
        <f t="shared" si="1"/>
        <v>4309680</v>
      </c>
      <c r="M8" s="24">
        <f t="shared" si="1"/>
        <v>517161600</v>
      </c>
      <c r="N8" s="24">
        <f t="shared" ref="N8:S8" si="2">+SUM(N7:N7)</f>
        <v>2693550</v>
      </c>
      <c r="O8" s="24">
        <f t="shared" si="2"/>
        <v>323226000</v>
      </c>
      <c r="P8" s="24">
        <f t="shared" si="2"/>
        <v>1600000</v>
      </c>
      <c r="Q8" s="24">
        <f t="shared" si="2"/>
        <v>192000000</v>
      </c>
      <c r="R8" s="24">
        <f t="shared" si="2"/>
        <v>1000000</v>
      </c>
      <c r="S8" s="13">
        <f t="shared" si="2"/>
        <v>120000000</v>
      </c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</row>
    <row r="10" spans="1:78" x14ac:dyDescent="0.25">
      <c r="I10" s="41"/>
      <c r="K10" s="41"/>
      <c r="M10" s="41"/>
      <c r="O10" s="41"/>
    </row>
    <row r="11" spans="1:78" x14ac:dyDescent="0.25">
      <c r="M11" s="41"/>
      <c r="Q11" s="41"/>
    </row>
    <row r="12" spans="1:78" x14ac:dyDescent="0.25">
      <c r="S12" s="41"/>
    </row>
  </sheetData>
  <mergeCells count="32">
    <mergeCell ref="M5:M6"/>
    <mergeCell ref="E6:F6"/>
    <mergeCell ref="N5:N6"/>
    <mergeCell ref="O5:O6"/>
    <mergeCell ref="P5:P6"/>
    <mergeCell ref="H5:H6"/>
    <mergeCell ref="I5:I6"/>
    <mergeCell ref="J5:J6"/>
    <mergeCell ref="K5:K6"/>
    <mergeCell ref="L5:L6"/>
    <mergeCell ref="N4:O4"/>
    <mergeCell ref="P4:Q4"/>
    <mergeCell ref="R4:S4"/>
    <mergeCell ref="R5:R6"/>
    <mergeCell ref="S5:S6"/>
    <mergeCell ref="Q5:Q6"/>
    <mergeCell ref="B1:K1"/>
    <mergeCell ref="A2:G2"/>
    <mergeCell ref="H2:S2"/>
    <mergeCell ref="A3:A6"/>
    <mergeCell ref="B3:B6"/>
    <mergeCell ref="C3:C6"/>
    <mergeCell ref="D3:D6"/>
    <mergeCell ref="E3:E5"/>
    <mergeCell ref="F3:F5"/>
    <mergeCell ref="G3:G6"/>
    <mergeCell ref="H3:K3"/>
    <mergeCell ref="L3:O3"/>
    <mergeCell ref="P3:S3"/>
    <mergeCell ref="H4:I4"/>
    <mergeCell ref="J4:K4"/>
    <mergeCell ref="L4:M4"/>
  </mergeCells>
  <pageMargins left="0.7" right="0.7" top="0.75" bottom="0.75" header="0.3" footer="0.3"/>
  <pageSetup paperSize="9" orientation="portrait" verticalDpi="429496729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3"/>
  <sheetViews>
    <sheetView zoomScale="80" zoomScaleNormal="80" zoomScalePageLayoutView="90" workbookViewId="0">
      <pane xSplit="7" ySplit="6" topLeftCell="H16" activePane="bottomRight" state="frozen"/>
      <selection activeCell="D4" sqref="D4"/>
      <selection pane="topRight" activeCell="D4" sqref="D4"/>
      <selection pane="bottomLeft" activeCell="D4" sqref="D4"/>
      <selection pane="bottomRight" activeCell="J26" sqref="J26"/>
    </sheetView>
  </sheetViews>
  <sheetFormatPr defaultColWidth="8.85546875" defaultRowHeight="15" x14ac:dyDescent="0.25"/>
  <cols>
    <col min="1" max="1" width="22.140625" style="39" customWidth="1"/>
    <col min="2" max="2" width="15" style="39" customWidth="1"/>
    <col min="3" max="3" width="17.7109375" style="39" customWidth="1"/>
    <col min="4" max="4" width="16.7109375" style="39" customWidth="1"/>
    <col min="5" max="5" width="16.140625" style="39" customWidth="1"/>
    <col min="6" max="6" width="16.28515625" style="39" customWidth="1"/>
    <col min="7" max="7" width="15.7109375" style="39" customWidth="1"/>
    <col min="8" max="8" width="17.5703125" style="39" customWidth="1"/>
    <col min="9" max="9" width="18.7109375" style="39" bestFit="1" customWidth="1"/>
    <col min="10" max="12" width="17" style="39" customWidth="1"/>
    <col min="13" max="13" width="18.7109375" style="39" bestFit="1" customWidth="1"/>
    <col min="14" max="16" width="17" style="39" customWidth="1"/>
    <col min="17" max="17" width="18.7109375" style="39" bestFit="1" customWidth="1"/>
    <col min="18" max="19" width="17" style="39" customWidth="1"/>
    <col min="20" max="16384" width="8.85546875" style="39"/>
  </cols>
  <sheetData>
    <row r="1" spans="1:19" ht="23.25" customHeight="1" thickBot="1" x14ac:dyDescent="0.3">
      <c r="A1" s="10" t="s">
        <v>8</v>
      </c>
      <c r="B1" s="156" t="s">
        <v>116</v>
      </c>
      <c r="C1" s="156"/>
      <c r="D1" s="156"/>
      <c r="E1" s="156"/>
      <c r="F1" s="156"/>
      <c r="G1" s="156"/>
      <c r="H1" s="156"/>
      <c r="I1" s="156"/>
      <c r="J1" s="156"/>
      <c r="K1" s="156"/>
      <c r="L1" s="35"/>
      <c r="M1" s="35"/>
      <c r="N1" s="11"/>
      <c r="O1" s="11"/>
      <c r="P1" s="11"/>
      <c r="Q1" s="11"/>
      <c r="R1" s="11"/>
      <c r="S1" s="11"/>
    </row>
    <row r="2" spans="1:19" ht="22.5" customHeight="1" thickBot="1" x14ac:dyDescent="0.3">
      <c r="A2" s="157" t="s">
        <v>64</v>
      </c>
      <c r="B2" s="158"/>
      <c r="C2" s="158"/>
      <c r="D2" s="158"/>
      <c r="E2" s="158"/>
      <c r="F2" s="158"/>
      <c r="G2" s="158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60"/>
    </row>
    <row r="3" spans="1:19" ht="16.5" thickBot="1" x14ac:dyDescent="0.3">
      <c r="A3" s="161" t="s">
        <v>1</v>
      </c>
      <c r="B3" s="161" t="s">
        <v>27</v>
      </c>
      <c r="C3" s="206" t="s">
        <v>2</v>
      </c>
      <c r="D3" s="206" t="s">
        <v>28</v>
      </c>
      <c r="E3" s="161" t="s">
        <v>3</v>
      </c>
      <c r="F3" s="165" t="s">
        <v>13</v>
      </c>
      <c r="G3" s="161" t="s">
        <v>4</v>
      </c>
      <c r="H3" s="168">
        <v>2024</v>
      </c>
      <c r="I3" s="169"/>
      <c r="J3" s="169"/>
      <c r="K3" s="169"/>
      <c r="L3" s="168">
        <v>2025</v>
      </c>
      <c r="M3" s="169"/>
      <c r="N3" s="169"/>
      <c r="O3" s="169"/>
      <c r="P3" s="168">
        <v>2026</v>
      </c>
      <c r="Q3" s="169"/>
      <c r="R3" s="169"/>
      <c r="S3" s="170"/>
    </row>
    <row r="4" spans="1:19" ht="24.75" customHeight="1" thickBot="1" x14ac:dyDescent="0.3">
      <c r="A4" s="162"/>
      <c r="B4" s="162"/>
      <c r="C4" s="207"/>
      <c r="D4" s="207"/>
      <c r="E4" s="204"/>
      <c r="F4" s="166"/>
      <c r="G4" s="162"/>
      <c r="H4" s="171" t="s">
        <v>3</v>
      </c>
      <c r="I4" s="172"/>
      <c r="J4" s="171" t="s">
        <v>0</v>
      </c>
      <c r="K4" s="172"/>
      <c r="L4" s="171" t="s">
        <v>3</v>
      </c>
      <c r="M4" s="172"/>
      <c r="N4" s="171" t="s">
        <v>0</v>
      </c>
      <c r="O4" s="172"/>
      <c r="P4" s="171" t="s">
        <v>3</v>
      </c>
      <c r="Q4" s="172"/>
      <c r="R4" s="171" t="s">
        <v>0</v>
      </c>
      <c r="S4" s="173"/>
    </row>
    <row r="5" spans="1:19" ht="15.75" thickBot="1" x14ac:dyDescent="0.3">
      <c r="A5" s="204"/>
      <c r="B5" s="204"/>
      <c r="C5" s="204"/>
      <c r="D5" s="204"/>
      <c r="E5" s="204"/>
      <c r="F5" s="167"/>
      <c r="G5" s="204"/>
      <c r="H5" s="186" t="s">
        <v>12</v>
      </c>
      <c r="I5" s="188" t="s">
        <v>5</v>
      </c>
      <c r="J5" s="186" t="s">
        <v>12</v>
      </c>
      <c r="K5" s="188" t="s">
        <v>5</v>
      </c>
      <c r="L5" s="176" t="s">
        <v>12</v>
      </c>
      <c r="M5" s="174" t="s">
        <v>5</v>
      </c>
      <c r="N5" s="176" t="s">
        <v>12</v>
      </c>
      <c r="O5" s="174" t="s">
        <v>5</v>
      </c>
      <c r="P5" s="176" t="s">
        <v>12</v>
      </c>
      <c r="Q5" s="174" t="s">
        <v>5</v>
      </c>
      <c r="R5" s="176" t="s">
        <v>12</v>
      </c>
      <c r="S5" s="174" t="s">
        <v>5</v>
      </c>
    </row>
    <row r="6" spans="1:19" ht="24" customHeight="1" thickBot="1" x14ac:dyDescent="0.3">
      <c r="A6" s="204"/>
      <c r="B6" s="204"/>
      <c r="C6" s="205"/>
      <c r="D6" s="205"/>
      <c r="E6" s="171" t="s">
        <v>7</v>
      </c>
      <c r="F6" s="172"/>
      <c r="G6" s="205"/>
      <c r="H6" s="187"/>
      <c r="I6" s="189"/>
      <c r="J6" s="190"/>
      <c r="K6" s="191"/>
      <c r="L6" s="177"/>
      <c r="M6" s="178"/>
      <c r="N6" s="179"/>
      <c r="O6" s="175"/>
      <c r="P6" s="177"/>
      <c r="Q6" s="178"/>
      <c r="R6" s="179"/>
      <c r="S6" s="175"/>
    </row>
    <row r="7" spans="1:19" ht="71.25" customHeight="1" thickBot="1" x14ac:dyDescent="0.3">
      <c r="A7" s="201" t="s">
        <v>117</v>
      </c>
      <c r="B7" s="182">
        <f>D7+D8+D9+D10+D11+D12+D13</f>
        <v>14865479.33</v>
      </c>
      <c r="C7" s="29" t="s">
        <v>118</v>
      </c>
      <c r="D7" s="23">
        <v>1694515</v>
      </c>
      <c r="E7" s="23">
        <v>1694515</v>
      </c>
      <c r="F7" s="5">
        <v>0</v>
      </c>
      <c r="G7" s="184" t="s">
        <v>89</v>
      </c>
      <c r="H7" s="8">
        <v>0</v>
      </c>
      <c r="I7" s="19">
        <f t="shared" ref="I7:I20" si="0">+H7*120</f>
        <v>0</v>
      </c>
      <c r="J7" s="8">
        <v>0</v>
      </c>
      <c r="K7" s="19">
        <f t="shared" ref="K7:K20" si="1">+J7*120</f>
        <v>0</v>
      </c>
      <c r="L7" s="8">
        <v>1016709</v>
      </c>
      <c r="M7" s="19">
        <f t="shared" ref="M7:M20" si="2">+L7*120</f>
        <v>122005080</v>
      </c>
      <c r="N7" s="8">
        <v>0</v>
      </c>
      <c r="O7" s="19">
        <f t="shared" ref="O7:O20" si="3">+N7*120</f>
        <v>0</v>
      </c>
      <c r="P7" s="8">
        <v>0</v>
      </c>
      <c r="Q7" s="19">
        <f t="shared" ref="Q7:Q20" si="4">+P7*120</f>
        <v>0</v>
      </c>
      <c r="R7" s="8">
        <v>0</v>
      </c>
      <c r="S7" s="19">
        <f t="shared" ref="S7:S20" si="5">+R7*120</f>
        <v>0</v>
      </c>
    </row>
    <row r="8" spans="1:19" ht="63" customHeight="1" thickBot="1" x14ac:dyDescent="0.3">
      <c r="A8" s="203"/>
      <c r="B8" s="183"/>
      <c r="C8" s="29" t="s">
        <v>119</v>
      </c>
      <c r="D8" s="23">
        <v>147855</v>
      </c>
      <c r="E8" s="23">
        <v>147855</v>
      </c>
      <c r="F8" s="5">
        <v>0</v>
      </c>
      <c r="G8" s="208"/>
      <c r="H8" s="8">
        <v>34499.5</v>
      </c>
      <c r="I8" s="19">
        <f t="shared" si="0"/>
        <v>4139940</v>
      </c>
      <c r="J8" s="8">
        <v>0</v>
      </c>
      <c r="K8" s="19">
        <f t="shared" si="1"/>
        <v>0</v>
      </c>
      <c r="L8" s="8">
        <v>68999</v>
      </c>
      <c r="M8" s="19">
        <f t="shared" si="2"/>
        <v>8279880</v>
      </c>
      <c r="N8" s="8">
        <v>0</v>
      </c>
      <c r="O8" s="19">
        <f t="shared" si="3"/>
        <v>0</v>
      </c>
      <c r="P8" s="8">
        <v>14785.5</v>
      </c>
      <c r="Q8" s="19">
        <f t="shared" si="4"/>
        <v>1774260</v>
      </c>
      <c r="R8" s="8">
        <v>0</v>
      </c>
      <c r="S8" s="19">
        <f t="shared" si="5"/>
        <v>0</v>
      </c>
    </row>
    <row r="9" spans="1:19" ht="69.75" customHeight="1" thickBot="1" x14ac:dyDescent="0.3">
      <c r="A9" s="203"/>
      <c r="B9" s="183"/>
      <c r="C9" s="29" t="s">
        <v>120</v>
      </c>
      <c r="D9" s="23">
        <v>1903280</v>
      </c>
      <c r="E9" s="23">
        <v>1700000</v>
      </c>
      <c r="F9" s="5">
        <f>+D9-E9</f>
        <v>203280</v>
      </c>
      <c r="G9" s="184" t="s">
        <v>121</v>
      </c>
      <c r="H9" s="8">
        <v>1020000</v>
      </c>
      <c r="I9" s="19">
        <f>+H9*120</f>
        <v>122400000</v>
      </c>
      <c r="J9" s="8">
        <v>121968</v>
      </c>
      <c r="K9" s="19">
        <f t="shared" si="1"/>
        <v>14636160</v>
      </c>
      <c r="L9" s="8">
        <v>0</v>
      </c>
      <c r="M9" s="19">
        <f t="shared" si="2"/>
        <v>0</v>
      </c>
      <c r="N9" s="8">
        <v>0</v>
      </c>
      <c r="O9" s="19">
        <f t="shared" si="3"/>
        <v>0</v>
      </c>
      <c r="P9" s="8">
        <v>0</v>
      </c>
      <c r="Q9" s="19">
        <f t="shared" si="4"/>
        <v>0</v>
      </c>
      <c r="R9" s="8">
        <v>0</v>
      </c>
      <c r="S9" s="19">
        <f t="shared" si="5"/>
        <v>0</v>
      </c>
    </row>
    <row r="10" spans="1:19" ht="69.75" customHeight="1" thickBot="1" x14ac:dyDescent="0.3">
      <c r="A10" s="203"/>
      <c r="B10" s="183"/>
      <c r="C10" s="29" t="s">
        <v>122</v>
      </c>
      <c r="D10" s="23">
        <v>6000000</v>
      </c>
      <c r="E10" s="23">
        <v>6000000</v>
      </c>
      <c r="F10" s="5">
        <v>0</v>
      </c>
      <c r="G10" s="185"/>
      <c r="H10" s="8">
        <v>2000000</v>
      </c>
      <c r="I10" s="19">
        <f t="shared" si="0"/>
        <v>240000000</v>
      </c>
      <c r="J10" s="8">
        <v>0</v>
      </c>
      <c r="K10" s="19">
        <f t="shared" si="1"/>
        <v>0</v>
      </c>
      <c r="L10" s="8">
        <v>1000000</v>
      </c>
      <c r="M10" s="19">
        <f t="shared" si="2"/>
        <v>120000000</v>
      </c>
      <c r="N10" s="8">
        <v>0</v>
      </c>
      <c r="O10" s="19">
        <f t="shared" si="3"/>
        <v>0</v>
      </c>
      <c r="P10" s="8">
        <v>600000</v>
      </c>
      <c r="Q10" s="19">
        <f t="shared" si="4"/>
        <v>72000000</v>
      </c>
      <c r="R10" s="8">
        <v>0</v>
      </c>
      <c r="S10" s="19">
        <f t="shared" si="5"/>
        <v>0</v>
      </c>
    </row>
    <row r="11" spans="1:19" ht="92.25" customHeight="1" thickBot="1" x14ac:dyDescent="0.3">
      <c r="A11" s="203"/>
      <c r="B11" s="183"/>
      <c r="C11" s="115" t="s">
        <v>123</v>
      </c>
      <c r="D11" s="44">
        <v>936500</v>
      </c>
      <c r="E11" s="44">
        <v>936500</v>
      </c>
      <c r="F11" s="45">
        <v>0</v>
      </c>
      <c r="G11" s="208"/>
      <c r="H11" s="46">
        <v>218516.66</v>
      </c>
      <c r="I11" s="19">
        <f t="shared" si="0"/>
        <v>26221999.199999999</v>
      </c>
      <c r="J11" s="46">
        <v>0</v>
      </c>
      <c r="K11" s="19">
        <f t="shared" si="1"/>
        <v>0</v>
      </c>
      <c r="L11" s="46">
        <v>218516.66999999998</v>
      </c>
      <c r="M11" s="19">
        <f t="shared" si="2"/>
        <v>26222000.399999999</v>
      </c>
      <c r="N11" s="46">
        <v>0</v>
      </c>
      <c r="O11" s="19">
        <f t="shared" si="3"/>
        <v>0</v>
      </c>
      <c r="P11" s="46">
        <v>312166.67</v>
      </c>
      <c r="Q11" s="19">
        <f t="shared" si="4"/>
        <v>37460000.399999999</v>
      </c>
      <c r="R11" s="46">
        <v>0</v>
      </c>
      <c r="S11" s="19">
        <f t="shared" si="5"/>
        <v>0</v>
      </c>
    </row>
    <row r="12" spans="1:19" ht="117.75" customHeight="1" thickBot="1" x14ac:dyDescent="0.3">
      <c r="A12" s="203"/>
      <c r="B12" s="183"/>
      <c r="C12" s="116" t="s">
        <v>124</v>
      </c>
      <c r="D12" s="44">
        <v>2594259.33</v>
      </c>
      <c r="E12" s="44">
        <v>1700000</v>
      </c>
      <c r="F12" s="45">
        <v>894259.33</v>
      </c>
      <c r="G12" s="80" t="s">
        <v>125</v>
      </c>
      <c r="H12" s="46">
        <v>448877.92</v>
      </c>
      <c r="I12" s="19">
        <f t="shared" si="0"/>
        <v>53865350.399999999</v>
      </c>
      <c r="J12" s="46">
        <v>236125.44</v>
      </c>
      <c r="K12" s="19">
        <f t="shared" si="1"/>
        <v>28335052.800000001</v>
      </c>
      <c r="L12" s="46">
        <v>224438.96</v>
      </c>
      <c r="M12" s="19">
        <f t="shared" si="2"/>
        <v>26932675.199999999</v>
      </c>
      <c r="N12" s="46">
        <v>118062.72</v>
      </c>
      <c r="O12" s="19">
        <f t="shared" si="3"/>
        <v>14167526.4</v>
      </c>
      <c r="P12" s="46">
        <v>394438.95999999996</v>
      </c>
      <c r="Q12" s="19">
        <f t="shared" si="4"/>
        <v>47332675.199999996</v>
      </c>
      <c r="R12" s="46">
        <v>207488.65</v>
      </c>
      <c r="S12" s="19">
        <f t="shared" si="5"/>
        <v>24898638</v>
      </c>
    </row>
    <row r="13" spans="1:19" ht="149.25" customHeight="1" thickBot="1" x14ac:dyDescent="0.3">
      <c r="A13" s="202"/>
      <c r="B13" s="196"/>
      <c r="C13" s="116" t="s">
        <v>126</v>
      </c>
      <c r="D13" s="44">
        <v>1589070</v>
      </c>
      <c r="E13" s="44">
        <v>1589070</v>
      </c>
      <c r="F13" s="45">
        <v>0</v>
      </c>
      <c r="G13" s="82" t="s">
        <v>86</v>
      </c>
      <c r="H13" s="46">
        <v>953441.99999999988</v>
      </c>
      <c r="I13" s="19">
        <f t="shared" si="0"/>
        <v>114413039.99999999</v>
      </c>
      <c r="J13" s="46">
        <v>0</v>
      </c>
      <c r="K13" s="19">
        <f t="shared" si="1"/>
        <v>0</v>
      </c>
      <c r="L13" s="46">
        <v>0</v>
      </c>
      <c r="M13" s="19">
        <f t="shared" si="2"/>
        <v>0</v>
      </c>
      <c r="N13" s="46">
        <v>0</v>
      </c>
      <c r="O13" s="19">
        <f t="shared" si="3"/>
        <v>0</v>
      </c>
      <c r="P13" s="46">
        <v>0</v>
      </c>
      <c r="Q13" s="19">
        <f t="shared" si="4"/>
        <v>0</v>
      </c>
      <c r="R13" s="46">
        <v>0</v>
      </c>
      <c r="S13" s="19">
        <f t="shared" si="5"/>
        <v>0</v>
      </c>
    </row>
    <row r="14" spans="1:19" ht="80.25" customHeight="1" thickBot="1" x14ac:dyDescent="0.3">
      <c r="A14" s="180" t="s">
        <v>127</v>
      </c>
      <c r="B14" s="182">
        <f>D14+D15+D16+D17+D18+D19+D20</f>
        <v>22360567.460000001</v>
      </c>
      <c r="C14" s="115" t="s">
        <v>128</v>
      </c>
      <c r="D14" s="44">
        <v>1363000</v>
      </c>
      <c r="E14" s="44">
        <v>1363000</v>
      </c>
      <c r="F14" s="45">
        <v>0</v>
      </c>
      <c r="G14" s="184" t="s">
        <v>88</v>
      </c>
      <c r="H14" s="46">
        <v>381640</v>
      </c>
      <c r="I14" s="19">
        <f t="shared" si="0"/>
        <v>45796800</v>
      </c>
      <c r="J14" s="46">
        <v>0</v>
      </c>
      <c r="K14" s="19">
        <f t="shared" si="1"/>
        <v>0</v>
      </c>
      <c r="L14" s="46">
        <v>381640</v>
      </c>
      <c r="M14" s="19">
        <f t="shared" si="2"/>
        <v>45796800</v>
      </c>
      <c r="N14" s="46">
        <v>0</v>
      </c>
      <c r="O14" s="19">
        <f t="shared" si="3"/>
        <v>0</v>
      </c>
      <c r="P14" s="46">
        <v>327120</v>
      </c>
      <c r="Q14" s="19">
        <f t="shared" si="4"/>
        <v>39254400</v>
      </c>
      <c r="R14" s="46">
        <v>0</v>
      </c>
      <c r="S14" s="19">
        <f t="shared" si="5"/>
        <v>0</v>
      </c>
    </row>
    <row r="15" spans="1:19" ht="77.25" customHeight="1" thickBot="1" x14ac:dyDescent="0.3">
      <c r="A15" s="181"/>
      <c r="B15" s="183"/>
      <c r="C15" s="115" t="s">
        <v>129</v>
      </c>
      <c r="D15" s="44">
        <v>5499727.46</v>
      </c>
      <c r="E15" s="44">
        <v>3999801.79</v>
      </c>
      <c r="F15" s="45">
        <v>1499925.67</v>
      </c>
      <c r="G15" s="185"/>
      <c r="H15" s="46">
        <v>2098414.02</v>
      </c>
      <c r="I15" s="19">
        <f t="shared" si="0"/>
        <v>251809682.40000001</v>
      </c>
      <c r="J15" s="46">
        <v>786905.25</v>
      </c>
      <c r="K15" s="19">
        <f t="shared" si="1"/>
        <v>94428630</v>
      </c>
      <c r="L15" s="46">
        <v>0</v>
      </c>
      <c r="M15" s="19">
        <f t="shared" si="2"/>
        <v>0</v>
      </c>
      <c r="N15" s="46">
        <v>0</v>
      </c>
      <c r="O15" s="19">
        <f t="shared" si="3"/>
        <v>0</v>
      </c>
      <c r="P15" s="46">
        <v>399980.18</v>
      </c>
      <c r="Q15" s="19">
        <f t="shared" si="4"/>
        <v>47997621.600000001</v>
      </c>
      <c r="R15" s="46">
        <v>149992.57</v>
      </c>
      <c r="S15" s="19">
        <f t="shared" si="5"/>
        <v>17999108.400000002</v>
      </c>
    </row>
    <row r="16" spans="1:19" ht="87.75" customHeight="1" thickBot="1" x14ac:dyDescent="0.3">
      <c r="A16" s="181"/>
      <c r="B16" s="183"/>
      <c r="C16" s="115" t="s">
        <v>130</v>
      </c>
      <c r="D16" s="44">
        <v>2676400</v>
      </c>
      <c r="E16" s="44">
        <v>2676400</v>
      </c>
      <c r="F16" s="45">
        <v>0</v>
      </c>
      <c r="G16" s="82" t="s">
        <v>131</v>
      </c>
      <c r="H16" s="46">
        <v>749392</v>
      </c>
      <c r="I16" s="19">
        <f t="shared" si="0"/>
        <v>89927040</v>
      </c>
      <c r="J16" s="46">
        <v>0</v>
      </c>
      <c r="K16" s="19">
        <f t="shared" si="1"/>
        <v>0</v>
      </c>
      <c r="L16" s="46">
        <v>749392</v>
      </c>
      <c r="M16" s="19">
        <f t="shared" si="2"/>
        <v>89927040</v>
      </c>
      <c r="N16" s="46">
        <v>0</v>
      </c>
      <c r="O16" s="19">
        <f t="shared" si="3"/>
        <v>0</v>
      </c>
      <c r="P16" s="46">
        <v>642336</v>
      </c>
      <c r="Q16" s="19">
        <f t="shared" si="4"/>
        <v>77080320</v>
      </c>
      <c r="R16" s="46">
        <v>0</v>
      </c>
      <c r="S16" s="19">
        <f t="shared" si="5"/>
        <v>0</v>
      </c>
    </row>
    <row r="17" spans="1:78" ht="70.5" customHeight="1" thickBot="1" x14ac:dyDescent="0.3">
      <c r="A17" s="181"/>
      <c r="B17" s="183"/>
      <c r="C17" s="115" t="s">
        <v>132</v>
      </c>
      <c r="D17" s="44">
        <v>2321450</v>
      </c>
      <c r="E17" s="44">
        <v>2321450</v>
      </c>
      <c r="F17" s="45">
        <v>0</v>
      </c>
      <c r="G17" s="185" t="s">
        <v>88</v>
      </c>
      <c r="H17" s="46">
        <v>650006</v>
      </c>
      <c r="I17" s="19">
        <f t="shared" si="0"/>
        <v>78000720</v>
      </c>
      <c r="J17" s="46">
        <v>0</v>
      </c>
      <c r="K17" s="19">
        <f t="shared" si="1"/>
        <v>0</v>
      </c>
      <c r="L17" s="46">
        <v>650006</v>
      </c>
      <c r="M17" s="19">
        <f t="shared" si="2"/>
        <v>78000720</v>
      </c>
      <c r="N17" s="46">
        <v>0</v>
      </c>
      <c r="O17" s="19">
        <f t="shared" si="3"/>
        <v>0</v>
      </c>
      <c r="P17" s="46">
        <v>557148</v>
      </c>
      <c r="Q17" s="19">
        <f t="shared" si="4"/>
        <v>66857760</v>
      </c>
      <c r="R17" s="46">
        <v>0</v>
      </c>
      <c r="S17" s="19">
        <f t="shared" si="5"/>
        <v>0</v>
      </c>
    </row>
    <row r="18" spans="1:78" ht="77.25" customHeight="1" thickBot="1" x14ac:dyDescent="0.3">
      <c r="A18" s="181"/>
      <c r="B18" s="183"/>
      <c r="C18" s="115" t="s">
        <v>133</v>
      </c>
      <c r="D18" s="44">
        <v>6500000</v>
      </c>
      <c r="E18" s="44">
        <v>6500000</v>
      </c>
      <c r="F18" s="45">
        <v>0</v>
      </c>
      <c r="G18" s="208"/>
      <c r="H18" s="46">
        <v>3855550.37</v>
      </c>
      <c r="I18" s="19">
        <f t="shared" si="0"/>
        <v>462666044.40000004</v>
      </c>
      <c r="J18" s="46">
        <v>0</v>
      </c>
      <c r="K18" s="19">
        <f t="shared" si="1"/>
        <v>0</v>
      </c>
      <c r="L18" s="46">
        <v>1285183.45</v>
      </c>
      <c r="M18" s="19">
        <f t="shared" si="2"/>
        <v>154222014</v>
      </c>
      <c r="N18" s="46">
        <v>0</v>
      </c>
      <c r="O18" s="19">
        <f t="shared" si="3"/>
        <v>0</v>
      </c>
      <c r="P18" s="46">
        <v>650000</v>
      </c>
      <c r="Q18" s="19">
        <f t="shared" si="4"/>
        <v>78000000</v>
      </c>
      <c r="R18" s="46">
        <v>0</v>
      </c>
      <c r="S18" s="19">
        <f t="shared" si="5"/>
        <v>0</v>
      </c>
    </row>
    <row r="19" spans="1:78" ht="73.5" customHeight="1" thickBot="1" x14ac:dyDescent="0.3">
      <c r="A19" s="181"/>
      <c r="B19" s="183"/>
      <c r="C19" s="115" t="s">
        <v>134</v>
      </c>
      <c r="D19" s="44">
        <v>2999990</v>
      </c>
      <c r="E19" s="44">
        <v>2550000</v>
      </c>
      <c r="F19" s="45">
        <f>+D19-E19</f>
        <v>449990</v>
      </c>
      <c r="G19" s="184" t="s">
        <v>135</v>
      </c>
      <c r="H19" s="46">
        <v>1220428.97</v>
      </c>
      <c r="I19" s="19">
        <f t="shared" si="0"/>
        <v>146451476.40000001</v>
      </c>
      <c r="J19" s="46">
        <v>215365.03</v>
      </c>
      <c r="K19" s="19">
        <f t="shared" si="1"/>
        <v>25843803.600000001</v>
      </c>
      <c r="L19" s="46">
        <v>309571.03000000003</v>
      </c>
      <c r="M19" s="19">
        <f t="shared" si="2"/>
        <v>37148523.600000001</v>
      </c>
      <c r="N19" s="46">
        <v>54628.97</v>
      </c>
      <c r="O19" s="19">
        <f t="shared" si="3"/>
        <v>6555476.4000000004</v>
      </c>
      <c r="P19" s="46">
        <v>0</v>
      </c>
      <c r="Q19" s="19">
        <f t="shared" si="4"/>
        <v>0</v>
      </c>
      <c r="R19" s="46">
        <v>0</v>
      </c>
      <c r="S19" s="19">
        <f t="shared" si="5"/>
        <v>0</v>
      </c>
    </row>
    <row r="20" spans="1:78" ht="69" customHeight="1" thickBot="1" x14ac:dyDescent="0.3">
      <c r="A20" s="195"/>
      <c r="B20" s="196"/>
      <c r="C20" s="115" t="s">
        <v>136</v>
      </c>
      <c r="D20" s="44">
        <v>1000000</v>
      </c>
      <c r="E20" s="44">
        <v>1000000</v>
      </c>
      <c r="F20" s="45">
        <v>0</v>
      </c>
      <c r="G20" s="208"/>
      <c r="H20" s="46">
        <v>411520.5</v>
      </c>
      <c r="I20" s="19">
        <f t="shared" si="0"/>
        <v>49382460</v>
      </c>
      <c r="J20" s="46">
        <v>0</v>
      </c>
      <c r="K20" s="19">
        <f t="shared" si="1"/>
        <v>0</v>
      </c>
      <c r="L20" s="46">
        <v>100000</v>
      </c>
      <c r="M20" s="19">
        <f t="shared" si="2"/>
        <v>12000000</v>
      </c>
      <c r="N20" s="46">
        <v>0</v>
      </c>
      <c r="O20" s="19">
        <f t="shared" si="3"/>
        <v>0</v>
      </c>
      <c r="P20" s="46">
        <v>0</v>
      </c>
      <c r="Q20" s="19">
        <f t="shared" si="4"/>
        <v>0</v>
      </c>
      <c r="R20" s="46">
        <v>0</v>
      </c>
      <c r="S20" s="19">
        <f t="shared" si="5"/>
        <v>0</v>
      </c>
    </row>
    <row r="21" spans="1:78" s="40" customFormat="1" ht="36" customHeight="1" thickBot="1" x14ac:dyDescent="0.3">
      <c r="A21" s="7" t="s">
        <v>26</v>
      </c>
      <c r="B21" s="13"/>
      <c r="C21" s="30"/>
      <c r="D21" s="13">
        <f>+SUM(D7:D20)</f>
        <v>37226046.789999999</v>
      </c>
      <c r="E21" s="13">
        <f t="shared" ref="E21:F21" si="6">+SUM(E7:E20)</f>
        <v>34178591.789999999</v>
      </c>
      <c r="F21" s="13">
        <f t="shared" si="6"/>
        <v>3047455</v>
      </c>
      <c r="G21" s="13">
        <f>+SUM(G7:G20)</f>
        <v>0</v>
      </c>
      <c r="H21" s="13">
        <f>+SUM(H7:H20)</f>
        <v>14042287.939999999</v>
      </c>
      <c r="I21" s="13">
        <f>+SUM(I7:I20)</f>
        <v>1685074552.8</v>
      </c>
      <c r="J21" s="13">
        <f>+SUM(J7:J20)</f>
        <v>1360363.72</v>
      </c>
      <c r="K21" s="13">
        <f>+SUM(K7:K20)</f>
        <v>163243646.40000001</v>
      </c>
      <c r="L21" s="13">
        <f>+SUM(L7:L20)</f>
        <v>6004456.1100000003</v>
      </c>
      <c r="M21" s="13">
        <f>+SUM(M7:M20)</f>
        <v>720534733.19999993</v>
      </c>
      <c r="N21" s="13">
        <f>+SUM(N7:N20)</f>
        <v>172691.69</v>
      </c>
      <c r="O21" s="13">
        <f>+SUM(O7:O20)</f>
        <v>20723002.800000001</v>
      </c>
      <c r="P21" s="13">
        <f>+SUM(P7:P20)</f>
        <v>3897975.3099999996</v>
      </c>
      <c r="Q21" s="13">
        <f>+SUM(Q7:Q20)</f>
        <v>467757037.19999999</v>
      </c>
      <c r="R21" s="13">
        <f>+SUM(R7:R20)</f>
        <v>357481.22</v>
      </c>
      <c r="S21" s="13">
        <f>+SUM(S7:S20)</f>
        <v>42897746.400000006</v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</row>
    <row r="23" spans="1:78" x14ac:dyDescent="0.25">
      <c r="I23" s="41"/>
      <c r="M23" s="41"/>
      <c r="O23" s="41"/>
    </row>
  </sheetData>
  <mergeCells count="41">
    <mergeCell ref="A7:A13"/>
    <mergeCell ref="B7:B13"/>
    <mergeCell ref="E6:F6"/>
    <mergeCell ref="G7:G8"/>
    <mergeCell ref="G9:G11"/>
    <mergeCell ref="A14:A20"/>
    <mergeCell ref="B14:B20"/>
    <mergeCell ref="G14:G15"/>
    <mergeCell ref="G17:G18"/>
    <mergeCell ref="G19:G20"/>
    <mergeCell ref="N4:O4"/>
    <mergeCell ref="P4:Q4"/>
    <mergeCell ref="R4:S4"/>
    <mergeCell ref="S5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B1:K1"/>
    <mergeCell ref="A2:G2"/>
    <mergeCell ref="H2:S2"/>
    <mergeCell ref="A3:A6"/>
    <mergeCell ref="B3:B6"/>
    <mergeCell ref="C3:C6"/>
    <mergeCell ref="D3:D6"/>
    <mergeCell ref="E3:E5"/>
    <mergeCell ref="F3:F5"/>
    <mergeCell ref="G3:G6"/>
    <mergeCell ref="H3:K3"/>
    <mergeCell ref="L3:O3"/>
    <mergeCell ref="P3:S3"/>
    <mergeCell ref="H4:I4"/>
    <mergeCell ref="J4:K4"/>
    <mergeCell ref="L4:M4"/>
  </mergeCells>
  <pageMargins left="0.7" right="0.7" top="0.75" bottom="0.75" header="0.3" footer="0.3"/>
  <pageSetup paperSize="9" orientation="portrait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="80" zoomScaleNormal="80" workbookViewId="0">
      <pane xSplit="7" ySplit="6" topLeftCell="H16" activePane="bottomRight" state="frozen"/>
      <selection pane="topRight" activeCell="H1" sqref="H1"/>
      <selection pane="bottomLeft" activeCell="A7" sqref="A7"/>
      <selection pane="bottomRight" activeCell="J27" sqref="J27"/>
    </sheetView>
  </sheetViews>
  <sheetFormatPr defaultRowHeight="15" x14ac:dyDescent="0.25"/>
  <cols>
    <col min="1" max="1" width="16.42578125" customWidth="1"/>
    <col min="2" max="2" width="19.5703125" customWidth="1"/>
    <col min="3" max="3" width="20.140625" customWidth="1"/>
    <col min="4" max="4" width="19" customWidth="1"/>
    <col min="5" max="5" width="16.7109375" customWidth="1"/>
    <col min="6" max="7" width="16.5703125" customWidth="1"/>
    <col min="8" max="8" width="16.85546875" customWidth="1"/>
    <col min="9" max="9" width="18.28515625" customWidth="1"/>
    <col min="10" max="10" width="16.140625" customWidth="1"/>
    <col min="11" max="11" width="16.7109375" customWidth="1"/>
    <col min="12" max="12" width="15.85546875" customWidth="1"/>
    <col min="13" max="13" width="18.42578125" customWidth="1"/>
    <col min="14" max="14" width="14.5703125" customWidth="1"/>
    <col min="15" max="15" width="17.28515625" customWidth="1"/>
    <col min="16" max="16" width="14.5703125" customWidth="1"/>
    <col min="17" max="17" width="19.140625" customWidth="1"/>
    <col min="18" max="18" width="14.5703125" customWidth="1"/>
    <col min="19" max="19" width="16.42578125" customWidth="1"/>
  </cols>
  <sheetData>
    <row r="1" spans="1:19" ht="23.25" customHeight="1" thickBot="1" x14ac:dyDescent="0.3">
      <c r="A1" s="10" t="s">
        <v>8</v>
      </c>
      <c r="B1" s="156" t="s">
        <v>33</v>
      </c>
      <c r="C1" s="156"/>
      <c r="D1" s="156"/>
      <c r="E1" s="156"/>
      <c r="F1" s="156"/>
      <c r="G1" s="156"/>
      <c r="H1" s="156"/>
      <c r="I1" s="156"/>
      <c r="J1" s="156"/>
      <c r="K1" s="156"/>
      <c r="L1" s="51"/>
      <c r="M1" s="35"/>
      <c r="N1" s="11"/>
      <c r="O1" s="11"/>
      <c r="P1" s="11"/>
      <c r="Q1" s="11"/>
      <c r="R1" s="11"/>
      <c r="S1" s="11"/>
    </row>
    <row r="2" spans="1:19" ht="23.25" customHeight="1" thickBot="1" x14ac:dyDescent="0.3">
      <c r="A2" s="157" t="s">
        <v>64</v>
      </c>
      <c r="B2" s="158"/>
      <c r="C2" s="158"/>
      <c r="D2" s="158"/>
      <c r="E2" s="158"/>
      <c r="F2" s="158"/>
      <c r="G2" s="158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60"/>
    </row>
    <row r="3" spans="1:19" ht="16.5" thickBot="1" x14ac:dyDescent="0.3">
      <c r="A3" s="161" t="s">
        <v>1</v>
      </c>
      <c r="B3" s="161" t="s">
        <v>27</v>
      </c>
      <c r="C3" s="161" t="s">
        <v>2</v>
      </c>
      <c r="D3" s="161" t="s">
        <v>28</v>
      </c>
      <c r="E3" s="161" t="s">
        <v>3</v>
      </c>
      <c r="F3" s="165" t="s">
        <v>13</v>
      </c>
      <c r="G3" s="161" t="s">
        <v>4</v>
      </c>
      <c r="H3" s="168">
        <v>2024</v>
      </c>
      <c r="I3" s="169"/>
      <c r="J3" s="169"/>
      <c r="K3" s="169"/>
      <c r="L3" s="168">
        <v>2025</v>
      </c>
      <c r="M3" s="169"/>
      <c r="N3" s="169"/>
      <c r="O3" s="169"/>
      <c r="P3" s="168">
        <v>2026</v>
      </c>
      <c r="Q3" s="169"/>
      <c r="R3" s="169"/>
      <c r="S3" s="170"/>
    </row>
    <row r="4" spans="1:19" ht="15.75" thickBot="1" x14ac:dyDescent="0.3">
      <c r="A4" s="162"/>
      <c r="B4" s="162"/>
      <c r="C4" s="162"/>
      <c r="D4" s="162"/>
      <c r="E4" s="163"/>
      <c r="F4" s="166"/>
      <c r="G4" s="162"/>
      <c r="H4" s="171" t="s">
        <v>3</v>
      </c>
      <c r="I4" s="172"/>
      <c r="J4" s="171" t="s">
        <v>0</v>
      </c>
      <c r="K4" s="172"/>
      <c r="L4" s="171" t="s">
        <v>3</v>
      </c>
      <c r="M4" s="172"/>
      <c r="N4" s="171" t="s">
        <v>0</v>
      </c>
      <c r="O4" s="172"/>
      <c r="P4" s="171" t="s">
        <v>3</v>
      </c>
      <c r="Q4" s="172"/>
      <c r="R4" s="171" t="s">
        <v>0</v>
      </c>
      <c r="S4" s="173"/>
    </row>
    <row r="5" spans="1:19" ht="15.75" thickBot="1" x14ac:dyDescent="0.3">
      <c r="A5" s="163"/>
      <c r="B5" s="163"/>
      <c r="C5" s="163"/>
      <c r="D5" s="163"/>
      <c r="E5" s="163"/>
      <c r="F5" s="167"/>
      <c r="G5" s="163"/>
      <c r="H5" s="186" t="s">
        <v>12</v>
      </c>
      <c r="I5" s="188" t="s">
        <v>5</v>
      </c>
      <c r="J5" s="186" t="s">
        <v>12</v>
      </c>
      <c r="K5" s="188" t="s">
        <v>5</v>
      </c>
      <c r="L5" s="176" t="s">
        <v>12</v>
      </c>
      <c r="M5" s="174" t="s">
        <v>5</v>
      </c>
      <c r="N5" s="176" t="s">
        <v>12</v>
      </c>
      <c r="O5" s="174" t="s">
        <v>5</v>
      </c>
      <c r="P5" s="176" t="s">
        <v>12</v>
      </c>
      <c r="Q5" s="174" t="s">
        <v>5</v>
      </c>
      <c r="R5" s="176" t="s">
        <v>12</v>
      </c>
      <c r="S5" s="174" t="s">
        <v>5</v>
      </c>
    </row>
    <row r="6" spans="1:19" ht="15.75" thickBot="1" x14ac:dyDescent="0.3">
      <c r="A6" s="163"/>
      <c r="B6" s="163"/>
      <c r="C6" s="164"/>
      <c r="D6" s="164"/>
      <c r="E6" s="171" t="s">
        <v>7</v>
      </c>
      <c r="F6" s="172"/>
      <c r="G6" s="164"/>
      <c r="H6" s="187"/>
      <c r="I6" s="189"/>
      <c r="J6" s="190"/>
      <c r="K6" s="191"/>
      <c r="L6" s="177"/>
      <c r="M6" s="178"/>
      <c r="N6" s="179"/>
      <c r="O6" s="175"/>
      <c r="P6" s="177"/>
      <c r="Q6" s="178"/>
      <c r="R6" s="179"/>
      <c r="S6" s="175"/>
    </row>
    <row r="7" spans="1:19" ht="72.75" customHeight="1" thickBot="1" x14ac:dyDescent="0.3">
      <c r="A7" s="180" t="s">
        <v>49</v>
      </c>
      <c r="B7" s="182">
        <f>SUM(D7:D17)</f>
        <v>61170000</v>
      </c>
      <c r="C7" s="68" t="s">
        <v>34</v>
      </c>
      <c r="D7" s="69">
        <v>3000000</v>
      </c>
      <c r="E7" s="23">
        <v>3000000</v>
      </c>
      <c r="F7" s="5">
        <v>0</v>
      </c>
      <c r="G7" s="199" t="s">
        <v>35</v>
      </c>
      <c r="H7" s="8">
        <v>600000</v>
      </c>
      <c r="I7" s="19">
        <f t="shared" ref="I7:I22" si="0">+H7*120</f>
        <v>72000000</v>
      </c>
      <c r="J7" s="8">
        <v>0</v>
      </c>
      <c r="K7" s="19">
        <f t="shared" ref="K7:K22" si="1">+J7*120</f>
        <v>0</v>
      </c>
      <c r="L7" s="8">
        <v>700000</v>
      </c>
      <c r="M7" s="19">
        <f t="shared" ref="M7:M22" si="2">+L7*120</f>
        <v>84000000</v>
      </c>
      <c r="N7" s="8">
        <v>0</v>
      </c>
      <c r="O7" s="19">
        <f t="shared" ref="O7:O22" si="3">+N7*120</f>
        <v>0</v>
      </c>
      <c r="P7" s="8">
        <v>700000</v>
      </c>
      <c r="Q7" s="19">
        <f t="shared" ref="Q7:Q22" si="4">+P7*120</f>
        <v>84000000</v>
      </c>
      <c r="R7" s="8">
        <v>0</v>
      </c>
      <c r="S7" s="19">
        <f>+R7*120</f>
        <v>0</v>
      </c>
    </row>
    <row r="8" spans="1:19" ht="57.75" customHeight="1" thickBot="1" x14ac:dyDescent="0.3">
      <c r="A8" s="181"/>
      <c r="B8" s="183"/>
      <c r="C8" s="70" t="s">
        <v>36</v>
      </c>
      <c r="D8" s="69">
        <v>3060000</v>
      </c>
      <c r="E8" s="23">
        <v>3060000</v>
      </c>
      <c r="F8" s="5">
        <v>0</v>
      </c>
      <c r="G8" s="209"/>
      <c r="H8" s="8">
        <v>1224000</v>
      </c>
      <c r="I8" s="19">
        <f t="shared" si="0"/>
        <v>146880000</v>
      </c>
      <c r="J8" s="8">
        <v>0</v>
      </c>
      <c r="K8" s="19">
        <f t="shared" si="1"/>
        <v>0</v>
      </c>
      <c r="L8" s="8">
        <v>1836000</v>
      </c>
      <c r="M8" s="19">
        <f t="shared" si="2"/>
        <v>220320000</v>
      </c>
      <c r="N8" s="8">
        <v>0</v>
      </c>
      <c r="O8" s="19">
        <f t="shared" si="3"/>
        <v>0</v>
      </c>
      <c r="P8" s="8">
        <v>0</v>
      </c>
      <c r="Q8" s="19">
        <f t="shared" si="4"/>
        <v>0</v>
      </c>
      <c r="R8" s="8">
        <v>0</v>
      </c>
      <c r="S8" s="19">
        <f t="shared" ref="S8:S22" si="5">+R8*120</f>
        <v>0</v>
      </c>
    </row>
    <row r="9" spans="1:19" ht="66" customHeight="1" thickBot="1" x14ac:dyDescent="0.3">
      <c r="A9" s="181"/>
      <c r="B9" s="183"/>
      <c r="C9" s="70" t="s">
        <v>37</v>
      </c>
      <c r="D9" s="69">
        <v>1240000</v>
      </c>
      <c r="E9" s="23">
        <v>1240000</v>
      </c>
      <c r="F9" s="5">
        <v>0</v>
      </c>
      <c r="G9" s="209"/>
      <c r="H9" s="8">
        <v>496000</v>
      </c>
      <c r="I9" s="19">
        <f t="shared" si="0"/>
        <v>59520000</v>
      </c>
      <c r="J9" s="8">
        <v>0</v>
      </c>
      <c r="K9" s="19">
        <f t="shared" si="1"/>
        <v>0</v>
      </c>
      <c r="L9" s="8">
        <v>744000</v>
      </c>
      <c r="M9" s="19">
        <f t="shared" si="2"/>
        <v>89280000</v>
      </c>
      <c r="N9" s="8">
        <v>0</v>
      </c>
      <c r="O9" s="19">
        <f t="shared" si="3"/>
        <v>0</v>
      </c>
      <c r="P9" s="8">
        <v>0</v>
      </c>
      <c r="Q9" s="19">
        <f t="shared" si="4"/>
        <v>0</v>
      </c>
      <c r="R9" s="8">
        <v>0</v>
      </c>
      <c r="S9" s="19">
        <f t="shared" si="5"/>
        <v>0</v>
      </c>
    </row>
    <row r="10" spans="1:19" ht="72" customHeight="1" thickBot="1" x14ac:dyDescent="0.3">
      <c r="A10" s="181"/>
      <c r="B10" s="183"/>
      <c r="C10" s="70" t="s">
        <v>38</v>
      </c>
      <c r="D10" s="69">
        <v>1720000</v>
      </c>
      <c r="E10" s="23">
        <v>1720000</v>
      </c>
      <c r="F10" s="5">
        <v>0</v>
      </c>
      <c r="G10" s="200"/>
      <c r="H10" s="8">
        <v>688000</v>
      </c>
      <c r="I10" s="19">
        <f t="shared" si="0"/>
        <v>82560000</v>
      </c>
      <c r="J10" s="8">
        <v>0</v>
      </c>
      <c r="K10" s="19">
        <f t="shared" si="1"/>
        <v>0</v>
      </c>
      <c r="L10" s="8">
        <v>1032000</v>
      </c>
      <c r="M10" s="19">
        <f t="shared" si="2"/>
        <v>123840000</v>
      </c>
      <c r="N10" s="8">
        <v>0</v>
      </c>
      <c r="O10" s="19">
        <f t="shared" si="3"/>
        <v>0</v>
      </c>
      <c r="P10" s="8">
        <v>0</v>
      </c>
      <c r="Q10" s="19">
        <f t="shared" si="4"/>
        <v>0</v>
      </c>
      <c r="R10" s="8">
        <v>0</v>
      </c>
      <c r="S10" s="19">
        <f t="shared" si="5"/>
        <v>0</v>
      </c>
    </row>
    <row r="11" spans="1:19" ht="69" customHeight="1" thickBot="1" x14ac:dyDescent="0.3">
      <c r="A11" s="181"/>
      <c r="B11" s="183"/>
      <c r="C11" s="70" t="s">
        <v>39</v>
      </c>
      <c r="D11" s="69">
        <v>16900000</v>
      </c>
      <c r="E11" s="23">
        <v>8435000</v>
      </c>
      <c r="F11" s="5">
        <v>8465000</v>
      </c>
      <c r="G11" s="199" t="s">
        <v>51</v>
      </c>
      <c r="H11" s="8">
        <v>1525634.78</v>
      </c>
      <c r="I11" s="64">
        <f t="shared" si="0"/>
        <v>183076173.59999999</v>
      </c>
      <c r="J11" s="65">
        <v>1531060.88</v>
      </c>
      <c r="K11" s="64">
        <f t="shared" si="1"/>
        <v>183727305.59999999</v>
      </c>
      <c r="L11" s="8">
        <v>1364269.56</v>
      </c>
      <c r="M11" s="19">
        <f t="shared" si="2"/>
        <v>163712347.20000002</v>
      </c>
      <c r="N11" s="8">
        <v>1369121.76</v>
      </c>
      <c r="O11" s="19">
        <f t="shared" si="3"/>
        <v>164294611.19999999</v>
      </c>
      <c r="P11" s="8">
        <v>1364269.56</v>
      </c>
      <c r="Q11" s="19">
        <f t="shared" si="4"/>
        <v>163712347.20000002</v>
      </c>
      <c r="R11" s="8">
        <v>1369121.76</v>
      </c>
      <c r="S11" s="19">
        <f t="shared" si="5"/>
        <v>164294611.19999999</v>
      </c>
    </row>
    <row r="12" spans="1:19" ht="69" customHeight="1" thickBot="1" x14ac:dyDescent="0.3">
      <c r="A12" s="181"/>
      <c r="B12" s="183"/>
      <c r="C12" s="70" t="s">
        <v>40</v>
      </c>
      <c r="D12" s="69">
        <v>700000</v>
      </c>
      <c r="E12" s="23">
        <v>700000</v>
      </c>
      <c r="F12" s="5">
        <v>0</v>
      </c>
      <c r="G12" s="200"/>
      <c r="H12" s="8">
        <v>140000</v>
      </c>
      <c r="I12" s="64">
        <f t="shared" si="0"/>
        <v>16800000</v>
      </c>
      <c r="J12" s="65">
        <v>0</v>
      </c>
      <c r="K12" s="64">
        <f t="shared" si="1"/>
        <v>0</v>
      </c>
      <c r="L12" s="8">
        <v>140000</v>
      </c>
      <c r="M12" s="19">
        <f t="shared" si="2"/>
        <v>16800000</v>
      </c>
      <c r="N12" s="8">
        <v>0</v>
      </c>
      <c r="O12" s="19">
        <f t="shared" si="3"/>
        <v>0</v>
      </c>
      <c r="P12" s="8">
        <v>140000</v>
      </c>
      <c r="Q12" s="19">
        <f t="shared" si="4"/>
        <v>16800000</v>
      </c>
      <c r="R12" s="8">
        <v>0</v>
      </c>
      <c r="S12" s="19">
        <f t="shared" si="5"/>
        <v>0</v>
      </c>
    </row>
    <row r="13" spans="1:19" ht="79.5" customHeight="1" thickBot="1" x14ac:dyDescent="0.3">
      <c r="A13" s="181"/>
      <c r="B13" s="183"/>
      <c r="C13" s="70" t="s">
        <v>41</v>
      </c>
      <c r="D13" s="69">
        <v>19800000</v>
      </c>
      <c r="E13" s="23">
        <v>9900000</v>
      </c>
      <c r="F13" s="5">
        <v>9900000</v>
      </c>
      <c r="G13" s="209" t="s">
        <v>35</v>
      </c>
      <c r="H13" s="8">
        <v>2013000</v>
      </c>
      <c r="I13" s="64">
        <f t="shared" si="0"/>
        <v>241560000</v>
      </c>
      <c r="J13" s="65">
        <v>2013000</v>
      </c>
      <c r="K13" s="64">
        <f t="shared" si="1"/>
        <v>241560000</v>
      </c>
      <c r="L13" s="8">
        <v>2046000</v>
      </c>
      <c r="M13" s="19">
        <f t="shared" si="2"/>
        <v>245520000</v>
      </c>
      <c r="N13" s="8">
        <v>2046000</v>
      </c>
      <c r="O13" s="19">
        <f t="shared" si="3"/>
        <v>245520000</v>
      </c>
      <c r="P13" s="8">
        <v>2046000</v>
      </c>
      <c r="Q13" s="19">
        <f t="shared" si="4"/>
        <v>245520000</v>
      </c>
      <c r="R13" s="8">
        <v>2046000</v>
      </c>
      <c r="S13" s="19">
        <f t="shared" si="5"/>
        <v>245520000</v>
      </c>
    </row>
    <row r="14" spans="1:19" ht="80.25" customHeight="1" thickBot="1" x14ac:dyDescent="0.3">
      <c r="A14" s="181"/>
      <c r="B14" s="183"/>
      <c r="C14" s="71" t="s">
        <v>42</v>
      </c>
      <c r="D14" s="72">
        <v>800000</v>
      </c>
      <c r="E14" s="44">
        <v>800000</v>
      </c>
      <c r="F14" s="45">
        <v>0</v>
      </c>
      <c r="G14" s="200"/>
      <c r="H14" s="46">
        <v>160000</v>
      </c>
      <c r="I14" s="64">
        <f t="shared" si="0"/>
        <v>19200000</v>
      </c>
      <c r="J14" s="46">
        <v>0</v>
      </c>
      <c r="K14" s="64">
        <f t="shared" si="1"/>
        <v>0</v>
      </c>
      <c r="L14" s="46">
        <v>160000</v>
      </c>
      <c r="M14" s="19">
        <f t="shared" si="2"/>
        <v>19200000</v>
      </c>
      <c r="N14" s="46">
        <v>0</v>
      </c>
      <c r="O14" s="19">
        <f t="shared" si="3"/>
        <v>0</v>
      </c>
      <c r="P14" s="46">
        <v>160000</v>
      </c>
      <c r="Q14" s="19">
        <f t="shared" si="4"/>
        <v>19200000</v>
      </c>
      <c r="R14" s="46">
        <v>0</v>
      </c>
      <c r="S14" s="19">
        <f t="shared" si="5"/>
        <v>0</v>
      </c>
    </row>
    <row r="15" spans="1:19" ht="82.5" customHeight="1" thickBot="1" x14ac:dyDescent="0.3">
      <c r="A15" s="181"/>
      <c r="B15" s="183"/>
      <c r="C15" s="71" t="s">
        <v>43</v>
      </c>
      <c r="D15" s="72">
        <v>10500000</v>
      </c>
      <c r="E15" s="44">
        <v>5250000</v>
      </c>
      <c r="F15" s="45">
        <v>5250000</v>
      </c>
      <c r="G15" s="199" t="s">
        <v>51</v>
      </c>
      <c r="H15" s="46">
        <v>949565.22</v>
      </c>
      <c r="I15" s="64">
        <f t="shared" si="0"/>
        <v>113947826.39999999</v>
      </c>
      <c r="J15" s="66">
        <v>949565.22</v>
      </c>
      <c r="K15" s="64">
        <f t="shared" si="1"/>
        <v>113947826.39999999</v>
      </c>
      <c r="L15" s="46">
        <v>849130.44</v>
      </c>
      <c r="M15" s="19">
        <f t="shared" si="2"/>
        <v>101895652.8</v>
      </c>
      <c r="N15" s="46">
        <v>849130.44</v>
      </c>
      <c r="O15" s="19">
        <f t="shared" si="3"/>
        <v>101895652.8</v>
      </c>
      <c r="P15" s="46">
        <v>849130.44</v>
      </c>
      <c r="Q15" s="19">
        <f t="shared" si="4"/>
        <v>101895652.8</v>
      </c>
      <c r="R15" s="46">
        <v>849130.44</v>
      </c>
      <c r="S15" s="19">
        <f t="shared" si="5"/>
        <v>101895652.8</v>
      </c>
    </row>
    <row r="16" spans="1:19" ht="82.5" customHeight="1" thickBot="1" x14ac:dyDescent="0.3">
      <c r="A16" s="181"/>
      <c r="B16" s="183"/>
      <c r="C16" s="71" t="s">
        <v>44</v>
      </c>
      <c r="D16" s="72">
        <v>450000</v>
      </c>
      <c r="E16" s="44">
        <v>450000</v>
      </c>
      <c r="F16" s="45">
        <v>0</v>
      </c>
      <c r="G16" s="200"/>
      <c r="H16" s="46">
        <v>90000</v>
      </c>
      <c r="I16" s="64">
        <f t="shared" si="0"/>
        <v>10800000</v>
      </c>
      <c r="J16" s="66">
        <v>0</v>
      </c>
      <c r="K16" s="64">
        <f t="shared" si="1"/>
        <v>0</v>
      </c>
      <c r="L16" s="46">
        <v>90000</v>
      </c>
      <c r="M16" s="19">
        <f t="shared" si="2"/>
        <v>10800000</v>
      </c>
      <c r="N16" s="46">
        <v>0</v>
      </c>
      <c r="O16" s="19">
        <f t="shared" si="3"/>
        <v>0</v>
      </c>
      <c r="P16" s="46">
        <v>90000</v>
      </c>
      <c r="Q16" s="19">
        <f t="shared" si="4"/>
        <v>10800000</v>
      </c>
      <c r="R16" s="46">
        <v>0</v>
      </c>
      <c r="S16" s="19">
        <f t="shared" si="5"/>
        <v>0</v>
      </c>
    </row>
    <row r="17" spans="1:19" ht="74.25" customHeight="1" thickBot="1" x14ac:dyDescent="0.3">
      <c r="A17" s="181"/>
      <c r="B17" s="183"/>
      <c r="C17" s="73" t="s">
        <v>45</v>
      </c>
      <c r="D17" s="72">
        <v>3000000</v>
      </c>
      <c r="E17" s="44">
        <v>3000000</v>
      </c>
      <c r="F17" s="45">
        <v>0</v>
      </c>
      <c r="G17" s="74" t="s">
        <v>35</v>
      </c>
      <c r="H17" s="46">
        <v>600000</v>
      </c>
      <c r="I17" s="67">
        <f t="shared" si="0"/>
        <v>72000000</v>
      </c>
      <c r="J17" s="66">
        <v>0</v>
      </c>
      <c r="K17" s="67">
        <f t="shared" si="1"/>
        <v>0</v>
      </c>
      <c r="L17" s="46">
        <v>1050000</v>
      </c>
      <c r="M17" s="47">
        <f t="shared" si="2"/>
        <v>126000000</v>
      </c>
      <c r="N17" s="46">
        <v>0</v>
      </c>
      <c r="O17" s="47">
        <f t="shared" si="3"/>
        <v>0</v>
      </c>
      <c r="P17" s="46">
        <v>525000</v>
      </c>
      <c r="Q17" s="47">
        <f t="shared" si="4"/>
        <v>63000000</v>
      </c>
      <c r="R17" s="46">
        <v>0</v>
      </c>
      <c r="S17" s="47">
        <f t="shared" si="5"/>
        <v>0</v>
      </c>
    </row>
    <row r="18" spans="1:19" s="39" customFormat="1" ht="60.75" customHeight="1" thickBot="1" x14ac:dyDescent="0.3">
      <c r="A18" s="180" t="s">
        <v>46</v>
      </c>
      <c r="B18" s="182">
        <f>+D18+D19+D20+D21+D22</f>
        <v>6972866.4000000004</v>
      </c>
      <c r="C18" s="68" t="s">
        <v>50</v>
      </c>
      <c r="D18" s="69">
        <f>4821266.4-D20</f>
        <v>4021266.4000000004</v>
      </c>
      <c r="E18" s="48">
        <v>4821266.4000000004</v>
      </c>
      <c r="F18" s="49">
        <v>0</v>
      </c>
      <c r="G18" s="50" t="s">
        <v>18</v>
      </c>
      <c r="H18" s="8"/>
      <c r="I18" s="47"/>
      <c r="J18" s="8"/>
      <c r="K18" s="19"/>
      <c r="L18" s="8"/>
      <c r="M18" s="19"/>
      <c r="N18" s="8"/>
      <c r="O18" s="19"/>
      <c r="P18" s="8"/>
      <c r="Q18" s="19"/>
      <c r="R18" s="8"/>
      <c r="S18" s="19"/>
    </row>
    <row r="19" spans="1:19" s="39" customFormat="1" ht="72.75" customHeight="1" thickBot="1" x14ac:dyDescent="0.3">
      <c r="A19" s="181"/>
      <c r="B19" s="183"/>
      <c r="C19" s="73" t="s">
        <v>77</v>
      </c>
      <c r="D19" s="72">
        <v>651600</v>
      </c>
      <c r="E19" s="61">
        <v>651600</v>
      </c>
      <c r="F19" s="60">
        <v>0</v>
      </c>
      <c r="G19" s="50" t="s">
        <v>18</v>
      </c>
      <c r="H19" s="8">
        <v>651600</v>
      </c>
      <c r="I19" s="47">
        <f t="shared" si="0"/>
        <v>78192000</v>
      </c>
      <c r="J19" s="46">
        <v>0</v>
      </c>
      <c r="K19" s="19">
        <f t="shared" si="1"/>
        <v>0</v>
      </c>
      <c r="L19" s="46">
        <v>0</v>
      </c>
      <c r="M19" s="19">
        <f t="shared" si="2"/>
        <v>0</v>
      </c>
      <c r="N19" s="46"/>
      <c r="O19" s="19">
        <f t="shared" si="3"/>
        <v>0</v>
      </c>
      <c r="P19" s="46"/>
      <c r="Q19" s="19">
        <f t="shared" si="4"/>
        <v>0</v>
      </c>
      <c r="R19" s="46"/>
      <c r="S19" s="19">
        <f>+R19*120</f>
        <v>0</v>
      </c>
    </row>
    <row r="20" spans="1:19" s="39" customFormat="1" ht="72.75" customHeight="1" thickBot="1" x14ac:dyDescent="0.3">
      <c r="A20" s="181"/>
      <c r="B20" s="183"/>
      <c r="C20" s="73" t="s">
        <v>77</v>
      </c>
      <c r="D20" s="72">
        <v>800000</v>
      </c>
      <c r="E20" s="44">
        <v>800000</v>
      </c>
      <c r="F20" s="60">
        <v>0</v>
      </c>
      <c r="G20" s="50" t="s">
        <v>18</v>
      </c>
      <c r="H20" s="46">
        <v>320000</v>
      </c>
      <c r="I20" s="19">
        <f t="shared" si="0"/>
        <v>38400000</v>
      </c>
      <c r="J20" s="46">
        <v>0</v>
      </c>
      <c r="K20" s="19">
        <f t="shared" si="1"/>
        <v>0</v>
      </c>
      <c r="L20" s="46">
        <v>480000</v>
      </c>
      <c r="M20" s="19">
        <f t="shared" si="2"/>
        <v>57600000</v>
      </c>
      <c r="N20" s="46">
        <v>0</v>
      </c>
      <c r="O20" s="19">
        <f t="shared" si="3"/>
        <v>0</v>
      </c>
      <c r="P20" s="46">
        <v>0</v>
      </c>
      <c r="Q20" s="19">
        <f t="shared" si="4"/>
        <v>0</v>
      </c>
      <c r="R20" s="46">
        <v>0</v>
      </c>
      <c r="S20" s="19">
        <f>+R20*120</f>
        <v>0</v>
      </c>
    </row>
    <row r="21" spans="1:19" ht="95.25" customHeight="1" thickBot="1" x14ac:dyDescent="0.3">
      <c r="A21" s="181"/>
      <c r="B21" s="183"/>
      <c r="C21" s="71" t="s">
        <v>47</v>
      </c>
      <c r="D21" s="72">
        <v>200000</v>
      </c>
      <c r="E21" s="44">
        <v>200000</v>
      </c>
      <c r="F21" s="45">
        <v>0</v>
      </c>
      <c r="G21" s="184" t="s">
        <v>15</v>
      </c>
      <c r="H21" s="46">
        <v>80000</v>
      </c>
      <c r="I21" s="19">
        <f t="shared" si="0"/>
        <v>9600000</v>
      </c>
      <c r="J21" s="46">
        <v>0</v>
      </c>
      <c r="K21" s="19">
        <f t="shared" si="1"/>
        <v>0</v>
      </c>
      <c r="L21" s="46">
        <v>120000</v>
      </c>
      <c r="M21" s="19">
        <f t="shared" si="2"/>
        <v>14400000</v>
      </c>
      <c r="N21" s="46">
        <v>0</v>
      </c>
      <c r="O21" s="19">
        <f t="shared" si="3"/>
        <v>0</v>
      </c>
      <c r="P21" s="46">
        <v>0</v>
      </c>
      <c r="Q21" s="19">
        <f t="shared" si="4"/>
        <v>0</v>
      </c>
      <c r="R21" s="46">
        <v>0</v>
      </c>
      <c r="S21" s="19">
        <f t="shared" si="5"/>
        <v>0</v>
      </c>
    </row>
    <row r="22" spans="1:19" ht="96.75" customHeight="1" thickBot="1" x14ac:dyDescent="0.3">
      <c r="A22" s="195"/>
      <c r="B22" s="196"/>
      <c r="C22" s="71" t="s">
        <v>48</v>
      </c>
      <c r="D22" s="72">
        <v>1300000</v>
      </c>
      <c r="E22" s="44">
        <v>1300000</v>
      </c>
      <c r="F22" s="45">
        <v>0</v>
      </c>
      <c r="G22" s="185"/>
      <c r="H22" s="46">
        <v>532999.98999999987</v>
      </c>
      <c r="I22" s="19">
        <f t="shared" si="0"/>
        <v>63959998.799999982</v>
      </c>
      <c r="J22" s="46">
        <v>0</v>
      </c>
      <c r="K22" s="19">
        <f t="shared" si="1"/>
        <v>0</v>
      </c>
      <c r="L22" s="46">
        <v>637000.01</v>
      </c>
      <c r="M22" s="19">
        <f t="shared" si="2"/>
        <v>76440001.200000003</v>
      </c>
      <c r="N22" s="46">
        <v>0</v>
      </c>
      <c r="O22" s="19">
        <f t="shared" si="3"/>
        <v>0</v>
      </c>
      <c r="P22" s="46">
        <v>130000</v>
      </c>
      <c r="Q22" s="19">
        <f t="shared" si="4"/>
        <v>15600000</v>
      </c>
      <c r="R22" s="46">
        <v>0</v>
      </c>
      <c r="S22" s="19">
        <f t="shared" si="5"/>
        <v>0</v>
      </c>
    </row>
    <row r="23" spans="1:19" ht="37.5" customHeight="1" thickBot="1" x14ac:dyDescent="0.3">
      <c r="A23" s="7" t="s">
        <v>26</v>
      </c>
      <c r="B23" s="13"/>
      <c r="C23" s="30"/>
      <c r="D23" s="13">
        <f>+SUM(D7:D17,D21:D22)</f>
        <v>62670000</v>
      </c>
      <c r="E23" s="13">
        <f>+SUM(E7:E17,E21:E22)</f>
        <v>39055000</v>
      </c>
      <c r="F23" s="13">
        <f>+SUM(F7:F17,F21:F22)</f>
        <v>23615000</v>
      </c>
      <c r="G23" s="13">
        <f t="shared" ref="G23:S23" si="6">+SUM(G7:G22)</f>
        <v>0</v>
      </c>
      <c r="H23" s="13">
        <f t="shared" si="6"/>
        <v>10070799.99</v>
      </c>
      <c r="I23" s="13">
        <f t="shared" si="6"/>
        <v>1208495998.8</v>
      </c>
      <c r="J23" s="13">
        <f t="shared" si="6"/>
        <v>4493626.0999999996</v>
      </c>
      <c r="K23" s="13">
        <f t="shared" si="6"/>
        <v>539235132</v>
      </c>
      <c r="L23" s="13">
        <f t="shared" si="6"/>
        <v>11248400.01</v>
      </c>
      <c r="M23" s="13">
        <f t="shared" si="6"/>
        <v>1349808001.2</v>
      </c>
      <c r="N23" s="13">
        <f t="shared" si="6"/>
        <v>4264252.1999999993</v>
      </c>
      <c r="O23" s="13">
        <f t="shared" si="6"/>
        <v>511710264</v>
      </c>
      <c r="P23" s="13">
        <f t="shared" si="6"/>
        <v>6004400</v>
      </c>
      <c r="Q23" s="13">
        <f t="shared" si="6"/>
        <v>720528000</v>
      </c>
      <c r="R23" s="13">
        <f t="shared" si="6"/>
        <v>4264252.1999999993</v>
      </c>
      <c r="S23" s="13">
        <f t="shared" si="6"/>
        <v>511710264</v>
      </c>
    </row>
    <row r="26" spans="1:19" x14ac:dyDescent="0.25">
      <c r="H26" s="3"/>
      <c r="J26" s="3"/>
      <c r="L26" s="3"/>
      <c r="N26" s="3"/>
      <c r="P26" s="3"/>
      <c r="R26" s="3"/>
    </row>
    <row r="28" spans="1:19" x14ac:dyDescent="0.25">
      <c r="H28" s="3"/>
      <c r="J28" s="3"/>
      <c r="L28" s="3"/>
      <c r="N28" s="3"/>
      <c r="O28" s="3"/>
      <c r="P28" s="3"/>
      <c r="Q28" s="3"/>
      <c r="R28" s="3"/>
    </row>
  </sheetData>
  <mergeCells count="41">
    <mergeCell ref="B18:B22"/>
    <mergeCell ref="G21:G22"/>
    <mergeCell ref="E6:F6"/>
    <mergeCell ref="A7:A17"/>
    <mergeCell ref="B7:B17"/>
    <mergeCell ref="G7:G10"/>
    <mergeCell ref="G11:G12"/>
    <mergeCell ref="G13:G14"/>
    <mergeCell ref="G15:G16"/>
    <mergeCell ref="A18:A22"/>
    <mergeCell ref="N4:O4"/>
    <mergeCell ref="P4:Q4"/>
    <mergeCell ref="R4:S4"/>
    <mergeCell ref="S5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B1:K1"/>
    <mergeCell ref="A2:G2"/>
    <mergeCell ref="H2:S2"/>
    <mergeCell ref="A3:A6"/>
    <mergeCell ref="B3:B6"/>
    <mergeCell ref="C3:C6"/>
    <mergeCell ref="D3:D6"/>
    <mergeCell ref="E3:E5"/>
    <mergeCell ref="F3:F5"/>
    <mergeCell ref="G3:G6"/>
    <mergeCell ref="H3:K3"/>
    <mergeCell ref="L3:O3"/>
    <mergeCell ref="P3:S3"/>
    <mergeCell ref="H4:I4"/>
    <mergeCell ref="J4:K4"/>
    <mergeCell ref="L4:M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="80" zoomScaleNormal="8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M13" sqref="M13"/>
    </sheetView>
  </sheetViews>
  <sheetFormatPr defaultRowHeight="15" x14ac:dyDescent="0.25"/>
  <cols>
    <col min="1" max="1" width="16.42578125" customWidth="1"/>
    <col min="2" max="2" width="19.5703125" customWidth="1"/>
    <col min="3" max="3" width="20.140625" customWidth="1"/>
    <col min="4" max="4" width="19" customWidth="1"/>
    <col min="5" max="5" width="16.7109375" customWidth="1"/>
    <col min="6" max="7" width="16.5703125" customWidth="1"/>
    <col min="8" max="8" width="16.85546875" customWidth="1"/>
    <col min="9" max="9" width="18.28515625" customWidth="1"/>
    <col min="10" max="10" width="16.140625" customWidth="1"/>
    <col min="11" max="11" width="16.7109375" customWidth="1"/>
    <col min="12" max="12" width="15.85546875" customWidth="1"/>
    <col min="13" max="13" width="18.42578125" customWidth="1"/>
    <col min="14" max="14" width="14.5703125" customWidth="1"/>
    <col min="15" max="15" width="17.28515625" customWidth="1"/>
    <col min="16" max="16" width="14.5703125" customWidth="1"/>
    <col min="17" max="17" width="19.140625" customWidth="1"/>
    <col min="18" max="18" width="14.5703125" customWidth="1"/>
    <col min="19" max="19" width="16.42578125" customWidth="1"/>
  </cols>
  <sheetData>
    <row r="1" spans="1:19" ht="23.25" customHeight="1" thickBot="1" x14ac:dyDescent="0.3">
      <c r="A1" s="10" t="s">
        <v>8</v>
      </c>
      <c r="B1" s="156" t="s">
        <v>62</v>
      </c>
      <c r="C1" s="156"/>
      <c r="D1" s="156"/>
      <c r="E1" s="156"/>
      <c r="F1" s="156"/>
      <c r="G1" s="156"/>
      <c r="H1" s="156"/>
      <c r="I1" s="156"/>
      <c r="J1" s="156"/>
      <c r="K1" s="156"/>
      <c r="L1" s="51"/>
      <c r="M1" s="35"/>
      <c r="N1" s="11"/>
      <c r="O1" s="11"/>
      <c r="P1" s="11"/>
      <c r="Q1" s="11"/>
      <c r="R1" s="11"/>
      <c r="S1" s="11"/>
    </row>
    <row r="2" spans="1:19" ht="20.25" customHeight="1" thickBot="1" x14ac:dyDescent="0.3">
      <c r="A2" s="157" t="s">
        <v>63</v>
      </c>
      <c r="B2" s="158"/>
      <c r="C2" s="158"/>
      <c r="D2" s="158"/>
      <c r="E2" s="158"/>
      <c r="F2" s="158"/>
      <c r="G2" s="158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60"/>
    </row>
    <row r="3" spans="1:19" ht="16.5" thickBot="1" x14ac:dyDescent="0.3">
      <c r="A3" s="161" t="s">
        <v>1</v>
      </c>
      <c r="B3" s="161" t="s">
        <v>27</v>
      </c>
      <c r="C3" s="161" t="s">
        <v>2</v>
      </c>
      <c r="D3" s="161" t="s">
        <v>28</v>
      </c>
      <c r="E3" s="161" t="s">
        <v>3</v>
      </c>
      <c r="F3" s="165" t="s">
        <v>13</v>
      </c>
      <c r="G3" s="161" t="s">
        <v>4</v>
      </c>
      <c r="H3" s="168">
        <v>2024</v>
      </c>
      <c r="I3" s="169"/>
      <c r="J3" s="169"/>
      <c r="K3" s="169"/>
      <c r="L3" s="168">
        <v>2025</v>
      </c>
      <c r="M3" s="169"/>
      <c r="N3" s="169"/>
      <c r="O3" s="169"/>
      <c r="P3" s="168">
        <v>2026</v>
      </c>
      <c r="Q3" s="169"/>
      <c r="R3" s="169"/>
      <c r="S3" s="170"/>
    </row>
    <row r="4" spans="1:19" ht="15.75" thickBot="1" x14ac:dyDescent="0.3">
      <c r="A4" s="162"/>
      <c r="B4" s="162"/>
      <c r="C4" s="162"/>
      <c r="D4" s="162"/>
      <c r="E4" s="163"/>
      <c r="F4" s="166"/>
      <c r="G4" s="162"/>
      <c r="H4" s="171" t="s">
        <v>3</v>
      </c>
      <c r="I4" s="172"/>
      <c r="J4" s="171" t="s">
        <v>0</v>
      </c>
      <c r="K4" s="172"/>
      <c r="L4" s="171" t="s">
        <v>3</v>
      </c>
      <c r="M4" s="172"/>
      <c r="N4" s="171" t="s">
        <v>0</v>
      </c>
      <c r="O4" s="172"/>
      <c r="P4" s="171" t="s">
        <v>3</v>
      </c>
      <c r="Q4" s="172"/>
      <c r="R4" s="171" t="s">
        <v>0</v>
      </c>
      <c r="S4" s="173"/>
    </row>
    <row r="5" spans="1:19" ht="15.75" thickBot="1" x14ac:dyDescent="0.3">
      <c r="A5" s="163"/>
      <c r="B5" s="163"/>
      <c r="C5" s="163"/>
      <c r="D5" s="163"/>
      <c r="E5" s="163"/>
      <c r="F5" s="167"/>
      <c r="G5" s="163"/>
      <c r="H5" s="186" t="s">
        <v>12</v>
      </c>
      <c r="I5" s="188" t="s">
        <v>5</v>
      </c>
      <c r="J5" s="186" t="s">
        <v>12</v>
      </c>
      <c r="K5" s="188" t="s">
        <v>5</v>
      </c>
      <c r="L5" s="176" t="s">
        <v>12</v>
      </c>
      <c r="M5" s="174" t="s">
        <v>5</v>
      </c>
      <c r="N5" s="176" t="s">
        <v>12</v>
      </c>
      <c r="O5" s="174" t="s">
        <v>5</v>
      </c>
      <c r="P5" s="176" t="s">
        <v>12</v>
      </c>
      <c r="Q5" s="174" t="s">
        <v>5</v>
      </c>
      <c r="R5" s="176" t="s">
        <v>12</v>
      </c>
      <c r="S5" s="174" t="s">
        <v>5</v>
      </c>
    </row>
    <row r="6" spans="1:19" ht="15.75" thickBot="1" x14ac:dyDescent="0.3">
      <c r="A6" s="163"/>
      <c r="B6" s="163"/>
      <c r="C6" s="164"/>
      <c r="D6" s="164"/>
      <c r="E6" s="171" t="s">
        <v>7</v>
      </c>
      <c r="F6" s="172"/>
      <c r="G6" s="164"/>
      <c r="H6" s="187"/>
      <c r="I6" s="189"/>
      <c r="J6" s="190"/>
      <c r="K6" s="191"/>
      <c r="L6" s="177"/>
      <c r="M6" s="178"/>
      <c r="N6" s="179"/>
      <c r="O6" s="175"/>
      <c r="P6" s="177"/>
      <c r="Q6" s="178"/>
      <c r="R6" s="179"/>
      <c r="S6" s="175"/>
    </row>
    <row r="7" spans="1:19" ht="99.75" customHeight="1" thickBot="1" x14ac:dyDescent="0.3">
      <c r="A7" s="180" t="s">
        <v>69</v>
      </c>
      <c r="B7" s="182">
        <f>+D7+D8</f>
        <v>75000000</v>
      </c>
      <c r="C7" s="59" t="s">
        <v>71</v>
      </c>
      <c r="D7" s="23">
        <f t="shared" ref="D7:D12" si="0">+E7+F7</f>
        <v>75000000</v>
      </c>
      <c r="E7" s="23">
        <v>37500000</v>
      </c>
      <c r="F7" s="5">
        <v>37500000</v>
      </c>
      <c r="G7" s="199" t="s">
        <v>35</v>
      </c>
      <c r="H7" s="8"/>
      <c r="I7" s="19">
        <f t="shared" ref="I7:I12" si="1">+H7*120</f>
        <v>0</v>
      </c>
      <c r="J7" s="8"/>
      <c r="K7" s="19">
        <f t="shared" ref="K7:K12" si="2">+J7*120</f>
        <v>0</v>
      </c>
      <c r="L7" s="8"/>
      <c r="M7" s="19">
        <f t="shared" ref="M7:M12" si="3">+L7*120</f>
        <v>0</v>
      </c>
      <c r="N7" s="8"/>
      <c r="O7" s="19">
        <f t="shared" ref="O7:O12" si="4">+N7*120</f>
        <v>0</v>
      </c>
      <c r="P7" s="8"/>
      <c r="Q7" s="19">
        <f t="shared" ref="Q7:Q12" si="5">+P7*120</f>
        <v>0</v>
      </c>
      <c r="R7" s="8"/>
      <c r="S7" s="19">
        <f>+R7*120</f>
        <v>0</v>
      </c>
    </row>
    <row r="8" spans="1:19" ht="68.25" customHeight="1" thickBot="1" x14ac:dyDescent="0.3">
      <c r="A8" s="195"/>
      <c r="B8" s="196"/>
      <c r="C8" s="29" t="s">
        <v>72</v>
      </c>
      <c r="D8" s="23"/>
      <c r="E8" s="23"/>
      <c r="F8" s="5"/>
      <c r="G8" s="200"/>
      <c r="H8" s="8"/>
      <c r="I8" s="19">
        <f t="shared" si="1"/>
        <v>0</v>
      </c>
      <c r="J8" s="8"/>
      <c r="K8" s="19">
        <f t="shared" si="2"/>
        <v>0</v>
      </c>
      <c r="L8" s="8"/>
      <c r="M8" s="19">
        <f t="shared" si="3"/>
        <v>0</v>
      </c>
      <c r="N8" s="8"/>
      <c r="O8" s="19">
        <f t="shared" si="4"/>
        <v>0</v>
      </c>
      <c r="P8" s="8"/>
      <c r="Q8" s="19">
        <f t="shared" si="5"/>
        <v>0</v>
      </c>
      <c r="R8" s="8"/>
      <c r="S8" s="19">
        <f t="shared" ref="S8:S12" si="6">+R8*120</f>
        <v>0</v>
      </c>
    </row>
    <row r="9" spans="1:19" ht="115.5" customHeight="1" thickBot="1" x14ac:dyDescent="0.3">
      <c r="A9" s="180" t="s">
        <v>70</v>
      </c>
      <c r="B9" s="182">
        <f>+D9+D10+D11+D12</f>
        <v>7640000</v>
      </c>
      <c r="C9" s="29" t="s">
        <v>73</v>
      </c>
      <c r="D9" s="23">
        <f t="shared" si="0"/>
        <v>2900000</v>
      </c>
      <c r="E9" s="23">
        <v>2900000</v>
      </c>
      <c r="F9" s="5">
        <v>0</v>
      </c>
      <c r="G9" s="184" t="s">
        <v>20</v>
      </c>
      <c r="H9" s="8">
        <v>580000</v>
      </c>
      <c r="I9" s="19">
        <f t="shared" si="1"/>
        <v>69600000</v>
      </c>
      <c r="J9" s="8">
        <v>0</v>
      </c>
      <c r="K9" s="19">
        <f t="shared" si="2"/>
        <v>0</v>
      </c>
      <c r="L9" s="8">
        <v>406000</v>
      </c>
      <c r="M9" s="19">
        <f t="shared" si="3"/>
        <v>48720000</v>
      </c>
      <c r="N9" s="8">
        <v>0</v>
      </c>
      <c r="O9" s="19">
        <f t="shared" si="4"/>
        <v>0</v>
      </c>
      <c r="P9" s="8">
        <v>812000</v>
      </c>
      <c r="Q9" s="19">
        <f t="shared" si="5"/>
        <v>97440000</v>
      </c>
      <c r="R9" s="8">
        <v>0</v>
      </c>
      <c r="S9" s="19">
        <f t="shared" si="6"/>
        <v>0</v>
      </c>
    </row>
    <row r="10" spans="1:19" ht="103.5" customHeight="1" thickBot="1" x14ac:dyDescent="0.3">
      <c r="A10" s="181"/>
      <c r="B10" s="183"/>
      <c r="C10" s="29" t="s">
        <v>74</v>
      </c>
      <c r="D10" s="23">
        <f t="shared" si="0"/>
        <v>890000</v>
      </c>
      <c r="E10" s="23">
        <v>890000</v>
      </c>
      <c r="F10" s="5">
        <v>0</v>
      </c>
      <c r="G10" s="185"/>
      <c r="H10" s="8">
        <v>0</v>
      </c>
      <c r="I10" s="19">
        <f t="shared" si="1"/>
        <v>0</v>
      </c>
      <c r="J10" s="8">
        <v>0</v>
      </c>
      <c r="K10" s="19">
        <f t="shared" si="2"/>
        <v>0</v>
      </c>
      <c r="L10" s="8">
        <v>356000</v>
      </c>
      <c r="M10" s="19">
        <f t="shared" si="3"/>
        <v>42720000</v>
      </c>
      <c r="N10" s="8">
        <v>0</v>
      </c>
      <c r="O10" s="19">
        <f t="shared" si="4"/>
        <v>0</v>
      </c>
      <c r="P10" s="8">
        <v>534000</v>
      </c>
      <c r="Q10" s="19">
        <f t="shared" si="5"/>
        <v>64080000</v>
      </c>
      <c r="R10" s="8">
        <v>0</v>
      </c>
      <c r="S10" s="19">
        <f t="shared" si="6"/>
        <v>0</v>
      </c>
    </row>
    <row r="11" spans="1:19" ht="69" customHeight="1" thickBot="1" x14ac:dyDescent="0.3">
      <c r="A11" s="181"/>
      <c r="B11" s="183"/>
      <c r="C11" s="29" t="s">
        <v>75</v>
      </c>
      <c r="D11" s="23">
        <f t="shared" si="0"/>
        <v>250000</v>
      </c>
      <c r="E11" s="23">
        <v>250000</v>
      </c>
      <c r="F11" s="5">
        <v>0</v>
      </c>
      <c r="G11" s="208"/>
      <c r="H11" s="8">
        <v>0</v>
      </c>
      <c r="I11" s="19">
        <f t="shared" si="1"/>
        <v>0</v>
      </c>
      <c r="J11" s="8">
        <v>0</v>
      </c>
      <c r="K11" s="19">
        <f t="shared" si="2"/>
        <v>0</v>
      </c>
      <c r="L11" s="8">
        <v>196250</v>
      </c>
      <c r="M11" s="19">
        <f t="shared" si="3"/>
        <v>23550000</v>
      </c>
      <c r="N11" s="8">
        <v>0</v>
      </c>
      <c r="O11" s="19">
        <f t="shared" si="4"/>
        <v>0</v>
      </c>
      <c r="P11" s="8">
        <v>53750</v>
      </c>
      <c r="Q11" s="19">
        <f t="shared" si="5"/>
        <v>6450000</v>
      </c>
      <c r="R11" s="8">
        <v>0</v>
      </c>
      <c r="S11" s="19">
        <f t="shared" si="6"/>
        <v>0</v>
      </c>
    </row>
    <row r="12" spans="1:19" ht="88.5" customHeight="1" thickBot="1" x14ac:dyDescent="0.3">
      <c r="A12" s="195"/>
      <c r="B12" s="196"/>
      <c r="C12" s="29" t="s">
        <v>76</v>
      </c>
      <c r="D12" s="23">
        <f t="shared" si="0"/>
        <v>3600000</v>
      </c>
      <c r="E12" s="23">
        <v>3600000</v>
      </c>
      <c r="F12" s="5">
        <v>0</v>
      </c>
      <c r="G12" s="62" t="s">
        <v>35</v>
      </c>
      <c r="H12" s="8">
        <v>1440000</v>
      </c>
      <c r="I12" s="19">
        <f t="shared" si="1"/>
        <v>172800000</v>
      </c>
      <c r="J12" s="8">
        <v>0</v>
      </c>
      <c r="K12" s="19">
        <f t="shared" si="2"/>
        <v>0</v>
      </c>
      <c r="L12" s="8">
        <v>0</v>
      </c>
      <c r="M12" s="19">
        <f t="shared" si="3"/>
        <v>0</v>
      </c>
      <c r="N12" s="8">
        <v>0</v>
      </c>
      <c r="O12" s="19">
        <f t="shared" si="4"/>
        <v>0</v>
      </c>
      <c r="P12" s="8">
        <v>2160000</v>
      </c>
      <c r="Q12" s="19">
        <f t="shared" si="5"/>
        <v>259200000</v>
      </c>
      <c r="R12" s="8">
        <v>0</v>
      </c>
      <c r="S12" s="19">
        <f t="shared" si="6"/>
        <v>0</v>
      </c>
    </row>
    <row r="13" spans="1:19" ht="37.5" customHeight="1" thickBot="1" x14ac:dyDescent="0.3">
      <c r="A13" s="7" t="s">
        <v>26</v>
      </c>
      <c r="B13" s="13"/>
      <c r="C13" s="30"/>
      <c r="D13" s="13">
        <f>+SUM(D7:D12)</f>
        <v>82640000</v>
      </c>
      <c r="E13" s="13">
        <f>+SUM(E7:E12)</f>
        <v>45140000</v>
      </c>
      <c r="F13" s="13">
        <f>+SUM(F7:F12)</f>
        <v>37500000</v>
      </c>
      <c r="G13" s="13"/>
      <c r="H13" s="13">
        <f>+SUM(H7:H12)</f>
        <v>2020000</v>
      </c>
      <c r="I13" s="13">
        <f>+SUM(I7:I12)</f>
        <v>242400000</v>
      </c>
      <c r="J13" s="13">
        <f>+SUM(J7:J12)</f>
        <v>0</v>
      </c>
      <c r="K13" s="13">
        <f>+SUM(K7:K12)</f>
        <v>0</v>
      </c>
      <c r="L13" s="13">
        <f>+SUM(L7:L12)</f>
        <v>958250</v>
      </c>
      <c r="M13" s="13">
        <f>+SUM(M7:M12)</f>
        <v>114990000</v>
      </c>
      <c r="N13" s="13">
        <f>+SUM(N7:N12)</f>
        <v>0</v>
      </c>
      <c r="O13" s="13">
        <f>+SUM(O7:O12)</f>
        <v>0</v>
      </c>
      <c r="P13" s="13">
        <f>+SUM(P7:P12)</f>
        <v>3559750</v>
      </c>
      <c r="Q13" s="13">
        <f>+SUM(Q7:Q12)</f>
        <v>427170000</v>
      </c>
      <c r="R13" s="13">
        <f>+SUM(R7:R12)</f>
        <v>0</v>
      </c>
      <c r="S13" s="13">
        <f>+SUM(S7:S12)</f>
        <v>0</v>
      </c>
    </row>
    <row r="16" spans="1:19" x14ac:dyDescent="0.25">
      <c r="H16" s="3"/>
      <c r="J16" s="3"/>
      <c r="L16" s="3"/>
      <c r="N16" s="3"/>
      <c r="P16" s="3"/>
      <c r="R16" s="3"/>
    </row>
    <row r="18" spans="8:18" x14ac:dyDescent="0.25">
      <c r="H18" s="3"/>
      <c r="J18" s="3"/>
      <c r="L18" s="3"/>
      <c r="N18" s="3"/>
      <c r="O18" s="3"/>
      <c r="P18" s="3"/>
      <c r="Q18" s="3"/>
      <c r="R18" s="3"/>
    </row>
    <row r="19" spans="8:18" x14ac:dyDescent="0.25">
      <c r="J19" t="s">
        <v>81</v>
      </c>
    </row>
  </sheetData>
  <mergeCells count="38">
    <mergeCell ref="B1:K1"/>
    <mergeCell ref="A2:G2"/>
    <mergeCell ref="H2:S2"/>
    <mergeCell ref="A3:A6"/>
    <mergeCell ref="B3:B6"/>
    <mergeCell ref="C3:C6"/>
    <mergeCell ref="D3:D6"/>
    <mergeCell ref="E3:E5"/>
    <mergeCell ref="F3:F5"/>
    <mergeCell ref="G3:G6"/>
    <mergeCell ref="H3:K3"/>
    <mergeCell ref="L3:O3"/>
    <mergeCell ref="P3:S3"/>
    <mergeCell ref="H4:I4"/>
    <mergeCell ref="J4:K4"/>
    <mergeCell ref="L4:M4"/>
    <mergeCell ref="N4:O4"/>
    <mergeCell ref="P4:Q4"/>
    <mergeCell ref="R4:S4"/>
    <mergeCell ref="R5:R6"/>
    <mergeCell ref="S5:S6"/>
    <mergeCell ref="Q5:Q6"/>
    <mergeCell ref="M5:M6"/>
    <mergeCell ref="E6:F6"/>
    <mergeCell ref="N5:N6"/>
    <mergeCell ref="O5:O6"/>
    <mergeCell ref="P5:P6"/>
    <mergeCell ref="H5:H6"/>
    <mergeCell ref="I5:I6"/>
    <mergeCell ref="J5:J6"/>
    <mergeCell ref="K5:K6"/>
    <mergeCell ref="L5:L6"/>
    <mergeCell ref="G9:G11"/>
    <mergeCell ref="B7:B8"/>
    <mergeCell ref="A7:A8"/>
    <mergeCell ref="G7:G8"/>
    <mergeCell ref="A9:A12"/>
    <mergeCell ref="B9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IPA 2014</vt:lpstr>
      <vt:lpstr>ИПА 2015</vt:lpstr>
      <vt:lpstr>ИПА 2016</vt:lpstr>
      <vt:lpstr>ИПА 2017</vt:lpstr>
      <vt:lpstr>ИПА 2018</vt:lpstr>
      <vt:lpstr>ИПА 2019</vt:lpstr>
      <vt:lpstr>ИПА 2020 I део</vt:lpstr>
      <vt:lpstr>ИПА 2020 II део</vt:lpstr>
      <vt:lpstr>ИПА 2021</vt:lpstr>
      <vt:lpstr>ИПАРД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Ignjatovic</dc:creator>
  <cp:lastModifiedBy>Slobodan Ignjatovic</cp:lastModifiedBy>
  <cp:lastPrinted>2019-06-14T09:38:09Z</cp:lastPrinted>
  <dcterms:created xsi:type="dcterms:W3CDTF">2013-08-27T11:17:07Z</dcterms:created>
  <dcterms:modified xsi:type="dcterms:W3CDTF">2023-06-30T11:53:46Z</dcterms:modified>
</cp:coreProperties>
</file>