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A82F5BA-7280-4ECE-AA16-CE4200ACCC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.07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3" i="1" l="1"/>
  <c r="D182" i="1"/>
  <c r="C182" i="1"/>
  <c r="E182" i="1" s="1"/>
  <c r="D161" i="1" l="1"/>
  <c r="C161" i="1"/>
  <c r="E163" i="1"/>
  <c r="E12" i="1"/>
  <c r="D11" i="1"/>
  <c r="C11" i="1"/>
  <c r="E11" i="1" l="1"/>
  <c r="E161" i="1"/>
  <c r="E162" i="1"/>
  <c r="D48" i="1"/>
  <c r="C48" i="1"/>
  <c r="E69" i="1"/>
  <c r="C151" i="1" l="1"/>
  <c r="D145" i="1"/>
  <c r="E145" i="1" s="1"/>
  <c r="C145" i="1"/>
  <c r="D134" i="1"/>
  <c r="C134" i="1"/>
  <c r="D126" i="1"/>
  <c r="C126" i="1"/>
  <c r="E147" i="1"/>
  <c r="E146" i="1"/>
  <c r="E136" i="1"/>
  <c r="E129" i="1"/>
  <c r="E96" i="1"/>
  <c r="E65" i="1"/>
  <c r="E25" i="1"/>
  <c r="E24" i="1" s="1"/>
  <c r="E23" i="1"/>
  <c r="D24" i="1"/>
  <c r="C24" i="1"/>
  <c r="D19" i="1"/>
  <c r="C19" i="1"/>
  <c r="C174" i="1" l="1"/>
  <c r="E68" i="1"/>
  <c r="C42" i="1"/>
  <c r="D42" i="1"/>
  <c r="E98" i="1" l="1"/>
  <c r="E149" i="1"/>
  <c r="D148" i="1"/>
  <c r="C148" i="1"/>
  <c r="C3" i="1"/>
  <c r="E193" i="1" l="1"/>
  <c r="D192" i="1"/>
  <c r="C192" i="1"/>
  <c r="E191" i="1"/>
  <c r="C190" i="1"/>
  <c r="E189" i="1"/>
  <c r="E188" i="1"/>
  <c r="E187" i="1"/>
  <c r="E186" i="1"/>
  <c r="E185" i="1"/>
  <c r="D184" i="1"/>
  <c r="D181" i="1" s="1"/>
  <c r="C184" i="1"/>
  <c r="E180" i="1"/>
  <c r="E179" i="1"/>
  <c r="E178" i="1"/>
  <c r="E177" i="1"/>
  <c r="E176" i="1"/>
  <c r="E175" i="1"/>
  <c r="D174" i="1"/>
  <c r="D173" i="1" s="1"/>
  <c r="C173" i="1"/>
  <c r="E172" i="1"/>
  <c r="E171" i="1"/>
  <c r="E170" i="1"/>
  <c r="E169" i="1"/>
  <c r="E168" i="1"/>
  <c r="E167" i="1"/>
  <c r="E166" i="1"/>
  <c r="D165" i="1"/>
  <c r="D164" i="1" s="1"/>
  <c r="C165" i="1"/>
  <c r="C164" i="1" s="1"/>
  <c r="E160" i="1"/>
  <c r="E159" i="1"/>
  <c r="E158" i="1"/>
  <c r="E157" i="1"/>
  <c r="E156" i="1"/>
  <c r="E155" i="1"/>
  <c r="E154" i="1"/>
  <c r="E153" i="1"/>
  <c r="E152" i="1"/>
  <c r="D151" i="1"/>
  <c r="E150" i="1"/>
  <c r="E148" i="1"/>
  <c r="E144" i="1"/>
  <c r="D143" i="1"/>
  <c r="C143" i="1"/>
  <c r="E142" i="1"/>
  <c r="D141" i="1"/>
  <c r="C141" i="1"/>
  <c r="E140" i="1"/>
  <c r="E139" i="1"/>
  <c r="E138" i="1"/>
  <c r="D137" i="1"/>
  <c r="C137" i="1"/>
  <c r="E135" i="1"/>
  <c r="E133" i="1"/>
  <c r="E132" i="1"/>
  <c r="E131" i="1"/>
  <c r="D130" i="1"/>
  <c r="C130" i="1"/>
  <c r="E128" i="1"/>
  <c r="E127" i="1"/>
  <c r="E125" i="1"/>
  <c r="E124" i="1"/>
  <c r="E123" i="1"/>
  <c r="E122" i="1"/>
  <c r="E121" i="1"/>
  <c r="E120" i="1"/>
  <c r="E119" i="1"/>
  <c r="E118" i="1"/>
  <c r="E117" i="1"/>
  <c r="D116" i="1"/>
  <c r="E115" i="1"/>
  <c r="E114" i="1"/>
  <c r="D113" i="1"/>
  <c r="C113" i="1"/>
  <c r="E112" i="1"/>
  <c r="D111" i="1"/>
  <c r="C111" i="1"/>
  <c r="E110" i="1"/>
  <c r="E109" i="1"/>
  <c r="E108" i="1"/>
  <c r="E107" i="1"/>
  <c r="E106" i="1"/>
  <c r="E105" i="1"/>
  <c r="E104" i="1"/>
  <c r="E103" i="1"/>
  <c r="D102" i="1"/>
  <c r="C102" i="1"/>
  <c r="E101" i="1"/>
  <c r="E100" i="1"/>
  <c r="E99" i="1"/>
  <c r="E97" i="1"/>
  <c r="E95" i="1"/>
  <c r="E94" i="1"/>
  <c r="E93" i="1"/>
  <c r="E92" i="1"/>
  <c r="E91" i="1"/>
  <c r="E90" i="1"/>
  <c r="E89" i="1"/>
  <c r="D88" i="1"/>
  <c r="C88" i="1"/>
  <c r="E87" i="1"/>
  <c r="E86" i="1"/>
  <c r="E85" i="1"/>
  <c r="E84" i="1"/>
  <c r="E83" i="1"/>
  <c r="E82" i="1"/>
  <c r="E81" i="1"/>
  <c r="E80" i="1"/>
  <c r="E79" i="1"/>
  <c r="D78" i="1"/>
  <c r="C78" i="1"/>
  <c r="E77" i="1"/>
  <c r="E76" i="1"/>
  <c r="E75" i="1"/>
  <c r="E74" i="1"/>
  <c r="E73" i="1"/>
  <c r="E72" i="1"/>
  <c r="E71" i="1"/>
  <c r="D70" i="1"/>
  <c r="C70" i="1"/>
  <c r="E67" i="1"/>
  <c r="E66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6" i="1"/>
  <c r="D45" i="1"/>
  <c r="D44" i="1" s="1"/>
  <c r="C45" i="1"/>
  <c r="C44" i="1" s="1"/>
  <c r="E43" i="1"/>
  <c r="E41" i="1"/>
  <c r="D40" i="1"/>
  <c r="C40" i="1"/>
  <c r="E39" i="1"/>
  <c r="D38" i="1"/>
  <c r="C38" i="1"/>
  <c r="E36" i="1"/>
  <c r="D35" i="1"/>
  <c r="D34" i="1" s="1"/>
  <c r="C35" i="1"/>
  <c r="C34" i="1" s="1"/>
  <c r="E33" i="1"/>
  <c r="D32" i="1"/>
  <c r="C32" i="1"/>
  <c r="E31" i="1"/>
  <c r="D30" i="1"/>
  <c r="C30" i="1"/>
  <c r="E28" i="1"/>
  <c r="D27" i="1"/>
  <c r="D26" i="1" s="1"/>
  <c r="C27" i="1"/>
  <c r="C26" i="1" s="1"/>
  <c r="D22" i="1"/>
  <c r="C22" i="1"/>
  <c r="E21" i="1"/>
  <c r="E18" i="1"/>
  <c r="D17" i="1"/>
  <c r="C17" i="1"/>
  <c r="E16" i="1"/>
  <c r="D15" i="1"/>
  <c r="C15" i="1"/>
  <c r="E14" i="1"/>
  <c r="D13" i="1"/>
  <c r="C13" i="1"/>
  <c r="E10" i="1"/>
  <c r="D9" i="1"/>
  <c r="C9" i="1"/>
  <c r="E7" i="1"/>
  <c r="D6" i="1"/>
  <c r="D5" i="1" s="1"/>
  <c r="C6" i="1"/>
  <c r="C5" i="1" s="1"/>
  <c r="E4" i="1"/>
  <c r="D3" i="1"/>
  <c r="D2" i="1" s="1"/>
  <c r="C2" i="1"/>
  <c r="C8" i="1" l="1"/>
  <c r="C47" i="1"/>
  <c r="C181" i="1"/>
  <c r="D8" i="1"/>
  <c r="D47" i="1"/>
  <c r="E190" i="1"/>
  <c r="C37" i="1"/>
  <c r="E143" i="1"/>
  <c r="E192" i="1"/>
  <c r="E134" i="1"/>
  <c r="E17" i="1"/>
  <c r="E70" i="1"/>
  <c r="E40" i="1"/>
  <c r="E113" i="1"/>
  <c r="E15" i="1"/>
  <c r="E141" i="1"/>
  <c r="E173" i="1"/>
  <c r="D29" i="1"/>
  <c r="E164" i="1"/>
  <c r="C29" i="1"/>
  <c r="E126" i="1"/>
  <c r="E137" i="1"/>
  <c r="E32" i="1"/>
  <c r="E42" i="1"/>
  <c r="E130" i="1"/>
  <c r="E88" i="1"/>
  <c r="E22" i="1"/>
  <c r="E78" i="1"/>
  <c r="E44" i="1"/>
  <c r="E151" i="1"/>
  <c r="E111" i="1"/>
  <c r="E38" i="1"/>
  <c r="E116" i="1"/>
  <c r="E102" i="1"/>
  <c r="E9" i="1"/>
  <c r="E2" i="1"/>
  <c r="E3" i="1"/>
  <c r="E30" i="1"/>
  <c r="E165" i="1"/>
  <c r="D37" i="1"/>
  <c r="E19" i="1"/>
  <c r="E13" i="1"/>
  <c r="E5" i="1"/>
  <c r="E6" i="1"/>
  <c r="E26" i="1"/>
  <c r="E34" i="1"/>
  <c r="E45" i="1"/>
  <c r="E174" i="1"/>
  <c r="E184" i="1"/>
  <c r="E48" i="1"/>
  <c r="E27" i="1"/>
  <c r="E35" i="1"/>
  <c r="C194" i="1" l="1"/>
  <c r="D194" i="1"/>
  <c r="E37" i="1"/>
  <c r="E29" i="1"/>
  <c r="E181" i="1"/>
  <c r="E47" i="1"/>
  <c r="E8" i="1"/>
  <c r="E194" i="1" l="1"/>
</calcChain>
</file>

<file path=xl/sharedStrings.xml><?xml version="1.0" encoding="utf-8"?>
<sst xmlns="http://schemas.openxmlformats.org/spreadsheetml/2006/main" count="223" uniqueCount="115">
  <si>
    <t>програм/програмска активност</t>
  </si>
  <si>
    <t>у %</t>
  </si>
  <si>
    <t>0606</t>
  </si>
  <si>
    <t>Подршка раду органа јавне управе</t>
  </si>
  <si>
    <t>0039</t>
  </si>
  <si>
    <t>Извршење судских поступака</t>
  </si>
  <si>
    <t>483-Новчане казне и пенали по решењу судова</t>
  </si>
  <si>
    <t>0608</t>
  </si>
  <si>
    <t>СИСТЕМ ЛОКАЛНЕ САМОУПРАВЕ</t>
  </si>
  <si>
    <t>0001</t>
  </si>
  <si>
    <t>Подршка локалној самоуправи</t>
  </si>
  <si>
    <t>463- Трансфери осталим нивоима власти</t>
  </si>
  <si>
    <t>0702</t>
  </si>
  <si>
    <t>РЕАЛИЗАЦИЈА ИНФРАСТРУКТУРНИХ ПРОЈЕКАТА ОД ЗНАЧАЈА ЗА РЕПУБЛИКУ СРБИЈУ</t>
  </si>
  <si>
    <t>4006</t>
  </si>
  <si>
    <t>Експропријација земљишта у циљу изградње капиталних пројеката</t>
  </si>
  <si>
    <t>541-Земљиште</t>
  </si>
  <si>
    <t>Изградња Националног фудбалског стадиона са пратећим садржајима</t>
  </si>
  <si>
    <t>511-Зграде и грађевински објекти</t>
  </si>
  <si>
    <t>EXPO Београд 2027</t>
  </si>
  <si>
    <t>Тунел од Карађоршђеве улице до Дунавске падине</t>
  </si>
  <si>
    <t>511 - Зграде и грађевински објекти</t>
  </si>
  <si>
    <t>Изградња акваријума са пратећим садржајем</t>
  </si>
  <si>
    <t>Линијска инфраструктура</t>
  </si>
  <si>
    <t>0802</t>
  </si>
  <si>
    <t>УРЕЂЕЊЕ СИСТЕМА РАДА И РАДНО-ПРАВНИХ ОДНОСА</t>
  </si>
  <si>
    <t>0014</t>
  </si>
  <si>
    <t>Трансфер организацијама обавезног социјалног осигурања</t>
  </si>
  <si>
    <t>464-Дотације организацијама обавезног социјалног осигурања-дотација НСЗ,РФЗО и ПИО</t>
  </si>
  <si>
    <t>0901</t>
  </si>
  <si>
    <t>ОБАВЕЗНО ПЕНЗИЈСКО И ИНВАЛИДСКО ОСИГУРАЊЕ</t>
  </si>
  <si>
    <t>Подршка за исплату недостајућих средства за редовне пензије</t>
  </si>
  <si>
    <t>464-Дотације организацијама обавезног социјалног осигурања-дотација ПИО</t>
  </si>
  <si>
    <t>0002</t>
  </si>
  <si>
    <t>Подршка остварењу права корисника у складу са Законом о ПИО и посебним прописима</t>
  </si>
  <si>
    <t>0902</t>
  </si>
  <si>
    <t>СОЦИЈАЛНА ЗАШТИТА</t>
  </si>
  <si>
    <t>Подршка Републичком фонду за здравствено осигурање</t>
  </si>
  <si>
    <t>464-Дотације организацијама обавезног социјалног осигурања-дотација РФЗО</t>
  </si>
  <si>
    <t>ОТКЛАЊАЊЕ ПОСЛЕДИЦА ОДУЗИМАЊА ИМОВИНЕ</t>
  </si>
  <si>
    <t>0003</t>
  </si>
  <si>
    <t>Подршка раду Агенције за реституцију</t>
  </si>
  <si>
    <t>424-Специјализоване услуге</t>
  </si>
  <si>
    <t>Отклањање последица одузимања имовине жртвама холокауста који немају живих законских наследника</t>
  </si>
  <si>
    <t>485-Накнада штете за повреде или штету нанету од стране државних органа</t>
  </si>
  <si>
    <t>Враћање одузете имовине и обештећење за одузету имовину</t>
  </si>
  <si>
    <t>ПОЛИТИЧКИ СИСТЕМ</t>
  </si>
  <si>
    <t>0005</t>
  </si>
  <si>
    <t>Финансирање редовног рада политичких субјеката</t>
  </si>
  <si>
    <t>481-Дотације невладиним организацијама</t>
  </si>
  <si>
    <t>УРЕЂЕЊЕ, УПРАВЉАЊЕ И НАДЗОР ФИНАНСИЈСКОГ И ФИСКАЛНОГ СИСТЕМА</t>
  </si>
  <si>
    <t>0004</t>
  </si>
  <si>
    <t>Административна подршка управљању финансијским и фискалним системом</t>
  </si>
  <si>
    <t>411-Плате,додаци и накнаде запослених (зараде)</t>
  </si>
  <si>
    <t>412-Социјални доприноси на терет послодавца</t>
  </si>
  <si>
    <t>413-Накнада у натури</t>
  </si>
  <si>
    <t xml:space="preserve">414-Социјална давања запосленима </t>
  </si>
  <si>
    <t>415-Накнада трошкова за запослене</t>
  </si>
  <si>
    <t>416-Награде запосленима и остали посебни расходи-јубиларне награде</t>
  </si>
  <si>
    <t>421-Стални трошкови</t>
  </si>
  <si>
    <t>422-Трошкови путовања</t>
  </si>
  <si>
    <t>423-Услуге по уговору</t>
  </si>
  <si>
    <t>425-Трошкови поправке и одржавање</t>
  </si>
  <si>
    <t>426-Материјал</t>
  </si>
  <si>
    <t>452-Субвенције приватним финансијским институцијама</t>
  </si>
  <si>
    <t>462-Дотације међународним организацијама</t>
  </si>
  <si>
    <t>482-Порези, обавезне таксе и казне и пенали</t>
  </si>
  <si>
    <t>485- Накнада штете за повреде или штету нанету од стране државних органа</t>
  </si>
  <si>
    <t>512-Машине и опрема</t>
  </si>
  <si>
    <t>515-Нематеријална имовина</t>
  </si>
  <si>
    <t>622-Набавка стране финансијске имовине</t>
  </si>
  <si>
    <t>0012</t>
  </si>
  <si>
    <t>Макроекономске и фискалне анализе и пројекције</t>
  </si>
  <si>
    <t>512 - Машине и опрема</t>
  </si>
  <si>
    <t>0013</t>
  </si>
  <si>
    <t>Припрема и анализа буџета</t>
  </si>
  <si>
    <t>Управљање средствима ЕУ и процес европских интеграција из надлежности Министарства финансија</t>
  </si>
  <si>
    <t>444-Пратећи трошкови задуживања-покриће негативних курсних разлика</t>
  </si>
  <si>
    <t>0015</t>
  </si>
  <si>
    <t>Спровођење другостепеног пореског и царинског поступка</t>
  </si>
  <si>
    <t>Платформа за надзор реализације уговора о јавним набавкама</t>
  </si>
  <si>
    <t>Апликативни систем за централизовани мониторинг ИТ система дата центра</t>
  </si>
  <si>
    <t xml:space="preserve">Пројеката развоја тржишта капитала </t>
  </si>
  <si>
    <t>Централни информациони систем за обрачун примања запослених у јавном сектору - Искра</t>
  </si>
  <si>
    <t>Интегрисани комуникациони систем</t>
  </si>
  <si>
    <t>Информациони систем - ПИМИС</t>
  </si>
  <si>
    <t>Централизована платформа за електронске фактуре правних лица и предузетника</t>
  </si>
  <si>
    <t>Документ менаџмент систем</t>
  </si>
  <si>
    <t>Надоградња система за консолидацију података и пословно извештавање</t>
  </si>
  <si>
    <t>Надоградња система за управљање претприступне помоћи ЕУ</t>
  </si>
  <si>
    <t>Информациони систем Е - акцизе</t>
  </si>
  <si>
    <t>Пројекат унапређења управљања јавним финанасијама за зелену транзицију</t>
  </si>
  <si>
    <t>621-Набавка домаће финансијске имовине</t>
  </si>
  <si>
    <t>УПРАВЉАЊЕ ПОРЕСКИМ СИСТЕМОМ И ПОРЕСКОМ АДМИНИСТРАЦИЈОМ</t>
  </si>
  <si>
    <t>Нормативно уређење фискалног система</t>
  </si>
  <si>
    <t>426 - Материјал</t>
  </si>
  <si>
    <t>УПРАВЉАЊЕ ЦАРИНСКИМ СИСТЕМОМ И ЦАРИНСКОМ АДМИНИСТРАЦИЈОМ</t>
  </si>
  <si>
    <t>Нормативно уређење царинског система</t>
  </si>
  <si>
    <t>416-Награде запосленима и остали посебни расходи</t>
  </si>
  <si>
    <t>ИНТЕРВЕНЦИЈСКА СРЕДСТВА</t>
  </si>
  <si>
    <t xml:space="preserve">Интервенцијска средства за потребе спровођења ИПА програма </t>
  </si>
  <si>
    <t>Текућа буџетска резерва</t>
  </si>
  <si>
    <t>499-Текућа буџетска резерва</t>
  </si>
  <si>
    <t>Стална буџетска резерва</t>
  </si>
  <si>
    <t>499-Стална буџетска резерва</t>
  </si>
  <si>
    <t>УКУПНО МИНИСТАРСТВО ФИНАНСИЈА</t>
  </si>
  <si>
    <t>Текућа апропријација 2026. год.</t>
  </si>
  <si>
    <t>423 - Услуге по уговору</t>
  </si>
  <si>
    <t>Изградња нове зграде Природњачког музеја</t>
  </si>
  <si>
    <t>441-отплата домаћих камата</t>
  </si>
  <si>
    <t>Подршка реализацији EXPO Београд 2027</t>
  </si>
  <si>
    <t>451-Субвенције јавним нефинансијским предузећима и организацијама</t>
  </si>
  <si>
    <t>Пројектовање и изградња објеката у зонама Б и Е у циљу реализације Међународне специјализоване изложбе „EXPO Belgrade 2027“ са пратећим садржајима на територији градске општине Сурчин у Београду</t>
  </si>
  <si>
    <t>Кредитна подршка</t>
  </si>
  <si>
    <t xml:space="preserve">Извршено до 31.07.2026.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</si>
</sst>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b/>
      <sz val="8"/>
      <name val="Arial"/>
      <family val="2"/>
      <charset val="238"/>
    </font>
    <font>
      <i/>
      <sz val="8"/>
      <name val="Arial"/>
      <family val="2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sz val="8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226">
    <xf numFmtId="0" fontId="0" fillId="0" borderId="0" xfId="0"/>
    <xf numFmtId="0" fontId="2" fillId="0" borderId="1" xfId="0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6" fillId="0" borderId="6" xfId="0" applyNumberFormat="1" applyFont="1" applyBorder="1" applyAlignment="1">
      <alignment horizontal="right" wrapText="1"/>
    </xf>
    <xf numFmtId="4" fontId="7" fillId="0" borderId="7" xfId="0" applyNumberFormat="1" applyFont="1" applyBorder="1" applyAlignment="1">
      <alignment horizontal="right" wrapText="1"/>
    </xf>
    <xf numFmtId="4" fontId="9" fillId="0" borderId="9" xfId="0" applyNumberFormat="1" applyFont="1" applyBorder="1" applyAlignment="1">
      <alignment horizontal="right" wrapText="1"/>
    </xf>
    <xf numFmtId="4" fontId="2" fillId="0" borderId="10" xfId="0" applyNumberFormat="1" applyFont="1" applyBorder="1" applyAlignment="1">
      <alignment horizontal="right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wrapText="1"/>
    </xf>
    <xf numFmtId="4" fontId="6" fillId="0" borderId="6" xfId="0" applyNumberFormat="1" applyFont="1" applyBorder="1"/>
    <xf numFmtId="4" fontId="7" fillId="0" borderId="12" xfId="0" applyNumberFormat="1" applyFont="1" applyBorder="1" applyAlignment="1">
      <alignment horizontal="right" wrapText="1"/>
    </xf>
    <xf numFmtId="4" fontId="8" fillId="0" borderId="14" xfId="0" applyNumberFormat="1" applyFont="1" applyBorder="1"/>
    <xf numFmtId="4" fontId="11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8" fillId="0" borderId="20" xfId="0" applyNumberFormat="1" applyFont="1" applyBorder="1"/>
    <xf numFmtId="4" fontId="2" fillId="0" borderId="21" xfId="0" applyNumberFormat="1" applyFont="1" applyBorder="1" applyAlignment="1">
      <alignment horizontal="right" wrapText="1"/>
    </xf>
    <xf numFmtId="4" fontId="8" fillId="0" borderId="24" xfId="0" applyNumberFormat="1" applyFont="1" applyBorder="1"/>
    <xf numFmtId="4" fontId="2" fillId="0" borderId="25" xfId="0" applyNumberFormat="1" applyFont="1" applyBorder="1" applyAlignment="1">
      <alignment horizontal="right" wrapText="1"/>
    </xf>
    <xf numFmtId="4" fontId="6" fillId="0" borderId="24" xfId="0" applyNumberFormat="1" applyFont="1" applyBorder="1"/>
    <xf numFmtId="43" fontId="6" fillId="0" borderId="20" xfId="1" applyFont="1" applyFill="1" applyBorder="1" applyAlignment="1"/>
    <xf numFmtId="43" fontId="14" fillId="0" borderId="20" xfId="1" applyFont="1" applyFill="1" applyBorder="1" applyAlignment="1"/>
    <xf numFmtId="43" fontId="15" fillId="0" borderId="6" xfId="1" applyFont="1" applyFill="1" applyBorder="1" applyAlignment="1"/>
    <xf numFmtId="43" fontId="14" fillId="0" borderId="6" xfId="1" applyFont="1" applyFill="1" applyBorder="1" applyAlignment="1"/>
    <xf numFmtId="4" fontId="5" fillId="0" borderId="25" xfId="0" applyNumberFormat="1" applyFont="1" applyBorder="1" applyAlignment="1">
      <alignment horizontal="right" wrapText="1"/>
    </xf>
    <xf numFmtId="43" fontId="14" fillId="0" borderId="5" xfId="1" applyFont="1" applyFill="1" applyBorder="1" applyAlignment="1"/>
    <xf numFmtId="4" fontId="5" fillId="0" borderId="5" xfId="0" applyNumberFormat="1" applyFont="1" applyBorder="1"/>
    <xf numFmtId="4" fontId="5" fillId="0" borderId="12" xfId="0" applyNumberFormat="1" applyFont="1" applyBorder="1" applyAlignment="1">
      <alignment horizontal="right" wrapText="1"/>
    </xf>
    <xf numFmtId="4" fontId="8" fillId="0" borderId="9" xfId="0" applyNumberFormat="1" applyFont="1" applyBorder="1"/>
    <xf numFmtId="4" fontId="16" fillId="0" borderId="10" xfId="0" applyNumberFormat="1" applyFont="1" applyBorder="1" applyAlignment="1">
      <alignment horizontal="right" wrapText="1"/>
    </xf>
    <xf numFmtId="4" fontId="7" fillId="0" borderId="17" xfId="0" applyNumberFormat="1" applyFont="1" applyBorder="1"/>
    <xf numFmtId="4" fontId="7" fillId="0" borderId="6" xfId="0" applyNumberFormat="1" applyFont="1" applyBorder="1"/>
    <xf numFmtId="0" fontId="2" fillId="0" borderId="27" xfId="0" applyFont="1" applyBorder="1"/>
    <xf numFmtId="4" fontId="8" fillId="0" borderId="5" xfId="0" applyNumberFormat="1" applyFont="1" applyBorder="1"/>
    <xf numFmtId="4" fontId="16" fillId="0" borderId="25" xfId="0" applyNumberFormat="1" applyFont="1" applyBorder="1" applyAlignment="1">
      <alignment horizontal="right" wrapText="1"/>
    </xf>
    <xf numFmtId="4" fontId="7" fillId="0" borderId="20" xfId="0" applyNumberFormat="1" applyFont="1" applyBorder="1"/>
    <xf numFmtId="4" fontId="7" fillId="0" borderId="25" xfId="0" applyNumberFormat="1" applyFont="1" applyBorder="1" applyAlignment="1">
      <alignment horizontal="right" wrapText="1"/>
    </xf>
    <xf numFmtId="4" fontId="8" fillId="0" borderId="6" xfId="0" applyNumberFormat="1" applyFont="1" applyBorder="1"/>
    <xf numFmtId="4" fontId="7" fillId="0" borderId="21" xfId="0" applyNumberFormat="1" applyFont="1" applyBorder="1" applyAlignment="1">
      <alignment horizontal="right" wrapText="1"/>
    </xf>
    <xf numFmtId="4" fontId="5" fillId="0" borderId="20" xfId="0" applyNumberFormat="1" applyFont="1" applyBorder="1" applyAlignment="1">
      <alignment horizontal="right"/>
    </xf>
    <xf numFmtId="4" fontId="8" fillId="0" borderId="14" xfId="0" applyNumberFormat="1" applyFont="1" applyBorder="1" applyAlignment="1">
      <alignment horizontal="right"/>
    </xf>
    <xf numFmtId="4" fontId="5" fillId="0" borderId="6" xfId="0" applyNumberFormat="1" applyFont="1" applyBorder="1"/>
    <xf numFmtId="0" fontId="3" fillId="0" borderId="29" xfId="0" applyFont="1" applyBorder="1" applyAlignment="1">
      <alignment horizontal="center" vertical="center"/>
    </xf>
    <xf numFmtId="4" fontId="5" fillId="0" borderId="31" xfId="0" applyNumberFormat="1" applyFont="1" applyBorder="1"/>
    <xf numFmtId="4" fontId="5" fillId="0" borderId="32" xfId="0" applyNumberFormat="1" applyFont="1" applyBorder="1" applyAlignment="1">
      <alignment horizontal="right" wrapText="1"/>
    </xf>
    <xf numFmtId="4" fontId="2" fillId="0" borderId="12" xfId="0" applyNumberFormat="1" applyFont="1" applyBorder="1" applyAlignment="1">
      <alignment horizontal="right" wrapText="1"/>
    </xf>
    <xf numFmtId="4" fontId="8" fillId="0" borderId="20" xfId="0" applyNumberFormat="1" applyFont="1" applyBorder="1" applyAlignment="1">
      <alignment wrapText="1"/>
    </xf>
    <xf numFmtId="4" fontId="8" fillId="0" borderId="24" xfId="0" applyNumberFormat="1" applyFont="1" applyBorder="1" applyAlignment="1">
      <alignment wrapText="1"/>
    </xf>
    <xf numFmtId="0" fontId="2" fillId="0" borderId="34" xfId="2" applyFont="1" applyBorder="1"/>
    <xf numFmtId="0" fontId="5" fillId="0" borderId="34" xfId="0" applyFont="1" applyBorder="1"/>
    <xf numFmtId="0" fontId="2" fillId="0" borderId="34" xfId="0" applyFont="1" applyBorder="1"/>
    <xf numFmtId="4" fontId="8" fillId="0" borderId="9" xfId="0" applyNumberFormat="1" applyFont="1" applyBorder="1" applyAlignment="1">
      <alignment horizontal="right" wrapText="1"/>
    </xf>
    <xf numFmtId="4" fontId="19" fillId="0" borderId="6" xfId="0" applyNumberFormat="1" applyFont="1" applyBorder="1"/>
    <xf numFmtId="4" fontId="5" fillId="0" borderId="6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4" fontId="2" fillId="0" borderId="36" xfId="0" applyNumberFormat="1" applyFont="1" applyBorder="1" applyAlignment="1">
      <alignment horizontal="right" wrapText="1"/>
    </xf>
    <xf numFmtId="0" fontId="7" fillId="0" borderId="37" xfId="0" applyFont="1" applyBorder="1"/>
    <xf numFmtId="4" fontId="6" fillId="0" borderId="31" xfId="0" applyNumberFormat="1" applyFont="1" applyBorder="1" applyAlignment="1">
      <alignment horizontal="right"/>
    </xf>
    <xf numFmtId="4" fontId="8" fillId="0" borderId="20" xfId="0" applyNumberFormat="1" applyFont="1" applyBorder="1" applyAlignment="1">
      <alignment horizontal="right"/>
    </xf>
    <xf numFmtId="4" fontId="9" fillId="0" borderId="20" xfId="0" applyNumberFormat="1" applyFont="1" applyBorder="1" applyAlignment="1">
      <alignment horizontal="right"/>
    </xf>
    <xf numFmtId="4" fontId="8" fillId="0" borderId="24" xfId="0" applyNumberFormat="1" applyFont="1" applyBorder="1" applyAlignment="1">
      <alignment horizontal="right"/>
    </xf>
    <xf numFmtId="4" fontId="7" fillId="0" borderId="31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7" xfId="0" applyNumberFormat="1" applyFont="1" applyBorder="1" applyAlignment="1">
      <alignment horizontal="right" wrapText="1"/>
    </xf>
    <xf numFmtId="4" fontId="8" fillId="0" borderId="6" xfId="0" applyNumberFormat="1" applyFont="1" applyBorder="1" applyAlignment="1">
      <alignment horizontal="right"/>
    </xf>
    <xf numFmtId="4" fontId="5" fillId="0" borderId="31" xfId="0" applyNumberFormat="1" applyFont="1" applyBorder="1" applyAlignment="1">
      <alignment horizontal="right"/>
    </xf>
    <xf numFmtId="4" fontId="9" fillId="0" borderId="38" xfId="0" applyNumberFormat="1" applyFont="1" applyBorder="1" applyAlignment="1">
      <alignment horizontal="right"/>
    </xf>
    <xf numFmtId="0" fontId="2" fillId="0" borderId="35" xfId="0" applyFont="1" applyBorder="1"/>
    <xf numFmtId="4" fontId="9" fillId="0" borderId="39" xfId="0" applyNumberFormat="1" applyFont="1" applyBorder="1" applyAlignment="1">
      <alignment horizontal="right"/>
    </xf>
    <xf numFmtId="4" fontId="6" fillId="0" borderId="6" xfId="0" applyNumberFormat="1" applyFont="1" applyBorder="1" applyAlignment="1">
      <alignment horizontal="right"/>
    </xf>
    <xf numFmtId="4" fontId="9" fillId="0" borderId="33" xfId="0" applyNumberFormat="1" applyFont="1" applyBorder="1" applyAlignment="1">
      <alignment horizontal="right"/>
    </xf>
    <xf numFmtId="0" fontId="7" fillId="0" borderId="34" xfId="0" applyFont="1" applyBorder="1"/>
    <xf numFmtId="4" fontId="5" fillId="0" borderId="41" xfId="0" applyNumberFormat="1" applyFont="1" applyBorder="1" applyAlignment="1">
      <alignment horizontal="right" wrapText="1"/>
    </xf>
    <xf numFmtId="4" fontId="5" fillId="0" borderId="21" xfId="0" applyNumberFormat="1" applyFont="1" applyBorder="1" applyAlignment="1">
      <alignment horizontal="right" wrapText="1"/>
    </xf>
    <xf numFmtId="4" fontId="5" fillId="0" borderId="10" xfId="0" applyNumberFormat="1" applyFont="1" applyBorder="1" applyAlignment="1">
      <alignment horizontal="right" wrapText="1"/>
    </xf>
    <xf numFmtId="0" fontId="0" fillId="0" borderId="0" xfId="0" applyAlignment="1">
      <alignment horizontal="center" vertical="center"/>
    </xf>
    <xf numFmtId="4" fontId="7" fillId="0" borderId="32" xfId="0" applyNumberFormat="1" applyFont="1" applyBorder="1" applyAlignment="1">
      <alignment horizontal="right" wrapText="1"/>
    </xf>
    <xf numFmtId="4" fontId="8" fillId="0" borderId="20" xfId="0" applyNumberFormat="1" applyFont="1" applyBorder="1" applyAlignment="1">
      <alignment horizontal="right" wrapText="1"/>
    </xf>
    <xf numFmtId="4" fontId="3" fillId="0" borderId="28" xfId="0" applyNumberFormat="1" applyFont="1" applyBorder="1" applyAlignment="1">
      <alignment horizontal="center" vertical="center"/>
    </xf>
    <xf numFmtId="4" fontId="3" fillId="0" borderId="36" xfId="0" applyNumberFormat="1" applyFont="1" applyBorder="1" applyAlignment="1">
      <alignment horizontal="center" vertical="center" wrapText="1"/>
    </xf>
    <xf numFmtId="4" fontId="13" fillId="0" borderId="20" xfId="0" applyNumberFormat="1" applyFont="1" applyBorder="1"/>
    <xf numFmtId="0" fontId="3" fillId="0" borderId="34" xfId="0" applyFont="1" applyBorder="1" applyAlignment="1">
      <alignment horizontal="left"/>
    </xf>
    <xf numFmtId="0" fontId="14" fillId="0" borderId="35" xfId="0" applyFont="1" applyBorder="1"/>
    <xf numFmtId="0" fontId="14" fillId="0" borderId="0" xfId="0" applyFont="1"/>
    <xf numFmtId="4" fontId="7" fillId="0" borderId="5" xfId="0" applyNumberFormat="1" applyFont="1" applyBorder="1" applyAlignment="1">
      <alignment horizontal="right"/>
    </xf>
    <xf numFmtId="4" fontId="7" fillId="0" borderId="20" xfId="0" applyNumberFormat="1" applyFont="1" applyBorder="1" applyAlignment="1">
      <alignment horizontal="right"/>
    </xf>
    <xf numFmtId="4" fontId="5" fillId="0" borderId="40" xfId="0" applyNumberFormat="1" applyFont="1" applyBorder="1" applyAlignment="1">
      <alignment horizontal="right"/>
    </xf>
    <xf numFmtId="0" fontId="0" fillId="0" borderId="0" xfId="0" applyAlignment="1">
      <alignment wrapText="1"/>
    </xf>
    <xf numFmtId="4" fontId="21" fillId="0" borderId="0" xfId="0" applyNumberFormat="1" applyFont="1"/>
    <xf numFmtId="4" fontId="0" fillId="0" borderId="0" xfId="0" applyNumberFormat="1"/>
    <xf numFmtId="4" fontId="2" fillId="0" borderId="3" xfId="0" applyNumberFormat="1" applyFont="1" applyBorder="1" applyAlignment="1">
      <alignment horizontal="center" wrapText="1"/>
    </xf>
    <xf numFmtId="4" fontId="9" fillId="0" borderId="14" xfId="0" applyNumberFormat="1" applyFont="1" applyBorder="1"/>
    <xf numFmtId="4" fontId="6" fillId="0" borderId="20" xfId="0" applyNumberFormat="1" applyFont="1" applyBorder="1"/>
    <xf numFmtId="2" fontId="6" fillId="0" borderId="20" xfId="1" applyNumberFormat="1" applyFont="1" applyFill="1" applyBorder="1" applyAlignment="1"/>
    <xf numFmtId="2" fontId="14" fillId="0" borderId="20" xfId="1" applyNumberFormat="1" applyFont="1" applyFill="1" applyBorder="1" applyAlignment="1"/>
    <xf numFmtId="4" fontId="9" fillId="0" borderId="5" xfId="0" applyNumberFormat="1" applyFont="1" applyBorder="1"/>
    <xf numFmtId="4" fontId="9" fillId="0" borderId="9" xfId="0" applyNumberFormat="1" applyFont="1" applyBorder="1"/>
    <xf numFmtId="4" fontId="5" fillId="0" borderId="20" xfId="0" applyNumberFormat="1" applyFont="1" applyBorder="1"/>
    <xf numFmtId="4" fontId="8" fillId="0" borderId="28" xfId="0" applyNumberFormat="1" applyFont="1" applyBorder="1"/>
    <xf numFmtId="4" fontId="3" fillId="0" borderId="15" xfId="0" applyNumberFormat="1" applyFont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/>
    </xf>
    <xf numFmtId="4" fontId="8" fillId="0" borderId="17" xfId="0" applyNumberFormat="1" applyFont="1" applyBorder="1"/>
    <xf numFmtId="4" fontId="8" fillId="0" borderId="19" xfId="0" applyNumberFormat="1" applyFont="1" applyBorder="1"/>
    <xf numFmtId="4" fontId="8" fillId="0" borderId="23" xfId="0" applyNumberFormat="1" applyFont="1" applyBorder="1"/>
    <xf numFmtId="4" fontId="8" fillId="0" borderId="13" xfId="0" applyNumberFormat="1" applyFont="1" applyBorder="1"/>
    <xf numFmtId="4" fontId="2" fillId="0" borderId="20" xfId="0" applyNumberFormat="1" applyFont="1" applyBorder="1" applyAlignment="1">
      <alignment horizontal="right"/>
    </xf>
    <xf numFmtId="0" fontId="14" fillId="0" borderId="9" xfId="0" applyFont="1" applyBorder="1"/>
    <xf numFmtId="4" fontId="7" fillId="0" borderId="5" xfId="0" applyNumberFormat="1" applyFont="1" applyBorder="1"/>
    <xf numFmtId="0" fontId="7" fillId="0" borderId="43" xfId="0" applyFont="1" applyBorder="1"/>
    <xf numFmtId="0" fontId="17" fillId="0" borderId="0" xfId="0" applyFont="1"/>
    <xf numFmtId="4" fontId="9" fillId="0" borderId="24" xfId="0" applyNumberFormat="1" applyFont="1" applyBorder="1" applyAlignment="1">
      <alignment horizontal="right"/>
    </xf>
    <xf numFmtId="39" fontId="23" fillId="0" borderId="6" xfId="1" applyNumberFormat="1" applyFont="1" applyFill="1" applyBorder="1" applyAlignment="1"/>
    <xf numFmtId="0" fontId="22" fillId="0" borderId="0" xfId="0" applyFont="1"/>
    <xf numFmtId="39" fontId="15" fillId="0" borderId="20" xfId="1" applyNumberFormat="1" applyFont="1" applyFill="1" applyBorder="1" applyAlignment="1"/>
    <xf numFmtId="2" fontId="14" fillId="0" borderId="5" xfId="1" applyNumberFormat="1" applyFont="1" applyFill="1" applyBorder="1" applyAlignment="1"/>
    <xf numFmtId="164" fontId="2" fillId="0" borderId="7" xfId="0" applyNumberFormat="1" applyFont="1" applyBorder="1" applyAlignment="1">
      <alignment horizontal="right" wrapText="1"/>
    </xf>
    <xf numFmtId="4" fontId="7" fillId="0" borderId="14" xfId="0" applyNumberFormat="1" applyFont="1" applyBorder="1" applyAlignment="1">
      <alignment horizontal="right"/>
    </xf>
    <xf numFmtId="4" fontId="9" fillId="0" borderId="6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4" fontId="5" fillId="0" borderId="2" xfId="0" applyNumberFormat="1" applyFont="1" applyBorder="1" applyAlignment="1">
      <alignment horizontal="right" wrapText="1"/>
    </xf>
    <xf numFmtId="4" fontId="2" fillId="0" borderId="24" xfId="0" applyNumberFormat="1" applyFont="1" applyBorder="1" applyAlignment="1">
      <alignment horizontal="right"/>
    </xf>
    <xf numFmtId="0" fontId="5" fillId="0" borderId="0" xfId="0" applyFont="1"/>
    <xf numFmtId="0" fontId="7" fillId="0" borderId="29" xfId="0" applyFont="1" applyBorder="1"/>
    <xf numFmtId="4" fontId="6" fillId="0" borderId="3" xfId="0" applyNumberFormat="1" applyFont="1" applyBorder="1" applyAlignment="1">
      <alignment horizontal="right"/>
    </xf>
    <xf numFmtId="4" fontId="21" fillId="0" borderId="3" xfId="0" applyNumberFormat="1" applyFont="1" applyBorder="1"/>
    <xf numFmtId="0" fontId="5" fillId="0" borderId="29" xfId="0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5" fillId="0" borderId="7" xfId="0" applyNumberFormat="1" applyFont="1" applyBorder="1" applyAlignment="1">
      <alignment horizontal="right" wrapText="1"/>
    </xf>
    <xf numFmtId="0" fontId="2" fillId="0" borderId="34" xfId="0" applyFont="1" applyBorder="1" applyAlignment="1">
      <alignment horizontal="center"/>
    </xf>
    <xf numFmtId="4" fontId="5" fillId="0" borderId="36" xfId="0" applyNumberFormat="1" applyFont="1" applyBorder="1" applyAlignment="1">
      <alignment horizontal="right" wrapText="1"/>
    </xf>
    <xf numFmtId="0" fontId="2" fillId="0" borderId="29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5" fillId="0" borderId="34" xfId="0" quotePrefix="1" applyFont="1" applyBorder="1" applyAlignment="1">
      <alignment horizontal="right"/>
    </xf>
    <xf numFmtId="0" fontId="2" fillId="0" borderId="45" xfId="0" applyFont="1" applyBorder="1" applyAlignment="1">
      <alignment horizontal="center" vertical="center" wrapText="1"/>
    </xf>
    <xf numFmtId="0" fontId="2" fillId="0" borderId="45" xfId="0" applyFont="1" applyBorder="1"/>
    <xf numFmtId="0" fontId="5" fillId="0" borderId="43" xfId="0" quotePrefix="1" applyFont="1" applyBorder="1" applyAlignment="1">
      <alignment horizontal="right"/>
    </xf>
    <xf numFmtId="0" fontId="2" fillId="0" borderId="46" xfId="0" applyFont="1" applyBorder="1"/>
    <xf numFmtId="0" fontId="5" fillId="0" borderId="46" xfId="0" applyFont="1" applyBorder="1"/>
    <xf numFmtId="0" fontId="5" fillId="0" borderId="27" xfId="0" applyFont="1" applyBorder="1"/>
    <xf numFmtId="0" fontId="5" fillId="0" borderId="19" xfId="0" applyFont="1" applyBorder="1"/>
    <xf numFmtId="0" fontId="2" fillId="0" borderId="19" xfId="0" applyFont="1" applyBorder="1"/>
    <xf numFmtId="0" fontId="2" fillId="0" borderId="23" xfId="0" applyFont="1" applyBorder="1"/>
    <xf numFmtId="0" fontId="2" fillId="0" borderId="0" xfId="0" applyFont="1"/>
    <xf numFmtId="0" fontId="5" fillId="0" borderId="35" xfId="0" quotePrefix="1" applyFont="1" applyBorder="1" applyAlignment="1">
      <alignment horizontal="right"/>
    </xf>
    <xf numFmtId="0" fontId="5" fillId="0" borderId="46" xfId="0" quotePrefix="1" applyFont="1" applyBorder="1" applyAlignment="1">
      <alignment horizontal="right"/>
    </xf>
    <xf numFmtId="0" fontId="10" fillId="0" borderId="43" xfId="0" applyFont="1" applyBorder="1" applyAlignment="1">
      <alignment horizontal="left"/>
    </xf>
    <xf numFmtId="49" fontId="5" fillId="0" borderId="46" xfId="0" applyNumberFormat="1" applyFont="1" applyBorder="1" applyAlignment="1">
      <alignment horizontal="right"/>
    </xf>
    <xf numFmtId="0" fontId="5" fillId="0" borderId="45" xfId="0" quotePrefix="1" applyFont="1" applyBorder="1" applyAlignment="1">
      <alignment horizontal="right"/>
    </xf>
    <xf numFmtId="0" fontId="5" fillId="0" borderId="37" xfId="0" quotePrefix="1" applyFont="1" applyBorder="1" applyAlignment="1">
      <alignment horizontal="right"/>
    </xf>
    <xf numFmtId="0" fontId="5" fillId="0" borderId="29" xfId="0" applyFont="1" applyBorder="1"/>
    <xf numFmtId="0" fontId="5" fillId="0" borderId="43" xfId="0" applyFont="1" applyBorder="1"/>
    <xf numFmtId="0" fontId="7" fillId="0" borderId="47" xfId="0" applyFont="1" applyBorder="1"/>
    <xf numFmtId="0" fontId="7" fillId="0" borderId="19" xfId="0" applyFont="1" applyBorder="1"/>
    <xf numFmtId="0" fontId="7" fillId="0" borderId="23" xfId="0" applyFont="1" applyBorder="1"/>
    <xf numFmtId="0" fontId="2" fillId="0" borderId="1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7" xfId="2" applyFont="1" applyBorder="1"/>
    <xf numFmtId="0" fontId="2" fillId="0" borderId="34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5" fillId="0" borderId="43" xfId="0" applyFont="1" applyBorder="1" applyAlignment="1">
      <alignment horizontal="right"/>
    </xf>
    <xf numFmtId="0" fontId="3" fillId="0" borderId="19" xfId="0" applyFont="1" applyBorder="1" applyAlignment="1">
      <alignment horizontal="center" vertical="center"/>
    </xf>
    <xf numFmtId="0" fontId="3" fillId="0" borderId="43" xfId="0" applyFont="1" applyBorder="1" applyAlignment="1">
      <alignment horizontal="left"/>
    </xf>
    <xf numFmtId="0" fontId="5" fillId="0" borderId="27" xfId="0" quotePrefix="1" applyFont="1" applyBorder="1" applyAlignment="1">
      <alignment horizontal="right"/>
    </xf>
    <xf numFmtId="0" fontId="0" fillId="0" borderId="29" xfId="0" applyBorder="1"/>
    <xf numFmtId="0" fontId="2" fillId="0" borderId="4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5" fillId="0" borderId="34" xfId="0" applyFont="1" applyBorder="1" applyAlignment="1">
      <alignment wrapText="1"/>
    </xf>
    <xf numFmtId="0" fontId="8" fillId="0" borderId="45" xfId="0" applyFont="1" applyBorder="1" applyAlignment="1">
      <alignment wrapText="1"/>
    </xf>
    <xf numFmtId="0" fontId="3" fillId="0" borderId="29" xfId="0" applyFont="1" applyBorder="1" applyAlignment="1">
      <alignment horizontal="center" vertical="center" wrapText="1"/>
    </xf>
    <xf numFmtId="0" fontId="5" fillId="0" borderId="43" xfId="0" applyFont="1" applyBorder="1" applyAlignment="1">
      <alignment wrapText="1"/>
    </xf>
    <xf numFmtId="0" fontId="8" fillId="0" borderId="46" xfId="0" applyFont="1" applyBorder="1" applyAlignment="1">
      <alignment wrapText="1"/>
    </xf>
    <xf numFmtId="0" fontId="24" fillId="0" borderId="34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13" fillId="0" borderId="18" xfId="0" applyFont="1" applyBorder="1" applyAlignment="1">
      <alignment wrapText="1"/>
    </xf>
    <xf numFmtId="0" fontId="13" fillId="0" borderId="16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23" fillId="0" borderId="18" xfId="0" applyFont="1" applyBorder="1" applyAlignment="1">
      <alignment wrapText="1"/>
    </xf>
    <xf numFmtId="0" fontId="7" fillId="0" borderId="18" xfId="0" applyFont="1" applyBorder="1" applyAlignment="1">
      <alignment horizontal="left" wrapText="1"/>
    </xf>
    <xf numFmtId="0" fontId="7" fillId="0" borderId="16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8" fillId="0" borderId="16" xfId="0" applyFont="1" applyBorder="1" applyAlignment="1">
      <alignment wrapText="1"/>
    </xf>
    <xf numFmtId="49" fontId="5" fillId="0" borderId="16" xfId="0" applyNumberFormat="1" applyFont="1" applyBorder="1" applyAlignment="1">
      <alignment wrapText="1"/>
    </xf>
    <xf numFmtId="0" fontId="8" fillId="0" borderId="43" xfId="0" applyFont="1" applyBorder="1" applyAlignment="1">
      <alignment wrapText="1"/>
    </xf>
    <xf numFmtId="49" fontId="5" fillId="0" borderId="30" xfId="0" applyNumberFormat="1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9" fillId="0" borderId="18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9" fillId="0" borderId="35" xfId="0" applyFont="1" applyBorder="1" applyAlignment="1">
      <alignment wrapText="1"/>
    </xf>
    <xf numFmtId="0" fontId="7" fillId="0" borderId="42" xfId="0" applyFont="1" applyBorder="1" applyAlignment="1">
      <alignment wrapText="1"/>
    </xf>
    <xf numFmtId="4" fontId="2" fillId="0" borderId="25" xfId="0" applyNumberFormat="1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3" fillId="0" borderId="26" xfId="0" applyFont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2" applyFont="1" applyBorder="1" applyAlignment="1">
      <alignment horizontal="center"/>
    </xf>
    <xf numFmtId="0" fontId="2" fillId="0" borderId="34" xfId="2" applyFont="1" applyBorder="1" applyAlignment="1">
      <alignment horizontal="center"/>
    </xf>
    <xf numFmtId="0" fontId="2" fillId="0" borderId="35" xfId="2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5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0"/>
  <sheetViews>
    <sheetView tabSelected="1" topLeftCell="A181" zoomScale="130" zoomScaleNormal="130" workbookViewId="0">
      <selection activeCell="H196" sqref="H196"/>
    </sheetView>
  </sheetViews>
  <sheetFormatPr defaultRowHeight="15" x14ac:dyDescent="0.25"/>
  <cols>
    <col min="2" max="2" width="40" style="90" customWidth="1"/>
    <col min="3" max="3" width="19.140625" customWidth="1"/>
    <col min="4" max="4" width="17.5703125" customWidth="1"/>
    <col min="5" max="5" width="16" customWidth="1"/>
    <col min="6" max="6" width="1.5703125" customWidth="1"/>
    <col min="8" max="8" width="8.85546875" customWidth="1"/>
    <col min="10" max="10" width="17.5703125" bestFit="1" customWidth="1"/>
  </cols>
  <sheetData>
    <row r="1" spans="1:5" ht="34.5" thickBot="1" x14ac:dyDescent="0.3">
      <c r="A1" s="133" t="s">
        <v>0</v>
      </c>
      <c r="B1" s="169"/>
      <c r="C1" s="1" t="s">
        <v>106</v>
      </c>
      <c r="D1" s="93" t="s">
        <v>114</v>
      </c>
      <c r="E1" s="2" t="s">
        <v>1</v>
      </c>
    </row>
    <row r="2" spans="1:5" s="5" customFormat="1" ht="24" customHeight="1" thickBot="1" x14ac:dyDescent="0.3">
      <c r="A2" s="134" t="s">
        <v>2</v>
      </c>
      <c r="B2" s="170" t="s">
        <v>3</v>
      </c>
      <c r="C2" s="3">
        <f>C3</f>
        <v>13587021000</v>
      </c>
      <c r="D2" s="3">
        <f>D3</f>
        <v>1819072481.1900001</v>
      </c>
      <c r="E2" s="4">
        <f>D2/C2*100</f>
        <v>13.388309925994815</v>
      </c>
    </row>
    <row r="3" spans="1:5" x14ac:dyDescent="0.25">
      <c r="A3" s="135" t="s">
        <v>4</v>
      </c>
      <c r="B3" s="171" t="s">
        <v>5</v>
      </c>
      <c r="C3" s="6">
        <f>C4</f>
        <v>13587021000</v>
      </c>
      <c r="D3" s="6">
        <f>D4</f>
        <v>1819072481.1900001</v>
      </c>
      <c r="E3" s="7">
        <f>SUM(D3/C3*100)</f>
        <v>13.388309925994815</v>
      </c>
    </row>
    <row r="4" spans="1:5" ht="15.75" thickBot="1" x14ac:dyDescent="0.3">
      <c r="A4" s="136"/>
      <c r="B4" s="172" t="s">
        <v>6</v>
      </c>
      <c r="C4" s="8">
        <v>13587021000</v>
      </c>
      <c r="D4" s="8">
        <v>1819072481.1900001</v>
      </c>
      <c r="E4" s="9">
        <f t="shared" ref="E4:E85" si="0">SUM(D4/C4*100)</f>
        <v>13.388309925994815</v>
      </c>
    </row>
    <row r="5" spans="1:5" s="5" customFormat="1" ht="28.5" customHeight="1" thickBot="1" x14ac:dyDescent="0.3">
      <c r="A5" s="134" t="s">
        <v>7</v>
      </c>
      <c r="B5" s="170" t="s">
        <v>8</v>
      </c>
      <c r="C5" s="10">
        <f>C6</f>
        <v>35089497000</v>
      </c>
      <c r="D5" s="11">
        <f>D6</f>
        <v>19984314242</v>
      </c>
      <c r="E5" s="12">
        <f>D5/C5*100</f>
        <v>56.952410124317254</v>
      </c>
    </row>
    <row r="6" spans="1:5" x14ac:dyDescent="0.25">
      <c r="A6" s="135" t="s">
        <v>9</v>
      </c>
      <c r="B6" s="173" t="s">
        <v>10</v>
      </c>
      <c r="C6" s="13">
        <f>C7</f>
        <v>35089497000</v>
      </c>
      <c r="D6" s="13">
        <f>D7</f>
        <v>19984314242</v>
      </c>
      <c r="E6" s="14">
        <f t="shared" si="0"/>
        <v>56.952410124317254</v>
      </c>
    </row>
    <row r="7" spans="1:5" ht="18" customHeight="1" thickBot="1" x14ac:dyDescent="0.3">
      <c r="A7" s="137"/>
      <c r="B7" s="174" t="s">
        <v>11</v>
      </c>
      <c r="C7" s="15">
        <v>35089497000</v>
      </c>
      <c r="D7" s="94">
        <v>19984314242</v>
      </c>
      <c r="E7" s="9">
        <f t="shared" si="0"/>
        <v>56.952410124317254</v>
      </c>
    </row>
    <row r="8" spans="1:5" s="17" customFormat="1" ht="42.75" customHeight="1" thickBot="1" x14ac:dyDescent="0.3">
      <c r="A8" s="134" t="s">
        <v>12</v>
      </c>
      <c r="B8" s="175" t="s">
        <v>13</v>
      </c>
      <c r="C8" s="16">
        <f>C24+C22+C19+C17+C15+C13+C11+C9</f>
        <v>136173897045.45001</v>
      </c>
      <c r="D8" s="16">
        <f>D22+D19+D15+D13+D11+D9</f>
        <v>50547298069.48999</v>
      </c>
      <c r="E8" s="12">
        <f>D8/C8*100</f>
        <v>37.119667694183043</v>
      </c>
    </row>
    <row r="9" spans="1:5" ht="23.25" x14ac:dyDescent="0.25">
      <c r="A9" s="138" t="s">
        <v>14</v>
      </c>
      <c r="B9" s="176" t="s">
        <v>15</v>
      </c>
      <c r="C9" s="13">
        <f>+C10</f>
        <v>21507629000</v>
      </c>
      <c r="D9" s="13">
        <f>+D10</f>
        <v>7430246641.9799995</v>
      </c>
      <c r="E9" s="14">
        <f t="shared" si="0"/>
        <v>34.54702813583031</v>
      </c>
    </row>
    <row r="10" spans="1:5" x14ac:dyDescent="0.25">
      <c r="A10" s="139"/>
      <c r="B10" s="177" t="s">
        <v>16</v>
      </c>
      <c r="C10" s="18">
        <v>21507629000</v>
      </c>
      <c r="D10" s="18">
        <v>7430246641.9799995</v>
      </c>
      <c r="E10" s="19">
        <f t="shared" si="0"/>
        <v>34.54702813583031</v>
      </c>
    </row>
    <row r="11" spans="1:5" ht="57" x14ac:dyDescent="0.25">
      <c r="A11" s="138">
        <v>4022</v>
      </c>
      <c r="B11" s="178" t="s">
        <v>112</v>
      </c>
      <c r="C11" s="13">
        <f>+C12</f>
        <v>13254013616.18</v>
      </c>
      <c r="D11" s="13">
        <f>+D12</f>
        <v>13169665768.18</v>
      </c>
      <c r="E11" s="14">
        <f t="shared" ref="E11:E12" si="1">SUM(D11/C11*100)</f>
        <v>99.363605241079341</v>
      </c>
    </row>
    <row r="12" spans="1:5" x14ac:dyDescent="0.25">
      <c r="A12" s="139"/>
      <c r="B12" s="179" t="s">
        <v>18</v>
      </c>
      <c r="C12" s="18">
        <v>13254013616.18</v>
      </c>
      <c r="D12" s="18">
        <v>13169665768.18</v>
      </c>
      <c r="E12" s="19">
        <f t="shared" si="1"/>
        <v>99.363605241079341</v>
      </c>
    </row>
    <row r="13" spans="1:5" ht="23.25" x14ac:dyDescent="0.25">
      <c r="A13" s="138">
        <v>5073</v>
      </c>
      <c r="B13" s="176" t="s">
        <v>17</v>
      </c>
      <c r="C13" s="13">
        <f>C14</f>
        <v>21200000000</v>
      </c>
      <c r="D13" s="13">
        <f>D14</f>
        <v>7293642900.0900002</v>
      </c>
      <c r="E13" s="14">
        <f t="shared" si="0"/>
        <v>34.403975943820761</v>
      </c>
    </row>
    <row r="14" spans="1:5" x14ac:dyDescent="0.25">
      <c r="A14" s="35"/>
      <c r="B14" s="180" t="s">
        <v>18</v>
      </c>
      <c r="C14" s="20">
        <v>21200000000</v>
      </c>
      <c r="D14" s="20">
        <v>7293642900.0900002</v>
      </c>
      <c r="E14" s="21">
        <f t="shared" si="0"/>
        <v>34.403975943820761</v>
      </c>
    </row>
    <row r="15" spans="1:5" x14ac:dyDescent="0.25">
      <c r="A15" s="140">
        <v>5081</v>
      </c>
      <c r="B15" s="181" t="s">
        <v>19</v>
      </c>
      <c r="C15" s="22">
        <f>+C16</f>
        <v>42577000000</v>
      </c>
      <c r="D15" s="95">
        <f>+D16</f>
        <v>13098103799.629999</v>
      </c>
      <c r="E15" s="27">
        <f t="shared" si="0"/>
        <v>30.763331844963243</v>
      </c>
    </row>
    <row r="16" spans="1:5" x14ac:dyDescent="0.25">
      <c r="A16" s="141"/>
      <c r="B16" s="182" t="s">
        <v>18</v>
      </c>
      <c r="C16" s="20">
        <v>42577000000</v>
      </c>
      <c r="D16" s="20">
        <v>13098103799.629999</v>
      </c>
      <c r="E16" s="19">
        <f>SUM(D16/C16*100)</f>
        <v>30.763331844963243</v>
      </c>
    </row>
    <row r="17" spans="1:10" ht="23.25" x14ac:dyDescent="0.25">
      <c r="A17" s="141">
        <v>5086</v>
      </c>
      <c r="B17" s="183" t="s">
        <v>20</v>
      </c>
      <c r="C17" s="23">
        <f>C18</f>
        <v>5000000000</v>
      </c>
      <c r="D17" s="96">
        <f>D18</f>
        <v>0</v>
      </c>
      <c r="E17" s="41">
        <f t="shared" si="0"/>
        <v>0</v>
      </c>
    </row>
    <row r="18" spans="1:10" x14ac:dyDescent="0.25">
      <c r="A18" s="35"/>
      <c r="B18" s="184" t="s">
        <v>21</v>
      </c>
      <c r="C18" s="24">
        <v>5000000000</v>
      </c>
      <c r="D18" s="97">
        <v>0</v>
      </c>
      <c r="E18" s="21">
        <f t="shared" si="0"/>
        <v>0</v>
      </c>
    </row>
    <row r="19" spans="1:10" x14ac:dyDescent="0.25">
      <c r="A19" s="142">
        <v>5087</v>
      </c>
      <c r="B19" s="176" t="s">
        <v>22</v>
      </c>
      <c r="C19" s="25">
        <f>C20+C21</f>
        <v>1021600000</v>
      </c>
      <c r="D19" s="114">
        <f>D20+D21</f>
        <v>0</v>
      </c>
      <c r="E19" s="14">
        <f t="shared" si="0"/>
        <v>0</v>
      </c>
    </row>
    <row r="20" spans="1:10" x14ac:dyDescent="0.25">
      <c r="A20" s="142"/>
      <c r="B20" s="185" t="s">
        <v>107</v>
      </c>
      <c r="C20" s="26">
        <v>21600000</v>
      </c>
      <c r="D20" s="97">
        <v>0</v>
      </c>
      <c r="E20" s="7"/>
    </row>
    <row r="21" spans="1:10" x14ac:dyDescent="0.25">
      <c r="A21" s="143"/>
      <c r="B21" s="185" t="s">
        <v>21</v>
      </c>
      <c r="C21" s="26">
        <v>1000000000</v>
      </c>
      <c r="D21" s="97">
        <v>0</v>
      </c>
      <c r="E21" s="21">
        <f t="shared" si="0"/>
        <v>0</v>
      </c>
    </row>
    <row r="22" spans="1:10" x14ac:dyDescent="0.25">
      <c r="A22" s="142">
        <v>5088</v>
      </c>
      <c r="B22" s="176" t="s">
        <v>23</v>
      </c>
      <c r="C22" s="25">
        <f>C23</f>
        <v>28722654429.27</v>
      </c>
      <c r="D22" s="25">
        <f>D23</f>
        <v>9555638959.6100006</v>
      </c>
      <c r="E22" s="27">
        <f t="shared" si="0"/>
        <v>33.268648561507142</v>
      </c>
    </row>
    <row r="23" spans="1:10" x14ac:dyDescent="0.25">
      <c r="A23" s="144"/>
      <c r="B23" s="186" t="s">
        <v>21</v>
      </c>
      <c r="C23" s="28">
        <v>28722654429.27</v>
      </c>
      <c r="D23" s="28">
        <v>9555638959.6100006</v>
      </c>
      <c r="E23" s="21">
        <f>SUM(D23/C23*100)</f>
        <v>33.268648561507142</v>
      </c>
    </row>
    <row r="24" spans="1:10" s="115" customFormat="1" x14ac:dyDescent="0.25">
      <c r="A24" s="142">
        <v>5090</v>
      </c>
      <c r="B24" s="187" t="s">
        <v>108</v>
      </c>
      <c r="C24" s="116">
        <f>C25</f>
        <v>2891000000</v>
      </c>
      <c r="D24" s="116">
        <f>D25</f>
        <v>0</v>
      </c>
      <c r="E24" s="76">
        <f>E25</f>
        <v>0</v>
      </c>
    </row>
    <row r="25" spans="1:10" ht="15.75" thickBot="1" x14ac:dyDescent="0.3">
      <c r="A25" s="145"/>
      <c r="B25" s="186" t="s">
        <v>21</v>
      </c>
      <c r="C25" s="28">
        <v>2891000000</v>
      </c>
      <c r="D25" s="117">
        <v>0</v>
      </c>
      <c r="E25" s="118">
        <f>D25/C25*100</f>
        <v>0</v>
      </c>
    </row>
    <row r="26" spans="1:10" s="5" customFormat="1" ht="26.25" thickBot="1" x14ac:dyDescent="0.3">
      <c r="A26" s="134" t="s">
        <v>24</v>
      </c>
      <c r="B26" s="170" t="s">
        <v>25</v>
      </c>
      <c r="C26" s="16">
        <f>C27</f>
        <v>24267109000</v>
      </c>
      <c r="D26" s="16">
        <f>D27</f>
        <v>19821170797.68</v>
      </c>
      <c r="E26" s="4">
        <f>SUM(D26/C26*100)</f>
        <v>81.679160042014061</v>
      </c>
    </row>
    <row r="27" spans="1:10" ht="23.25" x14ac:dyDescent="0.25">
      <c r="A27" s="138" t="s">
        <v>26</v>
      </c>
      <c r="B27" s="173" t="s">
        <v>27</v>
      </c>
      <c r="C27" s="29">
        <f>C28</f>
        <v>24267109000</v>
      </c>
      <c r="D27" s="29">
        <f>D28</f>
        <v>19821170797.68</v>
      </c>
      <c r="E27" s="30">
        <f t="shared" si="0"/>
        <v>81.679160042014061</v>
      </c>
    </row>
    <row r="28" spans="1:10" ht="26.25" customHeight="1" thickBot="1" x14ac:dyDescent="0.3">
      <c r="A28" s="146"/>
      <c r="B28" s="172" t="s">
        <v>28</v>
      </c>
      <c r="C28" s="31">
        <v>24267109000</v>
      </c>
      <c r="D28" s="31">
        <v>19821170797.68</v>
      </c>
      <c r="E28" s="32">
        <f t="shared" si="0"/>
        <v>81.679160042014061</v>
      </c>
      <c r="J28" s="92"/>
    </row>
    <row r="29" spans="1:10" s="5" customFormat="1" ht="26.25" thickBot="1" x14ac:dyDescent="0.3">
      <c r="A29" s="134" t="s">
        <v>29</v>
      </c>
      <c r="B29" s="175" t="s">
        <v>30</v>
      </c>
      <c r="C29" s="16">
        <f>SUM(C30+C32)</f>
        <v>284332891000</v>
      </c>
      <c r="D29" s="11">
        <f>SUM(D30+D32)</f>
        <v>162101501783.27002</v>
      </c>
      <c r="E29" s="4">
        <f t="shared" si="0"/>
        <v>57.011167864948142</v>
      </c>
    </row>
    <row r="30" spans="1:10" ht="23.25" x14ac:dyDescent="0.25">
      <c r="A30" s="138" t="s">
        <v>9</v>
      </c>
      <c r="B30" s="176" t="s">
        <v>31</v>
      </c>
      <c r="C30" s="33">
        <f>C31</f>
        <v>239752891000</v>
      </c>
      <c r="D30" s="34">
        <f>D31</f>
        <v>136096501783.27</v>
      </c>
      <c r="E30" s="14">
        <f t="shared" si="0"/>
        <v>56.765322501687784</v>
      </c>
      <c r="F30" s="112"/>
    </row>
    <row r="31" spans="1:10" ht="23.25" x14ac:dyDescent="0.25">
      <c r="A31" s="35"/>
      <c r="B31" s="180" t="s">
        <v>32</v>
      </c>
      <c r="C31" s="36">
        <v>239752891000</v>
      </c>
      <c r="D31" s="98">
        <v>136096501783.27</v>
      </c>
      <c r="E31" s="37">
        <f t="shared" si="0"/>
        <v>56.765322501687784</v>
      </c>
    </row>
    <row r="32" spans="1:10" ht="21.75" customHeight="1" x14ac:dyDescent="0.25">
      <c r="A32" s="147" t="s">
        <v>33</v>
      </c>
      <c r="B32" s="188" t="s">
        <v>34</v>
      </c>
      <c r="C32" s="38">
        <f>C33</f>
        <v>44580000000</v>
      </c>
      <c r="D32" s="38">
        <f>D33</f>
        <v>26005000000</v>
      </c>
      <c r="E32" s="39">
        <f t="shared" si="0"/>
        <v>58.333333333333336</v>
      </c>
    </row>
    <row r="33" spans="1:5" ht="24" thickBot="1" x14ac:dyDescent="0.3">
      <c r="A33" s="137"/>
      <c r="B33" s="174" t="s">
        <v>32</v>
      </c>
      <c r="C33" s="31">
        <v>44580000000</v>
      </c>
      <c r="D33" s="99">
        <v>26005000000</v>
      </c>
      <c r="E33" s="32">
        <f t="shared" si="0"/>
        <v>58.333333333333336</v>
      </c>
    </row>
    <row r="34" spans="1:5" s="5" customFormat="1" ht="21" customHeight="1" thickBot="1" x14ac:dyDescent="0.3">
      <c r="A34" s="134" t="s">
        <v>35</v>
      </c>
      <c r="B34" s="175" t="s">
        <v>36</v>
      </c>
      <c r="C34" s="16">
        <f>C35</f>
        <v>57090000000</v>
      </c>
      <c r="D34" s="16">
        <f>D35</f>
        <v>33468612455.950001</v>
      </c>
      <c r="E34" s="4">
        <f>D34/C34*100</f>
        <v>58.624299274741645</v>
      </c>
    </row>
    <row r="35" spans="1:5" ht="23.25" x14ac:dyDescent="0.25">
      <c r="A35" s="138" t="s">
        <v>9</v>
      </c>
      <c r="B35" s="176" t="s">
        <v>37</v>
      </c>
      <c r="C35" s="34">
        <f>C36</f>
        <v>57090000000</v>
      </c>
      <c r="D35" s="34">
        <f>D36</f>
        <v>33468612455.950001</v>
      </c>
      <c r="E35" s="14">
        <f t="shared" si="0"/>
        <v>58.624299274741645</v>
      </c>
    </row>
    <row r="36" spans="1:5" ht="24" thickBot="1" x14ac:dyDescent="0.3">
      <c r="A36" s="137"/>
      <c r="B36" s="172" t="s">
        <v>38</v>
      </c>
      <c r="C36" s="31">
        <v>57090000000</v>
      </c>
      <c r="D36" s="31">
        <v>33468612455.950001</v>
      </c>
      <c r="E36" s="9">
        <f t="shared" si="0"/>
        <v>58.624299274741645</v>
      </c>
    </row>
    <row r="37" spans="1:5" s="5" customFormat="1" ht="26.25" thickBot="1" x14ac:dyDescent="0.3">
      <c r="A37" s="45">
        <v>1003</v>
      </c>
      <c r="B37" s="170" t="s">
        <v>39</v>
      </c>
      <c r="C37" s="16">
        <f>SUM(C38+C40+C42)</f>
        <v>7085180000</v>
      </c>
      <c r="D37" s="11">
        <f>SUM(D38+D40+D42)</f>
        <v>6079416355.2700005</v>
      </c>
      <c r="E37" s="4">
        <f t="shared" si="0"/>
        <v>85.804684641321742</v>
      </c>
    </row>
    <row r="38" spans="1:5" x14ac:dyDescent="0.25">
      <c r="A38" s="138" t="s">
        <v>40</v>
      </c>
      <c r="B38" s="189" t="s">
        <v>41</v>
      </c>
      <c r="C38" s="34">
        <f>C39</f>
        <v>559000000</v>
      </c>
      <c r="D38" s="34">
        <f>D39</f>
        <v>326083331</v>
      </c>
      <c r="E38" s="14">
        <f t="shared" si="0"/>
        <v>58.333332915921289</v>
      </c>
    </row>
    <row r="39" spans="1:5" x14ac:dyDescent="0.25">
      <c r="A39" s="148"/>
      <c r="B39" s="179" t="s">
        <v>42</v>
      </c>
      <c r="C39" s="40">
        <v>559000000</v>
      </c>
      <c r="D39" s="40">
        <v>326083331</v>
      </c>
      <c r="E39" s="19">
        <f t="shared" si="0"/>
        <v>58.333332915921289</v>
      </c>
    </row>
    <row r="40" spans="1:5" ht="39" customHeight="1" x14ac:dyDescent="0.25">
      <c r="A40" s="147" t="s">
        <v>9</v>
      </c>
      <c r="B40" s="188" t="s">
        <v>43</v>
      </c>
      <c r="C40" s="38">
        <f>C41</f>
        <v>118180000</v>
      </c>
      <c r="D40" s="38">
        <f>D41</f>
        <v>65046346.390000001</v>
      </c>
      <c r="E40" s="41">
        <f t="shared" si="0"/>
        <v>55.040062946353018</v>
      </c>
    </row>
    <row r="41" spans="1:5" ht="23.25" x14ac:dyDescent="0.25">
      <c r="A41" s="35"/>
      <c r="B41" s="182" t="s">
        <v>44</v>
      </c>
      <c r="C41" s="20">
        <v>118180000</v>
      </c>
      <c r="D41" s="20">
        <v>65046346.390000001</v>
      </c>
      <c r="E41" s="21">
        <f t="shared" si="0"/>
        <v>55.040062946353018</v>
      </c>
    </row>
    <row r="42" spans="1:5" ht="23.25" x14ac:dyDescent="0.25">
      <c r="A42" s="149" t="s">
        <v>33</v>
      </c>
      <c r="B42" s="183" t="s">
        <v>45</v>
      </c>
      <c r="C42" s="42">
        <f>SUM(C43:C43)</f>
        <v>6408000000</v>
      </c>
      <c r="D42" s="100">
        <f>SUM(D43:D43)</f>
        <v>5688286677.8800001</v>
      </c>
      <c r="E42" s="27">
        <f t="shared" si="0"/>
        <v>88.768518693508113</v>
      </c>
    </row>
    <row r="43" spans="1:5" ht="24" thickBot="1" x14ac:dyDescent="0.3">
      <c r="A43" s="70"/>
      <c r="B43" s="190" t="s">
        <v>44</v>
      </c>
      <c r="C43" s="43">
        <v>6408000000</v>
      </c>
      <c r="D43" s="101">
        <v>5688286677.8800001</v>
      </c>
      <c r="E43" s="9">
        <f t="shared" si="0"/>
        <v>88.768518693508113</v>
      </c>
    </row>
    <row r="44" spans="1:5" s="5" customFormat="1" ht="23.25" customHeight="1" thickBot="1" x14ac:dyDescent="0.3">
      <c r="A44" s="134">
        <v>2101</v>
      </c>
      <c r="B44" s="170" t="s">
        <v>46</v>
      </c>
      <c r="C44" s="16">
        <f>C45</f>
        <v>2184000000</v>
      </c>
      <c r="D44" s="102">
        <f>D45</f>
        <v>1274000000</v>
      </c>
      <c r="E44" s="4">
        <f>D44/C44*100</f>
        <v>58.333333333333336</v>
      </c>
    </row>
    <row r="45" spans="1:5" ht="23.25" x14ac:dyDescent="0.25">
      <c r="A45" s="138" t="s">
        <v>47</v>
      </c>
      <c r="B45" s="191" t="s">
        <v>48</v>
      </c>
      <c r="C45" s="44">
        <f>C46</f>
        <v>2184000000</v>
      </c>
      <c r="D45" s="34">
        <f>D46</f>
        <v>1274000000</v>
      </c>
      <c r="E45" s="14">
        <f t="shared" ref="E45" si="2">SUM(D45/C45*100)</f>
        <v>58.333333333333336</v>
      </c>
    </row>
    <row r="46" spans="1:5" ht="15.75" thickBot="1" x14ac:dyDescent="0.3">
      <c r="A46" s="150"/>
      <c r="B46" s="172" t="s">
        <v>49</v>
      </c>
      <c r="C46" s="31">
        <v>2184000000</v>
      </c>
      <c r="D46" s="31">
        <v>1274000000</v>
      </c>
      <c r="E46" s="9">
        <f t="shared" ref="E46" si="3">SUM(D46/C46*100)</f>
        <v>58.333333333333336</v>
      </c>
    </row>
    <row r="47" spans="1:5" s="5" customFormat="1" ht="39" thickBot="1" x14ac:dyDescent="0.3">
      <c r="A47" s="45">
        <v>2301</v>
      </c>
      <c r="B47" s="170" t="s">
        <v>50</v>
      </c>
      <c r="C47" s="16">
        <f>C48+C70+C78+C88+C102+C111+C113+C116+C126+C130+C134+C137+C141+C143+C145+C148+C151+C161</f>
        <v>184797243902.04001</v>
      </c>
      <c r="D47" s="103">
        <f>D48+D70+D78+D88+D102+D111+D113+D116+D126+D130+D134+D137+D141+D143+D145+D148+D151+D161</f>
        <v>7407214958.9699993</v>
      </c>
      <c r="E47" s="4">
        <f>D47/C47*100</f>
        <v>4.0082929823869682</v>
      </c>
    </row>
    <row r="48" spans="1:5" ht="23.25" x14ac:dyDescent="0.25">
      <c r="A48" s="138" t="s">
        <v>51</v>
      </c>
      <c r="B48" s="191" t="s">
        <v>52</v>
      </c>
      <c r="C48" s="44">
        <f>SUM(C49:C69)</f>
        <v>169392590000</v>
      </c>
      <c r="D48" s="44">
        <f>SUM(D49:D69)</f>
        <v>3213419905.7800002</v>
      </c>
      <c r="E48" s="14">
        <f t="shared" si="0"/>
        <v>1.8970250739893642</v>
      </c>
    </row>
    <row r="49" spans="1:5" x14ac:dyDescent="0.25">
      <c r="A49" s="217"/>
      <c r="B49" s="179" t="s">
        <v>53</v>
      </c>
      <c r="C49" s="18">
        <v>503565000</v>
      </c>
      <c r="D49" s="18">
        <v>292719562.00999999</v>
      </c>
      <c r="E49" s="19">
        <f t="shared" si="0"/>
        <v>58.129449427581349</v>
      </c>
    </row>
    <row r="50" spans="1:5" x14ac:dyDescent="0.25">
      <c r="A50" s="215"/>
      <c r="B50" s="179" t="s">
        <v>54</v>
      </c>
      <c r="C50" s="18">
        <v>76291000</v>
      </c>
      <c r="D50" s="18">
        <v>44431018.350000001</v>
      </c>
      <c r="E50" s="19">
        <f>SUM(D50/C50*100)</f>
        <v>58.238872671743721</v>
      </c>
    </row>
    <row r="51" spans="1:5" x14ac:dyDescent="0.25">
      <c r="A51" s="215"/>
      <c r="B51" s="179" t="s">
        <v>55</v>
      </c>
      <c r="C51" s="18">
        <v>2000000</v>
      </c>
      <c r="D51" s="18">
        <v>0</v>
      </c>
      <c r="E51" s="19">
        <f t="shared" si="0"/>
        <v>0</v>
      </c>
    </row>
    <row r="52" spans="1:5" x14ac:dyDescent="0.25">
      <c r="A52" s="215"/>
      <c r="B52" s="179" t="s">
        <v>56</v>
      </c>
      <c r="C52" s="18">
        <v>6246000</v>
      </c>
      <c r="D52" s="18">
        <v>5392897.5199999996</v>
      </c>
      <c r="E52" s="19">
        <f t="shared" si="0"/>
        <v>86.34161895613191</v>
      </c>
    </row>
    <row r="53" spans="1:5" x14ac:dyDescent="0.25">
      <c r="A53" s="215"/>
      <c r="B53" s="179" t="s">
        <v>57</v>
      </c>
      <c r="C53" s="18">
        <v>11580000</v>
      </c>
      <c r="D53" s="18">
        <v>6841233.5599999996</v>
      </c>
      <c r="E53" s="19">
        <f t="shared" si="0"/>
        <v>59.078010017271154</v>
      </c>
    </row>
    <row r="54" spans="1:5" ht="23.25" x14ac:dyDescent="0.25">
      <c r="A54" s="215"/>
      <c r="B54" s="179" t="s">
        <v>58</v>
      </c>
      <c r="C54" s="18">
        <v>10424000</v>
      </c>
      <c r="D54" s="18">
        <v>5862495.5199999996</v>
      </c>
      <c r="E54" s="19">
        <f t="shared" si="0"/>
        <v>56.240363775901756</v>
      </c>
    </row>
    <row r="55" spans="1:5" x14ac:dyDescent="0.25">
      <c r="A55" s="215"/>
      <c r="B55" s="179" t="s">
        <v>59</v>
      </c>
      <c r="C55" s="18">
        <v>48585000</v>
      </c>
      <c r="D55" s="18">
        <v>19251879</v>
      </c>
      <c r="E55" s="19">
        <f t="shared" si="0"/>
        <v>39.625149737573324</v>
      </c>
    </row>
    <row r="56" spans="1:5" x14ac:dyDescent="0.25">
      <c r="A56" s="215"/>
      <c r="B56" s="179" t="s">
        <v>60</v>
      </c>
      <c r="C56" s="18">
        <v>12000000</v>
      </c>
      <c r="D56" s="18">
        <v>6188612.4199999999</v>
      </c>
      <c r="E56" s="19">
        <f t="shared" si="0"/>
        <v>51.571770166666667</v>
      </c>
    </row>
    <row r="57" spans="1:5" x14ac:dyDescent="0.25">
      <c r="A57" s="215"/>
      <c r="B57" s="179" t="s">
        <v>61</v>
      </c>
      <c r="C57" s="18">
        <v>782647000</v>
      </c>
      <c r="D57" s="18">
        <v>252051016.61000001</v>
      </c>
      <c r="E57" s="19">
        <f t="shared" si="0"/>
        <v>32.204942536034764</v>
      </c>
    </row>
    <row r="58" spans="1:5" x14ac:dyDescent="0.25">
      <c r="A58" s="215"/>
      <c r="B58" s="179" t="s">
        <v>42</v>
      </c>
      <c r="C58" s="18">
        <v>260000000</v>
      </c>
      <c r="D58" s="18">
        <v>144981227</v>
      </c>
      <c r="E58" s="19">
        <f t="shared" si="0"/>
        <v>55.76201038461538</v>
      </c>
    </row>
    <row r="59" spans="1:5" x14ac:dyDescent="0.25">
      <c r="A59" s="215"/>
      <c r="B59" s="179" t="s">
        <v>62</v>
      </c>
      <c r="C59" s="18">
        <v>14450000</v>
      </c>
      <c r="D59" s="18">
        <v>4522248.7</v>
      </c>
      <c r="E59" s="19">
        <f t="shared" si="0"/>
        <v>31.29583875432526</v>
      </c>
    </row>
    <row r="60" spans="1:5" x14ac:dyDescent="0.25">
      <c r="A60" s="215"/>
      <c r="B60" s="179" t="s">
        <v>63</v>
      </c>
      <c r="C60" s="18">
        <v>27433000</v>
      </c>
      <c r="D60" s="18">
        <v>12051834.039999999</v>
      </c>
      <c r="E60" s="19">
        <f t="shared" si="0"/>
        <v>43.931885101884589</v>
      </c>
    </row>
    <row r="61" spans="1:5" ht="29.25" customHeight="1" x14ac:dyDescent="0.25">
      <c r="A61" s="215"/>
      <c r="B61" s="179" t="s">
        <v>64</v>
      </c>
      <c r="C61" s="18">
        <v>1440000000</v>
      </c>
      <c r="D61" s="18">
        <v>629863682.55999994</v>
      </c>
      <c r="E61" s="19">
        <f t="shared" si="0"/>
        <v>43.74053351111111</v>
      </c>
    </row>
    <row r="62" spans="1:5" x14ac:dyDescent="0.25">
      <c r="A62" s="215"/>
      <c r="B62" s="179" t="s">
        <v>65</v>
      </c>
      <c r="C62" s="18">
        <v>686568000</v>
      </c>
      <c r="D62" s="18">
        <v>310382854.92000002</v>
      </c>
      <c r="E62" s="19">
        <f t="shared" si="0"/>
        <v>45.207882528751711</v>
      </c>
    </row>
    <row r="63" spans="1:5" x14ac:dyDescent="0.25">
      <c r="A63" s="215"/>
      <c r="B63" s="192" t="s">
        <v>66</v>
      </c>
      <c r="C63" s="18">
        <v>800000</v>
      </c>
      <c r="D63" s="18">
        <v>338179.13</v>
      </c>
      <c r="E63" s="19">
        <f t="shared" si="0"/>
        <v>42.272391250000005</v>
      </c>
    </row>
    <row r="64" spans="1:5" ht="23.25" x14ac:dyDescent="0.25">
      <c r="A64" s="215"/>
      <c r="B64" s="179" t="s">
        <v>67</v>
      </c>
      <c r="C64" s="18">
        <v>500000</v>
      </c>
      <c r="D64" s="18">
        <v>378943.44</v>
      </c>
      <c r="E64" s="19">
        <f t="shared" si="0"/>
        <v>75.788688000000008</v>
      </c>
    </row>
    <row r="65" spans="1:5" x14ac:dyDescent="0.25">
      <c r="A65" s="215"/>
      <c r="B65" s="186" t="s">
        <v>21</v>
      </c>
      <c r="C65" s="18">
        <v>1500000</v>
      </c>
      <c r="D65" s="18">
        <v>0</v>
      </c>
      <c r="E65" s="19">
        <f t="shared" si="0"/>
        <v>0</v>
      </c>
    </row>
    <row r="66" spans="1:5" x14ac:dyDescent="0.25">
      <c r="A66" s="215"/>
      <c r="B66" s="179" t="s">
        <v>68</v>
      </c>
      <c r="C66" s="18">
        <v>10000000</v>
      </c>
      <c r="D66" s="18">
        <v>2577052</v>
      </c>
      <c r="E66" s="19">
        <f t="shared" si="0"/>
        <v>25.770520000000001</v>
      </c>
    </row>
    <row r="67" spans="1:5" x14ac:dyDescent="0.25">
      <c r="A67" s="215"/>
      <c r="B67" s="179" t="s">
        <v>69</v>
      </c>
      <c r="C67" s="20">
        <v>8500000</v>
      </c>
      <c r="D67" s="20">
        <v>0</v>
      </c>
      <c r="E67" s="21">
        <f t="shared" si="0"/>
        <v>0</v>
      </c>
    </row>
    <row r="68" spans="1:5" x14ac:dyDescent="0.25">
      <c r="A68" s="215"/>
      <c r="B68" s="182" t="s">
        <v>92</v>
      </c>
      <c r="C68" s="20">
        <v>164600000000</v>
      </c>
      <c r="D68" s="20">
        <v>587632545</v>
      </c>
      <c r="E68" s="21">
        <f t="shared" si="0"/>
        <v>0.35700640643985421</v>
      </c>
    </row>
    <row r="69" spans="1:5" ht="15.75" thickBot="1" x14ac:dyDescent="0.3">
      <c r="A69" s="131"/>
      <c r="B69" s="179" t="s">
        <v>70</v>
      </c>
      <c r="C69" s="18">
        <v>889501000</v>
      </c>
      <c r="D69" s="18">
        <v>887952624</v>
      </c>
      <c r="E69" s="19">
        <f t="shared" si="0"/>
        <v>99.825927570626689</v>
      </c>
    </row>
    <row r="70" spans="1:5" ht="27" customHeight="1" x14ac:dyDescent="0.25">
      <c r="A70" s="151" t="s">
        <v>71</v>
      </c>
      <c r="B70" s="191" t="s">
        <v>72</v>
      </c>
      <c r="C70" s="44">
        <f>SUM(C71:C77)</f>
        <v>62652000</v>
      </c>
      <c r="D70" s="44">
        <f>SUM(D71:D77)</f>
        <v>33110422.18</v>
      </c>
      <c r="E70" s="30">
        <f t="shared" si="0"/>
        <v>52.848148790142368</v>
      </c>
    </row>
    <row r="71" spans="1:5" x14ac:dyDescent="0.25">
      <c r="A71" s="53"/>
      <c r="B71" s="192" t="s">
        <v>53</v>
      </c>
      <c r="C71" s="40">
        <v>40707000</v>
      </c>
      <c r="D71" s="40">
        <v>26073515.699999999</v>
      </c>
      <c r="E71" s="48">
        <f t="shared" si="0"/>
        <v>64.051675878841479</v>
      </c>
    </row>
    <row r="72" spans="1:5" x14ac:dyDescent="0.25">
      <c r="A72" s="52"/>
      <c r="B72" s="179" t="s">
        <v>54</v>
      </c>
      <c r="C72" s="18">
        <v>6168000</v>
      </c>
      <c r="D72" s="18">
        <v>3950137.66</v>
      </c>
      <c r="E72" s="19">
        <f t="shared" si="0"/>
        <v>64.042439364461742</v>
      </c>
    </row>
    <row r="73" spans="1:5" x14ac:dyDescent="0.25">
      <c r="A73" s="52"/>
      <c r="B73" s="179" t="s">
        <v>57</v>
      </c>
      <c r="C73" s="18">
        <v>1077000</v>
      </c>
      <c r="D73" s="18">
        <v>538658.11</v>
      </c>
      <c r="E73" s="19">
        <f t="shared" si="0"/>
        <v>50.014680594243266</v>
      </c>
    </row>
    <row r="74" spans="1:5" ht="23.25" x14ac:dyDescent="0.25">
      <c r="A74" s="52"/>
      <c r="B74" s="179" t="s">
        <v>58</v>
      </c>
      <c r="C74" s="18">
        <v>680000</v>
      </c>
      <c r="D74" s="18">
        <v>613406.34</v>
      </c>
      <c r="E74" s="19">
        <f t="shared" si="0"/>
        <v>90.206814705882337</v>
      </c>
    </row>
    <row r="75" spans="1:5" x14ac:dyDescent="0.25">
      <c r="A75" s="218"/>
      <c r="B75" s="179" t="s">
        <v>59</v>
      </c>
      <c r="C75" s="49">
        <v>20000</v>
      </c>
      <c r="D75" s="49">
        <v>0</v>
      </c>
      <c r="E75" s="19">
        <f t="shared" si="0"/>
        <v>0</v>
      </c>
    </row>
    <row r="76" spans="1:5" x14ac:dyDescent="0.25">
      <c r="A76" s="219"/>
      <c r="B76" s="179" t="s">
        <v>60</v>
      </c>
      <c r="C76" s="49">
        <v>2000000</v>
      </c>
      <c r="D76" s="49">
        <v>449461.79</v>
      </c>
      <c r="E76" s="19">
        <f t="shared" si="0"/>
        <v>22.4730895</v>
      </c>
    </row>
    <row r="77" spans="1:5" x14ac:dyDescent="0.25">
      <c r="A77" s="220"/>
      <c r="B77" s="182" t="s">
        <v>61</v>
      </c>
      <c r="C77" s="50">
        <v>12000000</v>
      </c>
      <c r="D77" s="50">
        <v>1485242.58</v>
      </c>
      <c r="E77" s="21">
        <f t="shared" si="0"/>
        <v>12.3770215</v>
      </c>
    </row>
    <row r="78" spans="1:5" x14ac:dyDescent="0.25">
      <c r="A78" s="138" t="s">
        <v>74</v>
      </c>
      <c r="B78" s="193" t="s">
        <v>75</v>
      </c>
      <c r="C78" s="44">
        <f>SUM(C79:C87)</f>
        <v>173026000</v>
      </c>
      <c r="D78" s="44">
        <f>SUM(D79:D87)</f>
        <v>89110342.310000002</v>
      </c>
      <c r="E78" s="30">
        <f t="shared" si="0"/>
        <v>51.501128333314071</v>
      </c>
    </row>
    <row r="79" spans="1:5" ht="14.25" customHeight="1" x14ac:dyDescent="0.25">
      <c r="A79" s="51"/>
      <c r="B79" s="194" t="s">
        <v>53</v>
      </c>
      <c r="C79" s="40">
        <v>92721000</v>
      </c>
      <c r="D79" s="40">
        <v>56163508.700000003</v>
      </c>
      <c r="E79" s="48">
        <f t="shared" si="0"/>
        <v>60.572587331888137</v>
      </c>
    </row>
    <row r="80" spans="1:5" x14ac:dyDescent="0.25">
      <c r="A80" s="51"/>
      <c r="B80" s="177" t="s">
        <v>54</v>
      </c>
      <c r="C80" s="18">
        <v>13892000</v>
      </c>
      <c r="D80" s="18">
        <v>8508771.7799999993</v>
      </c>
      <c r="E80" s="19">
        <f t="shared" si="0"/>
        <v>61.249436942124959</v>
      </c>
    </row>
    <row r="81" spans="1:5" x14ac:dyDescent="0.25">
      <c r="A81" s="51"/>
      <c r="B81" s="177" t="s">
        <v>57</v>
      </c>
      <c r="C81" s="18">
        <v>1106000</v>
      </c>
      <c r="D81" s="18">
        <v>539835.38</v>
      </c>
      <c r="E81" s="19">
        <f t="shared" si="0"/>
        <v>48.809708860759493</v>
      </c>
    </row>
    <row r="82" spans="1:5" ht="23.25" x14ac:dyDescent="0.25">
      <c r="A82" s="52"/>
      <c r="B82" s="177" t="s">
        <v>58</v>
      </c>
      <c r="C82" s="18">
        <v>22186000</v>
      </c>
      <c r="D82" s="18">
        <v>7719483.8700000001</v>
      </c>
      <c r="E82" s="19">
        <f t="shared" si="0"/>
        <v>34.794392274407279</v>
      </c>
    </row>
    <row r="83" spans="1:5" x14ac:dyDescent="0.25">
      <c r="A83" s="52"/>
      <c r="B83" s="177" t="s">
        <v>59</v>
      </c>
      <c r="C83" s="18">
        <v>24000</v>
      </c>
      <c r="D83" s="18">
        <v>0</v>
      </c>
      <c r="E83" s="19">
        <f t="shared" si="0"/>
        <v>0</v>
      </c>
    </row>
    <row r="84" spans="1:5" x14ac:dyDescent="0.25">
      <c r="A84" s="52"/>
      <c r="B84" s="177" t="s">
        <v>60</v>
      </c>
      <c r="C84" s="18">
        <v>500000</v>
      </c>
      <c r="D84" s="18">
        <v>15628.36</v>
      </c>
      <c r="E84" s="19">
        <f t="shared" si="0"/>
        <v>3.1256720000000002</v>
      </c>
    </row>
    <row r="85" spans="1:5" x14ac:dyDescent="0.25">
      <c r="A85" s="53"/>
      <c r="B85" s="177" t="s">
        <v>61</v>
      </c>
      <c r="C85" s="18">
        <v>36500000</v>
      </c>
      <c r="D85" s="18">
        <v>16163114.220000001</v>
      </c>
      <c r="E85" s="19">
        <f t="shared" si="0"/>
        <v>44.282504712328766</v>
      </c>
    </row>
    <row r="86" spans="1:5" x14ac:dyDescent="0.25">
      <c r="A86" s="53"/>
      <c r="B86" s="179" t="s">
        <v>63</v>
      </c>
      <c r="C86" s="20">
        <v>1097000</v>
      </c>
      <c r="D86" s="20">
        <v>0</v>
      </c>
      <c r="E86" s="19">
        <f t="shared" ref="E86:E144" si="4">SUM(D86/C86*100)</f>
        <v>0</v>
      </c>
    </row>
    <row r="87" spans="1:5" ht="15.75" thickBot="1" x14ac:dyDescent="0.3">
      <c r="A87" s="70"/>
      <c r="B87" s="172" t="s">
        <v>68</v>
      </c>
      <c r="C87" s="54">
        <v>5000000</v>
      </c>
      <c r="D87" s="31">
        <v>0</v>
      </c>
      <c r="E87" s="9">
        <f t="shared" si="4"/>
        <v>0</v>
      </c>
    </row>
    <row r="88" spans="1:5" ht="34.5" x14ac:dyDescent="0.25">
      <c r="A88" s="151" t="s">
        <v>26</v>
      </c>
      <c r="B88" s="195" t="s">
        <v>76</v>
      </c>
      <c r="C88" s="46">
        <f>SUM(C89:C101)</f>
        <v>5295591000</v>
      </c>
      <c r="D88" s="46">
        <f>SUM(D89:D101)</f>
        <v>434086907.12</v>
      </c>
      <c r="E88" s="47">
        <f t="shared" si="4"/>
        <v>8.1971380931797793</v>
      </c>
    </row>
    <row r="89" spans="1:5" ht="16.5" customHeight="1" x14ac:dyDescent="0.25">
      <c r="A89" s="221"/>
      <c r="B89" s="194" t="s">
        <v>53</v>
      </c>
      <c r="C89" s="40">
        <v>308744000</v>
      </c>
      <c r="D89" s="104">
        <v>193375703.40000001</v>
      </c>
      <c r="E89" s="48">
        <f t="shared" si="4"/>
        <v>62.633023929209962</v>
      </c>
    </row>
    <row r="90" spans="1:5" x14ac:dyDescent="0.25">
      <c r="A90" s="222"/>
      <c r="B90" s="177" t="s">
        <v>54</v>
      </c>
      <c r="C90" s="18">
        <v>46153000</v>
      </c>
      <c r="D90" s="105">
        <v>28883229.629999999</v>
      </c>
      <c r="E90" s="19">
        <f t="shared" si="4"/>
        <v>62.581478192100178</v>
      </c>
    </row>
    <row r="91" spans="1:5" x14ac:dyDescent="0.25">
      <c r="A91" s="222"/>
      <c r="B91" s="177" t="s">
        <v>57</v>
      </c>
      <c r="C91" s="18">
        <v>4690000</v>
      </c>
      <c r="D91" s="105">
        <v>2178044.62</v>
      </c>
      <c r="E91" s="19">
        <f t="shared" si="4"/>
        <v>46.440183795309167</v>
      </c>
    </row>
    <row r="92" spans="1:5" ht="23.25" x14ac:dyDescent="0.25">
      <c r="A92" s="222"/>
      <c r="B92" s="177" t="s">
        <v>58</v>
      </c>
      <c r="C92" s="18">
        <v>2335000</v>
      </c>
      <c r="D92" s="105">
        <v>1671622.45</v>
      </c>
      <c r="E92" s="19">
        <f t="shared" si="4"/>
        <v>71.589826552462526</v>
      </c>
    </row>
    <row r="93" spans="1:5" x14ac:dyDescent="0.25">
      <c r="A93" s="222"/>
      <c r="B93" s="177" t="s">
        <v>59</v>
      </c>
      <c r="C93" s="18">
        <v>5840000</v>
      </c>
      <c r="D93" s="105">
        <v>1926145.44</v>
      </c>
      <c r="E93" s="19">
        <f t="shared" si="4"/>
        <v>32.98194246575342</v>
      </c>
    </row>
    <row r="94" spans="1:5" x14ac:dyDescent="0.25">
      <c r="A94" s="222"/>
      <c r="B94" s="177" t="s">
        <v>60</v>
      </c>
      <c r="C94" s="18">
        <v>5000000</v>
      </c>
      <c r="D94" s="105">
        <v>716320.34</v>
      </c>
      <c r="E94" s="19">
        <f t="shared" si="4"/>
        <v>14.326406799999999</v>
      </c>
    </row>
    <row r="95" spans="1:5" x14ac:dyDescent="0.25">
      <c r="A95" s="222"/>
      <c r="B95" s="177" t="s">
        <v>61</v>
      </c>
      <c r="C95" s="18">
        <v>36048000</v>
      </c>
      <c r="D95" s="105">
        <v>13251523.210000001</v>
      </c>
      <c r="E95" s="19">
        <f t="shared" si="4"/>
        <v>36.760772331336</v>
      </c>
    </row>
    <row r="96" spans="1:5" x14ac:dyDescent="0.25">
      <c r="A96" s="222"/>
      <c r="B96" s="177" t="s">
        <v>109</v>
      </c>
      <c r="C96" s="18">
        <v>1000</v>
      </c>
      <c r="D96" s="105">
        <v>0</v>
      </c>
      <c r="E96" s="19">
        <f t="shared" si="4"/>
        <v>0</v>
      </c>
    </row>
    <row r="97" spans="1:5" ht="23.25" x14ac:dyDescent="0.25">
      <c r="A97" s="222"/>
      <c r="B97" s="179" t="s">
        <v>77</v>
      </c>
      <c r="C97" s="18">
        <v>50500000</v>
      </c>
      <c r="D97" s="18">
        <v>0</v>
      </c>
      <c r="E97" s="19">
        <f t="shared" si="4"/>
        <v>0</v>
      </c>
    </row>
    <row r="98" spans="1:5" x14ac:dyDescent="0.25">
      <c r="A98" s="222"/>
      <c r="B98" s="179" t="s">
        <v>6</v>
      </c>
      <c r="C98" s="18">
        <v>3000000</v>
      </c>
      <c r="D98" s="18">
        <v>384075.62</v>
      </c>
      <c r="E98" s="19">
        <f t="shared" si="4"/>
        <v>12.802520666666666</v>
      </c>
    </row>
    <row r="99" spans="1:5" ht="23.25" x14ac:dyDescent="0.25">
      <c r="A99" s="222"/>
      <c r="B99" s="179" t="s">
        <v>67</v>
      </c>
      <c r="C99" s="18">
        <v>70800000</v>
      </c>
      <c r="D99" s="18">
        <v>0</v>
      </c>
      <c r="E99" s="19">
        <f t="shared" si="4"/>
        <v>0</v>
      </c>
    </row>
    <row r="100" spans="1:5" x14ac:dyDescent="0.25">
      <c r="A100" s="222"/>
      <c r="B100" s="180" t="s">
        <v>68</v>
      </c>
      <c r="C100" s="20">
        <v>12480000</v>
      </c>
      <c r="D100" s="106">
        <v>0</v>
      </c>
      <c r="E100" s="21">
        <f t="shared" si="4"/>
        <v>0</v>
      </c>
    </row>
    <row r="101" spans="1:5" ht="15.75" thickBot="1" x14ac:dyDescent="0.3">
      <c r="A101" s="223"/>
      <c r="B101" s="174" t="s">
        <v>70</v>
      </c>
      <c r="C101" s="31">
        <v>4750000000</v>
      </c>
      <c r="D101" s="107">
        <v>191700242.41</v>
      </c>
      <c r="E101" s="9">
        <f t="shared" si="4"/>
        <v>4.0357945770526316</v>
      </c>
    </row>
    <row r="102" spans="1:5" ht="23.25" x14ac:dyDescent="0.25">
      <c r="A102" s="138" t="s">
        <v>78</v>
      </c>
      <c r="B102" s="189" t="s">
        <v>79</v>
      </c>
      <c r="C102" s="55">
        <f>SUM(C103:C110)</f>
        <v>334028000</v>
      </c>
      <c r="D102" s="34">
        <f>SUM(D103:D110)</f>
        <v>183339726.89999998</v>
      </c>
      <c r="E102" s="30">
        <f t="shared" si="4"/>
        <v>54.887532452369257</v>
      </c>
    </row>
    <row r="103" spans="1:5" x14ac:dyDescent="0.25">
      <c r="A103" s="53"/>
      <c r="B103" s="194" t="s">
        <v>53</v>
      </c>
      <c r="C103" s="40">
        <v>236999000</v>
      </c>
      <c r="D103" s="104">
        <v>135608413.58000001</v>
      </c>
      <c r="E103" s="48">
        <f t="shared" si="4"/>
        <v>57.218981337474005</v>
      </c>
    </row>
    <row r="104" spans="1:5" x14ac:dyDescent="0.25">
      <c r="A104" s="53"/>
      <c r="B104" s="177" t="s">
        <v>54</v>
      </c>
      <c r="C104" s="18">
        <v>35906000</v>
      </c>
      <c r="D104" s="105">
        <v>20544674.73</v>
      </c>
      <c r="E104" s="19">
        <f t="shared" si="4"/>
        <v>57.217943324235506</v>
      </c>
    </row>
    <row r="105" spans="1:5" x14ac:dyDescent="0.25">
      <c r="A105" s="53"/>
      <c r="B105" s="177" t="s">
        <v>57</v>
      </c>
      <c r="C105" s="18">
        <v>3433000</v>
      </c>
      <c r="D105" s="105">
        <v>1941157.43</v>
      </c>
      <c r="E105" s="19">
        <f t="shared" si="4"/>
        <v>56.544055636469558</v>
      </c>
    </row>
    <row r="106" spans="1:5" ht="23.25" x14ac:dyDescent="0.25">
      <c r="A106" s="53"/>
      <c r="B106" s="177" t="s">
        <v>58</v>
      </c>
      <c r="C106" s="18">
        <v>3390000</v>
      </c>
      <c r="D106" s="105">
        <v>1449034.39</v>
      </c>
      <c r="E106" s="19">
        <f t="shared" si="4"/>
        <v>42.744377286135688</v>
      </c>
    </row>
    <row r="107" spans="1:5" x14ac:dyDescent="0.25">
      <c r="A107" s="53"/>
      <c r="B107" s="177" t="s">
        <v>59</v>
      </c>
      <c r="C107" s="18">
        <v>21600000</v>
      </c>
      <c r="D107" s="105">
        <v>3633414.88</v>
      </c>
      <c r="E107" s="19">
        <f t="shared" si="4"/>
        <v>16.821365185185186</v>
      </c>
    </row>
    <row r="108" spans="1:5" x14ac:dyDescent="0.25">
      <c r="A108" s="53"/>
      <c r="B108" s="177" t="s">
        <v>60</v>
      </c>
      <c r="C108" s="18">
        <v>500000</v>
      </c>
      <c r="D108" s="105">
        <v>9660</v>
      </c>
      <c r="E108" s="19">
        <f t="shared" si="4"/>
        <v>1.9319999999999999</v>
      </c>
    </row>
    <row r="109" spans="1:5" x14ac:dyDescent="0.25">
      <c r="A109" s="53"/>
      <c r="B109" s="179" t="s">
        <v>61</v>
      </c>
      <c r="C109" s="20">
        <v>7200000</v>
      </c>
      <c r="D109" s="106">
        <v>5251189.07</v>
      </c>
      <c r="E109" s="19">
        <f t="shared" si="4"/>
        <v>72.933181527777776</v>
      </c>
    </row>
    <row r="110" spans="1:5" ht="15.75" thickBot="1" x14ac:dyDescent="0.3">
      <c r="A110" s="70"/>
      <c r="B110" s="172" t="s">
        <v>6</v>
      </c>
      <c r="C110" s="31">
        <v>25000000</v>
      </c>
      <c r="D110" s="31">
        <v>14902182.82</v>
      </c>
      <c r="E110" s="9">
        <f t="shared" si="4"/>
        <v>59.608731280000008</v>
      </c>
    </row>
    <row r="111" spans="1:5" ht="23.25" x14ac:dyDescent="0.25">
      <c r="A111" s="59">
        <v>4008</v>
      </c>
      <c r="B111" s="189" t="s">
        <v>80</v>
      </c>
      <c r="C111" s="56">
        <f>SUM(C112:C112)</f>
        <v>317000000</v>
      </c>
      <c r="D111" s="56">
        <f>SUM(D112:D112)</f>
        <v>0</v>
      </c>
      <c r="E111" s="30">
        <f t="shared" si="4"/>
        <v>0</v>
      </c>
    </row>
    <row r="112" spans="1:5" ht="15.75" thickBot="1" x14ac:dyDescent="0.3">
      <c r="A112" s="74"/>
      <c r="B112" s="182" t="s">
        <v>69</v>
      </c>
      <c r="C112" s="63">
        <v>317000000</v>
      </c>
      <c r="D112" s="113">
        <v>0</v>
      </c>
      <c r="E112" s="66">
        <f t="shared" si="4"/>
        <v>0</v>
      </c>
    </row>
    <row r="113" spans="1:5" ht="23.25" x14ac:dyDescent="0.25">
      <c r="A113" s="59">
        <v>4009</v>
      </c>
      <c r="B113" s="196" t="s">
        <v>81</v>
      </c>
      <c r="C113" s="60">
        <f>SUM(C114:C115)</f>
        <v>148000000</v>
      </c>
      <c r="D113" s="60">
        <f>SUM(D114:D115)</f>
        <v>8942858.6999999993</v>
      </c>
      <c r="E113" s="47">
        <f t="shared" si="4"/>
        <v>6.0424720945945944</v>
      </c>
    </row>
    <row r="114" spans="1:5" x14ac:dyDescent="0.25">
      <c r="A114" s="224"/>
      <c r="B114" s="197" t="s">
        <v>61</v>
      </c>
      <c r="C114" s="61">
        <v>24000000</v>
      </c>
      <c r="D114" s="62">
        <v>8942858.6999999993</v>
      </c>
      <c r="E114" s="19">
        <f t="shared" si="4"/>
        <v>37.261911249999997</v>
      </c>
    </row>
    <row r="115" spans="1:5" ht="15.75" thickBot="1" x14ac:dyDescent="0.3">
      <c r="A115" s="225"/>
      <c r="B115" s="198" t="s">
        <v>69</v>
      </c>
      <c r="C115" s="57">
        <v>124000000</v>
      </c>
      <c r="D115" s="57">
        <v>0</v>
      </c>
      <c r="E115" s="77">
        <f t="shared" si="4"/>
        <v>0</v>
      </c>
    </row>
    <row r="116" spans="1:5" x14ac:dyDescent="0.25">
      <c r="A116" s="111">
        <v>4014</v>
      </c>
      <c r="B116" s="191" t="s">
        <v>82</v>
      </c>
      <c r="C116" s="72">
        <v>403641000</v>
      </c>
      <c r="D116" s="72">
        <f>SUM(D117:D125)</f>
        <v>337077298.47000003</v>
      </c>
      <c r="E116" s="30">
        <f t="shared" si="4"/>
        <v>83.509182285744018</v>
      </c>
    </row>
    <row r="117" spans="1:5" x14ac:dyDescent="0.25">
      <c r="A117" s="217"/>
      <c r="B117" s="179" t="s">
        <v>59</v>
      </c>
      <c r="C117" s="18">
        <v>120000</v>
      </c>
      <c r="D117" s="18">
        <v>34678.22</v>
      </c>
      <c r="E117" s="19">
        <f t="shared" si="4"/>
        <v>28.898516666666669</v>
      </c>
    </row>
    <row r="118" spans="1:5" x14ac:dyDescent="0.25">
      <c r="A118" s="215"/>
      <c r="B118" s="179" t="s">
        <v>60</v>
      </c>
      <c r="C118" s="18">
        <v>360000</v>
      </c>
      <c r="D118" s="18">
        <v>93160</v>
      </c>
      <c r="E118" s="19">
        <f t="shared" si="4"/>
        <v>25.877777777777776</v>
      </c>
    </row>
    <row r="119" spans="1:5" x14ac:dyDescent="0.25">
      <c r="A119" s="215"/>
      <c r="B119" s="179" t="s">
        <v>61</v>
      </c>
      <c r="C119" s="18">
        <v>364841000</v>
      </c>
      <c r="D119" s="18">
        <v>318301875.26999998</v>
      </c>
      <c r="E119" s="19">
        <f>SUM(D119/C119*100)</f>
        <v>87.243998144397139</v>
      </c>
    </row>
    <row r="120" spans="1:5" x14ac:dyDescent="0.25">
      <c r="A120" s="215"/>
      <c r="B120" s="197" t="s">
        <v>42</v>
      </c>
      <c r="C120" s="61">
        <v>6000000</v>
      </c>
      <c r="D120" s="62">
        <v>0</v>
      </c>
      <c r="E120" s="19">
        <f t="shared" si="4"/>
        <v>0</v>
      </c>
    </row>
    <row r="121" spans="1:5" x14ac:dyDescent="0.25">
      <c r="A121" s="215"/>
      <c r="B121" s="179" t="s">
        <v>62</v>
      </c>
      <c r="C121" s="18">
        <v>120000</v>
      </c>
      <c r="D121" s="18">
        <v>0</v>
      </c>
      <c r="E121" s="19">
        <f t="shared" si="4"/>
        <v>0</v>
      </c>
    </row>
    <row r="122" spans="1:5" x14ac:dyDescent="0.25">
      <c r="A122" s="215"/>
      <c r="B122" s="179" t="s">
        <v>63</v>
      </c>
      <c r="C122" s="18">
        <v>6360000</v>
      </c>
      <c r="D122" s="18">
        <v>0</v>
      </c>
      <c r="E122" s="19">
        <f t="shared" si="4"/>
        <v>0</v>
      </c>
    </row>
    <row r="123" spans="1:5" ht="23.25" x14ac:dyDescent="0.25">
      <c r="A123" s="215"/>
      <c r="B123" s="197" t="s">
        <v>77</v>
      </c>
      <c r="C123" s="61">
        <v>600000</v>
      </c>
      <c r="D123" s="61">
        <v>0</v>
      </c>
      <c r="E123" s="19">
        <f t="shared" si="4"/>
        <v>0</v>
      </c>
    </row>
    <row r="124" spans="1:5" x14ac:dyDescent="0.25">
      <c r="A124" s="215"/>
      <c r="B124" s="197" t="s">
        <v>68</v>
      </c>
      <c r="C124" s="61">
        <v>640000</v>
      </c>
      <c r="D124" s="61">
        <v>0</v>
      </c>
      <c r="E124" s="19">
        <f t="shared" si="4"/>
        <v>0</v>
      </c>
    </row>
    <row r="125" spans="1:5" ht="15.75" thickBot="1" x14ac:dyDescent="0.3">
      <c r="A125" s="215"/>
      <c r="B125" s="199" t="s">
        <v>69</v>
      </c>
      <c r="C125" s="63">
        <v>24600000</v>
      </c>
      <c r="D125" s="63">
        <v>18647584.98</v>
      </c>
      <c r="E125" s="19">
        <f t="shared" si="4"/>
        <v>75.803190975609752</v>
      </c>
    </row>
    <row r="126" spans="1:5" ht="23.25" x14ac:dyDescent="0.25">
      <c r="A126" s="59">
        <v>5014</v>
      </c>
      <c r="B126" s="200" t="s">
        <v>83</v>
      </c>
      <c r="C126" s="64">
        <f>SUM(C127:C129)</f>
        <v>2381000000</v>
      </c>
      <c r="D126" s="64">
        <f>SUM(D127:D129)</f>
        <v>712803463.87000012</v>
      </c>
      <c r="E126" s="47">
        <f t="shared" si="4"/>
        <v>29.937146739605215</v>
      </c>
    </row>
    <row r="127" spans="1:5" x14ac:dyDescent="0.25">
      <c r="A127" s="74"/>
      <c r="B127" s="192" t="s">
        <v>61</v>
      </c>
      <c r="C127" s="65">
        <v>2300000000</v>
      </c>
      <c r="D127" s="65">
        <v>661373092.47000003</v>
      </c>
      <c r="E127" s="48">
        <f t="shared" si="4"/>
        <v>28.755351846521744</v>
      </c>
    </row>
    <row r="128" spans="1:5" x14ac:dyDescent="0.25">
      <c r="A128" s="74"/>
      <c r="B128" s="182" t="s">
        <v>68</v>
      </c>
      <c r="C128" s="63">
        <v>64000000</v>
      </c>
      <c r="D128" s="63">
        <v>46659602.32</v>
      </c>
      <c r="E128" s="66">
        <f t="shared" si="4"/>
        <v>72.905628624999991</v>
      </c>
    </row>
    <row r="129" spans="1:5" ht="15.75" thickBot="1" x14ac:dyDescent="0.3">
      <c r="A129" s="74"/>
      <c r="B129" s="197" t="s">
        <v>69</v>
      </c>
      <c r="C129" s="61">
        <v>17000000</v>
      </c>
      <c r="D129" s="61">
        <v>4770769.08</v>
      </c>
      <c r="E129" s="19">
        <f t="shared" si="4"/>
        <v>28.063347529411764</v>
      </c>
    </row>
    <row r="130" spans="1:5" ht="15.75" thickBot="1" x14ac:dyDescent="0.3">
      <c r="A130" s="125">
        <v>5015</v>
      </c>
      <c r="B130" s="201" t="s">
        <v>84</v>
      </c>
      <c r="C130" s="119">
        <f>SUM(C131:C133)</f>
        <v>325001000</v>
      </c>
      <c r="D130" s="119">
        <f>SUM(D131:D133)</f>
        <v>55425720</v>
      </c>
      <c r="E130" s="132">
        <f t="shared" si="4"/>
        <v>17.054015218414712</v>
      </c>
    </row>
    <row r="131" spans="1:5" x14ac:dyDescent="0.25">
      <c r="A131" s="74"/>
      <c r="B131" s="202" t="s">
        <v>61</v>
      </c>
      <c r="C131" s="67">
        <v>105000000</v>
      </c>
      <c r="D131" s="65">
        <v>55425720</v>
      </c>
      <c r="E131" s="48">
        <f t="shared" si="4"/>
        <v>52.7864</v>
      </c>
    </row>
    <row r="132" spans="1:5" x14ac:dyDescent="0.25">
      <c r="A132" s="74"/>
      <c r="B132" s="197" t="s">
        <v>68</v>
      </c>
      <c r="C132" s="61">
        <v>1000</v>
      </c>
      <c r="D132" s="108">
        <v>0</v>
      </c>
      <c r="E132" s="48">
        <f t="shared" si="4"/>
        <v>0</v>
      </c>
    </row>
    <row r="133" spans="1:5" ht="15.75" thickBot="1" x14ac:dyDescent="0.3">
      <c r="A133" s="70"/>
      <c r="B133" s="172" t="s">
        <v>69</v>
      </c>
      <c r="C133" s="57">
        <v>220000000</v>
      </c>
      <c r="D133" s="57">
        <v>0</v>
      </c>
      <c r="E133" s="9">
        <f t="shared" si="4"/>
        <v>0</v>
      </c>
    </row>
    <row r="134" spans="1:5" ht="15.75" thickBot="1" x14ac:dyDescent="0.3">
      <c r="A134" s="152">
        <v>5016</v>
      </c>
      <c r="B134" s="196" t="s">
        <v>85</v>
      </c>
      <c r="C134" s="68">
        <f>SUM(C135:C136)</f>
        <v>280000000</v>
      </c>
      <c r="D134" s="60">
        <f>D135+D136</f>
        <v>72908138.319999993</v>
      </c>
      <c r="E134" s="47">
        <f t="shared" si="4"/>
        <v>26.038620828571425</v>
      </c>
    </row>
    <row r="135" spans="1:5" x14ac:dyDescent="0.25">
      <c r="A135" s="124"/>
      <c r="B135" s="199" t="s">
        <v>61</v>
      </c>
      <c r="C135" s="63">
        <v>138000000</v>
      </c>
      <c r="D135" s="123">
        <v>72908138.319999993</v>
      </c>
      <c r="E135" s="21">
        <f t="shared" si="4"/>
        <v>52.831984289855072</v>
      </c>
    </row>
    <row r="136" spans="1:5" ht="15.75" thickBot="1" x14ac:dyDescent="0.3">
      <c r="A136" s="124"/>
      <c r="B136" s="172" t="s">
        <v>69</v>
      </c>
      <c r="C136" s="63">
        <v>142000000</v>
      </c>
      <c r="D136" s="123">
        <v>0</v>
      </c>
      <c r="E136" s="21">
        <f t="shared" si="4"/>
        <v>0</v>
      </c>
    </row>
    <row r="137" spans="1:5" ht="24" thickBot="1" x14ac:dyDescent="0.3">
      <c r="A137" s="152">
        <v>5017</v>
      </c>
      <c r="B137" s="203" t="s">
        <v>86</v>
      </c>
      <c r="C137" s="121">
        <f>SUM(C138:C140)</f>
        <v>3294001000</v>
      </c>
      <c r="D137" s="121">
        <f>SUM(D138:D140)</f>
        <v>795712200</v>
      </c>
      <c r="E137" s="122">
        <f t="shared" si="4"/>
        <v>24.156404324103121</v>
      </c>
    </row>
    <row r="138" spans="1:5" x14ac:dyDescent="0.25">
      <c r="A138" s="53"/>
      <c r="B138" s="202" t="s">
        <v>61</v>
      </c>
      <c r="C138" s="120">
        <v>659000000</v>
      </c>
      <c r="D138" s="67">
        <v>224104800</v>
      </c>
      <c r="E138" s="48">
        <f t="shared" si="4"/>
        <v>34.006798179059182</v>
      </c>
    </row>
    <row r="139" spans="1:5" x14ac:dyDescent="0.25">
      <c r="A139" s="53"/>
      <c r="B139" s="179" t="s">
        <v>68</v>
      </c>
      <c r="C139" s="69">
        <v>1000</v>
      </c>
      <c r="D139" s="63">
        <v>0</v>
      </c>
      <c r="E139" s="19">
        <f t="shared" si="4"/>
        <v>0</v>
      </c>
    </row>
    <row r="140" spans="1:5" ht="15.75" thickBot="1" x14ac:dyDescent="0.3">
      <c r="A140" s="70"/>
      <c r="B140" s="190" t="s">
        <v>69</v>
      </c>
      <c r="C140" s="71">
        <v>2635000000</v>
      </c>
      <c r="D140" s="57">
        <v>571607400</v>
      </c>
      <c r="E140" s="9">
        <f t="shared" si="4"/>
        <v>21.69288045540797</v>
      </c>
    </row>
    <row r="141" spans="1:5" x14ac:dyDescent="0.25">
      <c r="A141" s="153">
        <v>5018</v>
      </c>
      <c r="B141" s="191" t="s">
        <v>87</v>
      </c>
      <c r="C141" s="56">
        <f>SUM(C142:C142)</f>
        <v>20000000</v>
      </c>
      <c r="D141" s="72">
        <f>SUM(D142:D142)</f>
        <v>0</v>
      </c>
      <c r="E141" s="30">
        <f t="shared" si="4"/>
        <v>0</v>
      </c>
    </row>
    <row r="142" spans="1:5" ht="15.75" thickBot="1" x14ac:dyDescent="0.3">
      <c r="A142" s="70"/>
      <c r="B142" s="172" t="s">
        <v>69</v>
      </c>
      <c r="C142" s="73">
        <v>20000000</v>
      </c>
      <c r="D142" s="43">
        <v>0</v>
      </c>
      <c r="E142" s="58">
        <f t="shared" si="4"/>
        <v>0</v>
      </c>
    </row>
    <row r="143" spans="1:5" ht="23.25" x14ac:dyDescent="0.25">
      <c r="A143" s="111">
        <v>5020</v>
      </c>
      <c r="B143" s="189" t="s">
        <v>88</v>
      </c>
      <c r="C143" s="56">
        <f>SUM(C144:C144)</f>
        <v>453000000</v>
      </c>
      <c r="D143" s="72">
        <f>SUM(D144:D144)</f>
        <v>265979600.40000001</v>
      </c>
      <c r="E143" s="30">
        <f t="shared" si="4"/>
        <v>58.715143576158944</v>
      </c>
    </row>
    <row r="144" spans="1:5" ht="15.75" thickBot="1" x14ac:dyDescent="0.3">
      <c r="A144" s="70"/>
      <c r="B144" s="204" t="s">
        <v>69</v>
      </c>
      <c r="C144" s="57">
        <v>453000000</v>
      </c>
      <c r="D144" s="57">
        <v>265979600.40000001</v>
      </c>
      <c r="E144" s="9">
        <f t="shared" si="4"/>
        <v>58.715143576158944</v>
      </c>
    </row>
    <row r="145" spans="1:5" ht="23.25" x14ac:dyDescent="0.25">
      <c r="A145" s="154">
        <v>5022</v>
      </c>
      <c r="B145" s="205" t="s">
        <v>89</v>
      </c>
      <c r="C145" s="89">
        <f>C146+C147</f>
        <v>326400000</v>
      </c>
      <c r="D145" s="89">
        <f>D146+D147</f>
        <v>71766000</v>
      </c>
      <c r="E145" s="75">
        <f t="shared" ref="E145:E163" si="5">SUM(D145/C145*100)</f>
        <v>21.987132352941178</v>
      </c>
    </row>
    <row r="146" spans="1:5" x14ac:dyDescent="0.25">
      <c r="A146" s="155"/>
      <c r="B146" s="197" t="s">
        <v>61</v>
      </c>
      <c r="C146" s="108">
        <v>110400000</v>
      </c>
      <c r="D146" s="108">
        <v>53769600</v>
      </c>
      <c r="E146" s="76">
        <f t="shared" si="5"/>
        <v>48.704347826086959</v>
      </c>
    </row>
    <row r="147" spans="1:5" ht="15.75" thickBot="1" x14ac:dyDescent="0.3">
      <c r="A147" s="156"/>
      <c r="B147" s="172" t="s">
        <v>69</v>
      </c>
      <c r="C147" s="123">
        <v>216000000</v>
      </c>
      <c r="D147" s="123">
        <v>17996400</v>
      </c>
      <c r="E147" s="206">
        <f>D147/C147*100</f>
        <v>8.331666666666667</v>
      </c>
    </row>
    <row r="148" spans="1:5" ht="15.75" thickBot="1" x14ac:dyDescent="0.3">
      <c r="A148" s="125">
        <v>5028</v>
      </c>
      <c r="B148" s="207" t="s">
        <v>90</v>
      </c>
      <c r="C148" s="126">
        <f>C149+C150</f>
        <v>406000000</v>
      </c>
      <c r="D148" s="126">
        <f>D149+D150</f>
        <v>195000000</v>
      </c>
      <c r="E148" s="122">
        <f t="shared" si="5"/>
        <v>48.029556650246306</v>
      </c>
    </row>
    <row r="149" spans="1:5" x14ac:dyDescent="0.25">
      <c r="A149" s="74"/>
      <c r="B149" s="202" t="s">
        <v>61</v>
      </c>
      <c r="C149" s="67">
        <v>315000000</v>
      </c>
      <c r="D149" s="67">
        <v>195000000</v>
      </c>
      <c r="E149" s="48">
        <f t="shared" si="5"/>
        <v>61.904761904761905</v>
      </c>
    </row>
    <row r="150" spans="1:5" ht="15.75" thickBot="1" x14ac:dyDescent="0.3">
      <c r="A150" s="74"/>
      <c r="B150" s="199" t="s">
        <v>69</v>
      </c>
      <c r="C150" s="63">
        <v>91000000</v>
      </c>
      <c r="D150" s="63">
        <v>0</v>
      </c>
      <c r="E150" s="21">
        <f t="shared" si="5"/>
        <v>0</v>
      </c>
    </row>
    <row r="151" spans="1:5" ht="24" thickBot="1" x14ac:dyDescent="0.3">
      <c r="A151" s="125">
        <v>7095</v>
      </c>
      <c r="B151" s="203" t="s">
        <v>91</v>
      </c>
      <c r="C151" s="126">
        <f>SUM(C152:C160)</f>
        <v>98773000</v>
      </c>
      <c r="D151" s="126">
        <f>SUM(D152:D160)</f>
        <v>4177867.88</v>
      </c>
      <c r="E151" s="122">
        <f t="shared" si="5"/>
        <v>4.2297671225942306</v>
      </c>
    </row>
    <row r="152" spans="1:5" x14ac:dyDescent="0.25">
      <c r="A152" s="215"/>
      <c r="B152" s="192" t="s">
        <v>59</v>
      </c>
      <c r="C152" s="40">
        <v>567000</v>
      </c>
      <c r="D152" s="40">
        <v>0</v>
      </c>
      <c r="E152" s="30">
        <f t="shared" si="5"/>
        <v>0</v>
      </c>
    </row>
    <row r="153" spans="1:5" x14ac:dyDescent="0.25">
      <c r="A153" s="215"/>
      <c r="B153" s="179" t="s">
        <v>60</v>
      </c>
      <c r="C153" s="18">
        <v>3186000</v>
      </c>
      <c r="D153" s="18">
        <v>362313.6</v>
      </c>
      <c r="E153" s="76">
        <f t="shared" si="5"/>
        <v>11.372052730696797</v>
      </c>
    </row>
    <row r="154" spans="1:5" x14ac:dyDescent="0.25">
      <c r="A154" s="215"/>
      <c r="B154" s="179" t="s">
        <v>61</v>
      </c>
      <c r="C154" s="18">
        <v>92505000</v>
      </c>
      <c r="D154" s="18">
        <v>3815554.28</v>
      </c>
      <c r="E154" s="76">
        <f t="shared" si="5"/>
        <v>4.1247005891573432</v>
      </c>
    </row>
    <row r="155" spans="1:5" x14ac:dyDescent="0.25">
      <c r="A155" s="215"/>
      <c r="B155" s="197" t="s">
        <v>42</v>
      </c>
      <c r="C155" s="61">
        <v>370000</v>
      </c>
      <c r="D155" s="62">
        <v>0</v>
      </c>
      <c r="E155" s="76">
        <f t="shared" si="5"/>
        <v>0</v>
      </c>
    </row>
    <row r="156" spans="1:5" x14ac:dyDescent="0.25">
      <c r="A156" s="215"/>
      <c r="B156" s="179" t="s">
        <v>62</v>
      </c>
      <c r="C156" s="18">
        <v>150000</v>
      </c>
      <c r="D156" s="18">
        <v>0</v>
      </c>
      <c r="E156" s="76">
        <f t="shared" si="5"/>
        <v>0</v>
      </c>
    </row>
    <row r="157" spans="1:5" x14ac:dyDescent="0.25">
      <c r="A157" s="215"/>
      <c r="B157" s="179" t="s">
        <v>63</v>
      </c>
      <c r="C157" s="18">
        <v>992000</v>
      </c>
      <c r="D157" s="18">
        <v>0</v>
      </c>
      <c r="E157" s="76">
        <f t="shared" si="5"/>
        <v>0</v>
      </c>
    </row>
    <row r="158" spans="1:5" ht="23.25" x14ac:dyDescent="0.25">
      <c r="A158" s="215"/>
      <c r="B158" s="197" t="s">
        <v>77</v>
      </c>
      <c r="C158" s="61">
        <v>397000</v>
      </c>
      <c r="D158" s="61">
        <v>0</v>
      </c>
      <c r="E158" s="76">
        <f t="shared" si="5"/>
        <v>0</v>
      </c>
    </row>
    <row r="159" spans="1:5" x14ac:dyDescent="0.25">
      <c r="A159" s="215"/>
      <c r="B159" s="197" t="s">
        <v>68</v>
      </c>
      <c r="C159" s="61">
        <v>440000</v>
      </c>
      <c r="D159" s="61">
        <v>0</v>
      </c>
      <c r="E159" s="76">
        <f t="shared" si="5"/>
        <v>0</v>
      </c>
    </row>
    <row r="160" spans="1:5" ht="15.75" thickBot="1" x14ac:dyDescent="0.3">
      <c r="A160" s="216"/>
      <c r="B160" s="198" t="s">
        <v>69</v>
      </c>
      <c r="C160" s="57">
        <v>166000</v>
      </c>
      <c r="D160" s="57">
        <v>0</v>
      </c>
      <c r="E160" s="77">
        <f t="shared" si="5"/>
        <v>0</v>
      </c>
    </row>
    <row r="161" spans="1:5" ht="15.75" thickBot="1" x14ac:dyDescent="0.3">
      <c r="A161" s="128">
        <v>7096</v>
      </c>
      <c r="B161" s="203" t="s">
        <v>110</v>
      </c>
      <c r="C161" s="126">
        <f>C162+C163</f>
        <v>1086540902.04</v>
      </c>
      <c r="D161" s="126">
        <f>D162+D163</f>
        <v>934354507.03999996</v>
      </c>
      <c r="E161" s="122">
        <f t="shared" si="5"/>
        <v>85.993495991336616</v>
      </c>
    </row>
    <row r="162" spans="1:5" ht="29.25" customHeight="1" x14ac:dyDescent="0.25">
      <c r="A162" s="157"/>
      <c r="B162" s="202" t="s">
        <v>111</v>
      </c>
      <c r="C162" s="67">
        <v>784860902.03999996</v>
      </c>
      <c r="D162" s="67">
        <v>632676132.03999996</v>
      </c>
      <c r="E162" s="30">
        <f t="shared" si="5"/>
        <v>80.60996928188888</v>
      </c>
    </row>
    <row r="163" spans="1:5" ht="29.25" customHeight="1" thickBot="1" x14ac:dyDescent="0.3">
      <c r="A163" s="158"/>
      <c r="B163" s="182" t="s">
        <v>92</v>
      </c>
      <c r="C163" s="63">
        <v>301680000</v>
      </c>
      <c r="D163" s="63">
        <v>301678375</v>
      </c>
      <c r="E163" s="27">
        <f t="shared" si="5"/>
        <v>99.999461349774606</v>
      </c>
    </row>
    <row r="164" spans="1:5" s="78" customFormat="1" ht="26.25" thickBot="1" x14ac:dyDescent="0.3">
      <c r="A164" s="45">
        <v>2302</v>
      </c>
      <c r="B164" s="170" t="s">
        <v>93</v>
      </c>
      <c r="C164" s="11">
        <f>C165</f>
        <v>88043000</v>
      </c>
      <c r="D164" s="11">
        <f>D165</f>
        <v>46715312.689999998</v>
      </c>
      <c r="E164" s="4">
        <f>D164/C164*100</f>
        <v>53.059655725043442</v>
      </c>
    </row>
    <row r="165" spans="1:5" x14ac:dyDescent="0.25">
      <c r="A165" s="151" t="s">
        <v>40</v>
      </c>
      <c r="B165" s="196" t="s">
        <v>94</v>
      </c>
      <c r="C165" s="46">
        <f>SUM(C166:C172)</f>
        <v>88043000</v>
      </c>
      <c r="D165" s="46">
        <f>SUM(D166:D171)</f>
        <v>46715312.689999998</v>
      </c>
      <c r="E165" s="79">
        <f t="shared" ref="E165:E193" si="6">SUM(D165/C165*100)</f>
        <v>53.059655725043442</v>
      </c>
    </row>
    <row r="166" spans="1:5" x14ac:dyDescent="0.25">
      <c r="A166" s="159"/>
      <c r="B166" s="179" t="s">
        <v>53</v>
      </c>
      <c r="C166" s="61">
        <v>67410000</v>
      </c>
      <c r="D166" s="18">
        <v>38177442.789999999</v>
      </c>
      <c r="E166" s="41">
        <f t="shared" si="6"/>
        <v>56.634687420264051</v>
      </c>
    </row>
    <row r="167" spans="1:5" x14ac:dyDescent="0.25">
      <c r="A167" s="53"/>
      <c r="B167" s="179" t="s">
        <v>54</v>
      </c>
      <c r="C167" s="61">
        <v>10213000</v>
      </c>
      <c r="D167" s="18">
        <v>5783882.71</v>
      </c>
      <c r="E167" s="41">
        <f>SUM(D167/C167*100)</f>
        <v>56.632553706060904</v>
      </c>
    </row>
    <row r="168" spans="1:5" x14ac:dyDescent="0.25">
      <c r="A168" s="160"/>
      <c r="B168" s="179" t="s">
        <v>57</v>
      </c>
      <c r="C168" s="80">
        <v>928000</v>
      </c>
      <c r="D168" s="80">
        <v>307984.89</v>
      </c>
      <c r="E168" s="41">
        <f t="shared" si="6"/>
        <v>33.188026939655174</v>
      </c>
    </row>
    <row r="169" spans="1:5" ht="23.25" x14ac:dyDescent="0.25">
      <c r="A169" s="160"/>
      <c r="B169" s="179" t="s">
        <v>58</v>
      </c>
      <c r="C169" s="80">
        <v>992000</v>
      </c>
      <c r="D169" s="80">
        <v>798995.01</v>
      </c>
      <c r="E169" s="41">
        <f t="shared" si="6"/>
        <v>80.543851814516131</v>
      </c>
    </row>
    <row r="170" spans="1:5" x14ac:dyDescent="0.25">
      <c r="A170" s="161"/>
      <c r="B170" s="179" t="s">
        <v>60</v>
      </c>
      <c r="C170" s="61">
        <v>2000000</v>
      </c>
      <c r="D170" s="61">
        <v>14183.6</v>
      </c>
      <c r="E170" s="41">
        <f t="shared" si="6"/>
        <v>0.70918000000000003</v>
      </c>
    </row>
    <row r="171" spans="1:5" x14ac:dyDescent="0.25">
      <c r="A171" s="161"/>
      <c r="B171" s="179" t="s">
        <v>61</v>
      </c>
      <c r="C171" s="61">
        <v>6300000</v>
      </c>
      <c r="D171" s="61">
        <v>1632823.69</v>
      </c>
      <c r="E171" s="41">
        <f>SUM(D171/C171*100)</f>
        <v>25.917836349206347</v>
      </c>
    </row>
    <row r="172" spans="1:5" ht="15.75" thickBot="1" x14ac:dyDescent="0.3">
      <c r="A172" s="162"/>
      <c r="B172" s="208" t="s">
        <v>95</v>
      </c>
      <c r="C172" s="57">
        <v>200000</v>
      </c>
      <c r="D172" s="109">
        <v>0</v>
      </c>
      <c r="E172" s="77">
        <f>SUM(D172/C172*100)</f>
        <v>0</v>
      </c>
    </row>
    <row r="173" spans="1:5" s="5" customFormat="1" ht="26.25" thickBot="1" x14ac:dyDescent="0.3">
      <c r="A173" s="163">
        <v>2303</v>
      </c>
      <c r="B173" s="209" t="s">
        <v>96</v>
      </c>
      <c r="C173" s="81">
        <f>C174</f>
        <v>43236000</v>
      </c>
      <c r="D173" s="81">
        <f>D174</f>
        <v>20881089.450000003</v>
      </c>
      <c r="E173" s="82">
        <f>D173/C173*100</f>
        <v>48.295608867610326</v>
      </c>
    </row>
    <row r="174" spans="1:5" x14ac:dyDescent="0.25">
      <c r="A174" s="138" t="s">
        <v>40</v>
      </c>
      <c r="B174" s="191" t="s">
        <v>97</v>
      </c>
      <c r="C174" s="44">
        <f>SUM(C175:C180)</f>
        <v>43236000</v>
      </c>
      <c r="D174" s="44">
        <f>SUM(D175:D180)</f>
        <v>20881089.450000003</v>
      </c>
      <c r="E174" s="14">
        <f t="shared" si="6"/>
        <v>48.295608867610326</v>
      </c>
    </row>
    <row r="175" spans="1:5" x14ac:dyDescent="0.25">
      <c r="A175" s="53"/>
      <c r="B175" s="179" t="s">
        <v>53</v>
      </c>
      <c r="C175" s="18">
        <v>33623000</v>
      </c>
      <c r="D175" s="18">
        <v>17877262.59</v>
      </c>
      <c r="E175" s="19">
        <f t="shared" si="6"/>
        <v>53.169742705885845</v>
      </c>
    </row>
    <row r="176" spans="1:5" x14ac:dyDescent="0.25">
      <c r="A176" s="160"/>
      <c r="B176" s="179" t="s">
        <v>54</v>
      </c>
      <c r="C176" s="83">
        <v>5094000</v>
      </c>
      <c r="D176" s="83">
        <v>2708405.37</v>
      </c>
      <c r="E176" s="19">
        <f t="shared" si="6"/>
        <v>53.168538869257951</v>
      </c>
    </row>
    <row r="177" spans="1:5" x14ac:dyDescent="0.25">
      <c r="A177" s="53"/>
      <c r="B177" s="179" t="s">
        <v>57</v>
      </c>
      <c r="C177" s="61">
        <v>422000</v>
      </c>
      <c r="D177" s="18">
        <v>114635.85</v>
      </c>
      <c r="E177" s="19">
        <f t="shared" si="6"/>
        <v>27.164893364928911</v>
      </c>
    </row>
    <row r="178" spans="1:5" ht="23.25" x14ac:dyDescent="0.25">
      <c r="A178" s="53"/>
      <c r="B178" s="179" t="s">
        <v>98</v>
      </c>
      <c r="C178" s="61">
        <v>524000</v>
      </c>
      <c r="D178" s="18">
        <v>0</v>
      </c>
      <c r="E178" s="19">
        <f t="shared" si="6"/>
        <v>0</v>
      </c>
    </row>
    <row r="179" spans="1:5" x14ac:dyDescent="0.25">
      <c r="A179" s="53"/>
      <c r="B179" s="179" t="s">
        <v>60</v>
      </c>
      <c r="C179" s="61">
        <v>2073000</v>
      </c>
      <c r="D179" s="18">
        <v>180785.64</v>
      </c>
      <c r="E179" s="19">
        <f t="shared" si="6"/>
        <v>8.7209667149059342</v>
      </c>
    </row>
    <row r="180" spans="1:5" ht="15.75" thickBot="1" x14ac:dyDescent="0.3">
      <c r="A180" s="53"/>
      <c r="B180" s="210" t="s">
        <v>61</v>
      </c>
      <c r="C180" s="63">
        <v>1500000</v>
      </c>
      <c r="D180" s="20">
        <v>0</v>
      </c>
      <c r="E180" s="21">
        <f t="shared" si="6"/>
        <v>0</v>
      </c>
    </row>
    <row r="181" spans="1:5" s="17" customFormat="1" ht="22.5" customHeight="1" thickBot="1" x14ac:dyDescent="0.3">
      <c r="A181" s="45">
        <v>2402</v>
      </c>
      <c r="B181" s="211" t="s">
        <v>99</v>
      </c>
      <c r="C181" s="16">
        <f>C182+C184+C190+C192</f>
        <v>10943342000</v>
      </c>
      <c r="D181" s="16">
        <f>D183+D184+D190+D192</f>
        <v>72195262.209999993</v>
      </c>
      <c r="E181" s="4">
        <f>D181/C181*100</f>
        <v>0.65971859611076755</v>
      </c>
    </row>
    <row r="182" spans="1:5" s="17" customFormat="1" ht="22.5" customHeight="1" x14ac:dyDescent="0.2">
      <c r="A182" s="164">
        <v>4001</v>
      </c>
      <c r="B182" s="189" t="s">
        <v>113</v>
      </c>
      <c r="C182" s="42">
        <f>C183</f>
        <v>144401000</v>
      </c>
      <c r="D182" s="129">
        <f>D183</f>
        <v>72195262.209999993</v>
      </c>
      <c r="E182" s="130">
        <f>D182/C182*100</f>
        <v>49.996372746726124</v>
      </c>
    </row>
    <row r="183" spans="1:5" s="17" customFormat="1" ht="22.5" customHeight="1" x14ac:dyDescent="0.2">
      <c r="A183" s="165"/>
      <c r="B183" s="179" t="s">
        <v>92</v>
      </c>
      <c r="C183" s="61">
        <v>144401000</v>
      </c>
      <c r="D183" s="18">
        <v>72195262.209999993</v>
      </c>
      <c r="E183" s="19">
        <f t="shared" si="6"/>
        <v>49.996372746726124</v>
      </c>
    </row>
    <row r="184" spans="1:5" ht="23.25" x14ac:dyDescent="0.25">
      <c r="A184" s="164">
        <v>4002</v>
      </c>
      <c r="B184" s="189" t="s">
        <v>100</v>
      </c>
      <c r="C184" s="56">
        <f>SUM(C185:C189)</f>
        <v>1226212000</v>
      </c>
      <c r="D184" s="56">
        <f>SUM(D185:D188)</f>
        <v>0</v>
      </c>
      <c r="E184" s="30">
        <f t="shared" si="6"/>
        <v>0</v>
      </c>
    </row>
    <row r="185" spans="1:5" x14ac:dyDescent="0.25">
      <c r="A185" s="84"/>
      <c r="B185" s="179" t="s">
        <v>61</v>
      </c>
      <c r="C185" s="61">
        <v>38312000</v>
      </c>
      <c r="D185" s="18">
        <v>0</v>
      </c>
      <c r="E185" s="19">
        <f t="shared" si="6"/>
        <v>0</v>
      </c>
    </row>
    <row r="186" spans="1:5" ht="23.25" x14ac:dyDescent="0.25">
      <c r="A186" s="84"/>
      <c r="B186" s="210" t="s">
        <v>77</v>
      </c>
      <c r="C186" s="61">
        <v>28800000</v>
      </c>
      <c r="D186" s="18">
        <v>0</v>
      </c>
      <c r="E186" s="19">
        <f t="shared" si="6"/>
        <v>0</v>
      </c>
    </row>
    <row r="187" spans="1:5" ht="23.25" x14ac:dyDescent="0.25">
      <c r="A187" s="84"/>
      <c r="B187" s="179" t="s">
        <v>67</v>
      </c>
      <c r="C187" s="61">
        <v>222426000</v>
      </c>
      <c r="D187" s="18">
        <v>0</v>
      </c>
      <c r="E187" s="19">
        <f t="shared" si="6"/>
        <v>0</v>
      </c>
    </row>
    <row r="188" spans="1:5" x14ac:dyDescent="0.25">
      <c r="A188" s="166"/>
      <c r="B188" s="182" t="s">
        <v>18</v>
      </c>
      <c r="C188" s="63">
        <v>151774000</v>
      </c>
      <c r="D188" s="20">
        <v>0</v>
      </c>
      <c r="E188" s="21">
        <f>SUM(D188/C188*100)</f>
        <v>0</v>
      </c>
    </row>
    <row r="189" spans="1:5" s="86" customFormat="1" ht="12" thickBot="1" x14ac:dyDescent="0.25">
      <c r="A189" s="85"/>
      <c r="B189" s="208" t="s">
        <v>73</v>
      </c>
      <c r="C189" s="57">
        <v>784900000</v>
      </c>
      <c r="D189" s="31">
        <v>0</v>
      </c>
      <c r="E189" s="9">
        <f>SUM(D189/C189*100)</f>
        <v>0</v>
      </c>
    </row>
    <row r="190" spans="1:5" x14ac:dyDescent="0.25">
      <c r="A190" s="138" t="s">
        <v>9</v>
      </c>
      <c r="B190" s="212" t="s">
        <v>101</v>
      </c>
      <c r="C190" s="87">
        <f>C191</f>
        <v>9570729000</v>
      </c>
      <c r="D190" s="110">
        <v>0</v>
      </c>
      <c r="E190" s="30">
        <f t="shared" si="6"/>
        <v>0</v>
      </c>
    </row>
    <row r="191" spans="1:5" x14ac:dyDescent="0.25">
      <c r="A191" s="147"/>
      <c r="B191" s="182" t="s">
        <v>102</v>
      </c>
      <c r="C191" s="63">
        <v>9570729000</v>
      </c>
      <c r="D191" s="20">
        <v>0</v>
      </c>
      <c r="E191" s="66">
        <f t="shared" si="6"/>
        <v>0</v>
      </c>
    </row>
    <row r="192" spans="1:5" x14ac:dyDescent="0.25">
      <c r="A192" s="147" t="s">
        <v>33</v>
      </c>
      <c r="B192" s="213" t="s">
        <v>103</v>
      </c>
      <c r="C192" s="88">
        <f>C193</f>
        <v>2000000</v>
      </c>
      <c r="D192" s="38">
        <f>D193</f>
        <v>0</v>
      </c>
      <c r="E192" s="76">
        <f t="shared" si="6"/>
        <v>0</v>
      </c>
    </row>
    <row r="193" spans="1:8" ht="15.75" thickBot="1" x14ac:dyDescent="0.3">
      <c r="A193" s="167"/>
      <c r="B193" s="182" t="s">
        <v>104</v>
      </c>
      <c r="C193" s="63">
        <v>2000000</v>
      </c>
      <c r="D193" s="20">
        <v>0</v>
      </c>
      <c r="E193" s="21">
        <f t="shared" si="6"/>
        <v>0</v>
      </c>
    </row>
    <row r="194" spans="1:8" ht="15.75" thickBot="1" x14ac:dyDescent="0.3">
      <c r="A194" s="168"/>
      <c r="B194" s="214" t="s">
        <v>105</v>
      </c>
      <c r="C194" s="127">
        <f>C2+C5+C8+C26+C29+C34+C37+C44+C47+C164+C173+C181</f>
        <v>755681459947.48999</v>
      </c>
      <c r="D194" s="127">
        <f>D2+D5+D8+D26+D29+D34+D37+D44+D47+D164+D173+D181</f>
        <v>302642392808.17004</v>
      </c>
      <c r="E194" s="122">
        <f>SUM(D194/C194*100)</f>
        <v>40.048937131420395</v>
      </c>
      <c r="H194" s="92"/>
    </row>
    <row r="196" spans="1:8" x14ac:dyDescent="0.25">
      <c r="C196" s="91"/>
      <c r="D196" s="92"/>
    </row>
    <row r="197" spans="1:8" ht="15.75" thickBot="1" x14ac:dyDescent="0.3">
      <c r="E197" s="92"/>
    </row>
    <row r="198" spans="1:8" ht="15.75" thickBot="1" x14ac:dyDescent="0.3">
      <c r="D198" s="127"/>
    </row>
    <row r="199" spans="1:8" ht="15.75" thickBot="1" x14ac:dyDescent="0.3">
      <c r="D199" s="127"/>
    </row>
    <row r="200" spans="1:8" x14ac:dyDescent="0.25">
      <c r="D200" s="92"/>
    </row>
  </sheetData>
  <mergeCells count="6">
    <mergeCell ref="A152:A160"/>
    <mergeCell ref="A49:A68"/>
    <mergeCell ref="A75:A77"/>
    <mergeCell ref="A89:A101"/>
    <mergeCell ref="A114:A115"/>
    <mergeCell ref="A117:A125"/>
  </mergeCells>
  <pageMargins left="0.7" right="0.7" top="0.75" bottom="0.75" header="0.3" footer="0.3"/>
  <pageSetup paperSize="9" scale="85" fitToHeight="0" orientation="portrait" r:id="rId1"/>
  <ignoredErrors>
    <ignoredError sqref="E14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2026-08-12T09:43:37Z</dcterms:modified>
</cp:coreProperties>
</file>