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unja.tepavac\Desktop\"/>
    </mc:Choice>
  </mc:AlternateContent>
  <bookViews>
    <workbookView xWindow="0" yWindow="0" windowWidth="23040" windowHeight="9405" tabRatio="844"/>
  </bookViews>
  <sheets>
    <sheet name="1 -sredstva" sheetId="19" r:id="rId1"/>
    <sheet name="1а - drž.sek,drž.sl. i nam." sheetId="10" r:id="rId2"/>
    <sheet name="1b - izabrana lica u Vl,NS i US" sheetId="6" r:id="rId3"/>
    <sheet name="1v -ostali" sheetId="7" r:id="rId4"/>
    <sheet name="1g -izabrana lica u pravosuđu" sheetId="8" r:id="rId5"/>
    <sheet name="1 đ - projekcija plata" sheetId="18" r:id="rId6"/>
    <sheet name="1е - dodaci" sheetId="21" r:id="rId7"/>
    <sheet name="PRENOS-1" sheetId="14" state="hidden" r:id="rId8"/>
    <sheet name="prenos-2" sheetId="15" state="hidden" r:id="rId9"/>
    <sheet name="prenos-3" sheetId="16" state="hidden" r:id="rId10"/>
    <sheet name="prenos-4" sheetId="17" state="hidden" r:id="rId11"/>
    <sheet name="PRENOS-5" sheetId="27" state="hidden" r:id="rId12"/>
    <sheet name="mesec" sheetId="28" state="hidden" r:id="rId13"/>
    <sheet name="Funkcije" sheetId="11" state="hidden" r:id="rId14"/>
    <sheet name="Korisnici" sheetId="12" state="hidden" r:id="rId15"/>
    <sheet name="NASLOVI" sheetId="13" state="hidden" r:id="rId16"/>
  </sheets>
  <definedNames>
    <definedName name="_xlnm._FilterDatabase" localSheetId="4" hidden="1">'1g -izabrana lica u pravosuđu'!$C$15:$G$44</definedName>
    <definedName name="_xlnm._FilterDatabase" localSheetId="3" hidden="1">'1v -ostali'!$A$11:$A$351</definedName>
    <definedName name="_xlnm._FilterDatabase" localSheetId="1" hidden="1">'1а - drž.sek,drž.sl. i nam.'!$A$12:$AL$12</definedName>
    <definedName name="_xlnm.Print_Area" localSheetId="0">'1 -sredstva'!$C$1:$P$56</definedName>
    <definedName name="_xlnm.Print_Area" localSheetId="2">'1b - izabrana lica u Vl,NS i US'!$A$1:$I$25</definedName>
    <definedName name="_xlnm.Print_Area" localSheetId="4">'1g -izabrana lica u pravosuđu'!$A$1:$I$44</definedName>
    <definedName name="_xlnm.Print_Area" localSheetId="3">'1v -ostali'!$A$1:$O$351</definedName>
    <definedName name="_xlnm.Print_Area" localSheetId="1">'1а - drž.sek,drž.sl. i nam.'!$A$1:$AG$104</definedName>
    <definedName name="_xlnm.Print_Area" localSheetId="6">'1е - dodaci'!$A$1:$E$19</definedName>
    <definedName name="_xlnm.Print_Titles" localSheetId="0">'1 -sredstva'!$8:$10</definedName>
    <definedName name="_xlnm.Print_Titles" localSheetId="2">'1b - izabrana lica u Vl,NS i US'!$12:$13</definedName>
    <definedName name="_xlnm.Print_Titles" localSheetId="4">'1g -izabrana lica u pravosuđu'!$C:$C,'1g -izabrana lica u pravosuđu'!$12:$14</definedName>
    <definedName name="_xlnm.Print_Titles" localSheetId="3">'1v -ostali'!$B:$B,'1v -ostali'!$9:$13</definedName>
    <definedName name="_xlnm.Print_Titles" localSheetId="1">'1а - drž.sek,drž.sl. i nam.'!$B:$D,'1а - drž.sek,drž.sl. i nam.'!$1:$12</definedName>
  </definedNames>
  <calcPr calcId="162913"/>
</workbook>
</file>

<file path=xl/calcChain.xml><?xml version="1.0" encoding="utf-8"?>
<calcChain xmlns="http://schemas.openxmlformats.org/spreadsheetml/2006/main">
  <c r="AC197" i="16" l="1"/>
  <c r="AB197" i="16"/>
  <c r="AC196" i="16"/>
  <c r="AB196" i="16"/>
  <c r="AC195" i="16"/>
  <c r="AB195" i="16"/>
  <c r="AC194" i="16"/>
  <c r="AB194" i="16"/>
  <c r="AC193" i="16"/>
  <c r="AB193" i="16"/>
  <c r="AC192" i="16"/>
  <c r="AB192" i="16"/>
  <c r="AC191" i="16"/>
  <c r="AB191" i="16"/>
  <c r="AC190" i="16"/>
  <c r="AB190" i="16"/>
  <c r="AC189" i="16"/>
  <c r="AB189" i="16"/>
  <c r="AC188" i="16"/>
  <c r="AB188" i="16"/>
  <c r="AC187" i="16"/>
  <c r="AB187" i="16"/>
  <c r="AC186" i="16"/>
  <c r="AB186" i="16"/>
  <c r="AC185" i="16"/>
  <c r="AB185" i="16"/>
  <c r="AC184" i="16"/>
  <c r="AB184" i="16"/>
  <c r="AC183" i="16"/>
  <c r="AB183" i="16"/>
  <c r="AC182" i="16"/>
  <c r="AB182" i="16"/>
  <c r="AC181" i="16"/>
  <c r="AB181" i="16"/>
  <c r="AC180" i="16"/>
  <c r="AB180" i="16"/>
  <c r="AC179" i="16"/>
  <c r="AB179" i="16"/>
  <c r="AC178" i="16"/>
  <c r="AB178" i="16"/>
  <c r="AC177" i="16"/>
  <c r="AB177" i="16"/>
  <c r="AC176" i="16"/>
  <c r="AB176" i="16"/>
  <c r="AC175" i="16"/>
  <c r="AB175" i="16"/>
  <c r="AC174" i="16"/>
  <c r="AB174" i="16"/>
  <c r="AC173" i="16"/>
  <c r="AB173" i="16"/>
  <c r="AC172" i="16"/>
  <c r="AB172" i="16"/>
  <c r="AC171" i="16"/>
  <c r="AB171" i="16"/>
  <c r="AC170" i="16"/>
  <c r="AB170" i="16"/>
  <c r="AC169" i="16"/>
  <c r="AB169" i="16"/>
  <c r="AC168" i="16"/>
  <c r="AB168" i="16"/>
  <c r="AC167" i="16"/>
  <c r="AB167" i="16"/>
  <c r="AC166" i="16"/>
  <c r="AB166" i="16"/>
  <c r="AC165" i="16"/>
  <c r="AB165" i="16"/>
  <c r="AC164" i="16"/>
  <c r="AB164" i="16"/>
  <c r="AC163" i="16"/>
  <c r="AB163" i="16"/>
  <c r="AC162" i="16"/>
  <c r="AB162" i="16"/>
  <c r="AC161" i="16"/>
  <c r="AB161" i="16"/>
  <c r="AC160" i="16"/>
  <c r="AB160" i="16"/>
  <c r="AC159" i="16"/>
  <c r="AB159" i="16"/>
  <c r="AC158" i="16"/>
  <c r="AB158" i="16"/>
  <c r="AC157" i="16"/>
  <c r="AB157" i="16"/>
  <c r="AC156" i="16"/>
  <c r="AB156" i="16"/>
  <c r="AC155" i="16"/>
  <c r="AB155" i="16"/>
  <c r="AC154" i="16"/>
  <c r="AB154" i="16"/>
  <c r="AC153" i="16"/>
  <c r="AB153" i="16"/>
  <c r="AC152" i="16"/>
  <c r="AB152" i="16"/>
  <c r="AC151" i="16"/>
  <c r="AB151" i="16"/>
  <c r="AC150" i="16"/>
  <c r="AB150" i="16"/>
  <c r="AC149" i="16"/>
  <c r="AB149" i="16"/>
  <c r="AC148" i="16"/>
  <c r="AB148" i="16"/>
  <c r="AC147" i="16"/>
  <c r="AB147" i="16"/>
  <c r="AC146" i="16"/>
  <c r="AB146" i="16"/>
  <c r="AC145" i="16"/>
  <c r="AB145" i="16"/>
  <c r="AC144" i="16"/>
  <c r="AB144" i="16"/>
  <c r="AC143" i="16"/>
  <c r="AB143" i="16"/>
  <c r="AC142" i="16"/>
  <c r="AB142" i="16"/>
  <c r="AC141" i="16"/>
  <c r="AB141" i="16"/>
  <c r="AC140" i="16"/>
  <c r="AB140" i="16"/>
  <c r="AC139" i="16"/>
  <c r="AB139" i="16"/>
  <c r="AC138" i="16"/>
  <c r="AB138" i="16"/>
  <c r="AC137" i="16"/>
  <c r="AB137" i="16"/>
  <c r="AC136" i="16"/>
  <c r="AB136" i="16"/>
  <c r="AC135" i="16"/>
  <c r="AB135" i="16"/>
  <c r="AC134" i="16"/>
  <c r="AB134" i="16"/>
  <c r="AC133" i="16"/>
  <c r="AB133" i="16"/>
  <c r="AC132" i="16"/>
  <c r="AB132" i="16"/>
  <c r="AC131" i="16"/>
  <c r="AB131" i="16"/>
  <c r="AC130" i="16"/>
  <c r="AB130" i="16"/>
  <c r="AC129" i="16"/>
  <c r="AB129" i="16"/>
  <c r="AC128" i="16"/>
  <c r="AB128" i="16"/>
  <c r="AC127" i="16"/>
  <c r="AB127" i="16"/>
  <c r="AC126" i="16"/>
  <c r="AB126" i="16"/>
  <c r="AC125" i="16"/>
  <c r="AB125" i="16"/>
  <c r="AC124" i="16"/>
  <c r="AB124" i="16"/>
  <c r="AC123" i="16"/>
  <c r="AB123" i="16"/>
  <c r="AC122" i="16"/>
  <c r="AB122" i="16"/>
  <c r="AC121" i="16"/>
  <c r="AB121" i="16"/>
  <c r="AC120" i="16"/>
  <c r="AB120" i="16"/>
  <c r="AC119" i="16"/>
  <c r="AB119" i="16"/>
  <c r="AC118" i="16"/>
  <c r="AB118" i="16"/>
  <c r="AC117" i="16"/>
  <c r="AB117" i="16"/>
  <c r="AC116" i="16"/>
  <c r="AB116" i="16"/>
  <c r="AC115" i="16"/>
  <c r="AB115" i="16"/>
  <c r="AC114" i="16"/>
  <c r="AB114" i="16"/>
  <c r="AC113" i="16"/>
  <c r="AB113" i="16"/>
  <c r="AC112" i="16"/>
  <c r="AB112" i="16"/>
  <c r="AC111" i="16"/>
  <c r="AB111" i="16"/>
  <c r="AC110" i="16"/>
  <c r="AB110" i="16"/>
  <c r="AC109" i="16"/>
  <c r="AB109" i="16"/>
  <c r="AC108" i="16"/>
  <c r="AB108" i="16"/>
  <c r="AC107" i="16"/>
  <c r="AB107" i="16"/>
  <c r="AC106" i="16"/>
  <c r="AB106" i="16"/>
  <c r="AC105" i="16"/>
  <c r="AB105" i="16"/>
  <c r="AC104" i="16"/>
  <c r="AB104" i="16"/>
  <c r="AC103" i="16"/>
  <c r="AB103" i="16"/>
  <c r="AC102" i="16"/>
  <c r="AB102" i="16"/>
  <c r="AC101" i="16"/>
  <c r="AB101" i="16"/>
  <c r="AC100" i="16"/>
  <c r="AB100" i="16"/>
  <c r="AC99" i="16"/>
  <c r="AB99" i="16"/>
  <c r="AC98" i="16"/>
  <c r="AB98" i="16"/>
  <c r="AC97" i="16"/>
  <c r="AB97" i="16"/>
  <c r="AC96" i="16"/>
  <c r="AB96" i="16"/>
  <c r="AC95" i="16"/>
  <c r="AB95" i="16"/>
  <c r="AC94" i="16"/>
  <c r="AB94" i="16"/>
  <c r="AC93" i="16"/>
  <c r="AB93" i="16"/>
  <c r="AC92" i="16"/>
  <c r="AB92" i="16"/>
  <c r="AC91" i="16"/>
  <c r="AB91" i="16"/>
  <c r="AC90" i="16"/>
  <c r="AB90" i="16"/>
  <c r="AC89" i="16"/>
  <c r="AB89" i="16"/>
  <c r="AC88" i="16"/>
  <c r="AB88" i="16"/>
  <c r="AC87" i="16"/>
  <c r="AB87" i="16"/>
  <c r="AC86" i="16"/>
  <c r="AB86" i="16"/>
  <c r="AC85" i="16"/>
  <c r="AB85" i="16"/>
  <c r="AC84" i="16"/>
  <c r="AB84" i="16"/>
  <c r="AC83" i="16"/>
  <c r="AB83" i="16"/>
  <c r="AC82" i="16"/>
  <c r="AB82" i="16"/>
  <c r="AC81" i="16"/>
  <c r="AB81" i="16"/>
  <c r="AC80" i="16"/>
  <c r="AB80" i="16"/>
  <c r="AC79" i="16"/>
  <c r="AB79" i="16"/>
  <c r="AC78" i="16"/>
  <c r="AB78" i="16"/>
  <c r="AC77" i="16"/>
  <c r="AB77" i="16"/>
  <c r="AC76" i="16"/>
  <c r="AB76" i="16"/>
  <c r="AC75" i="16"/>
  <c r="AB75" i="16"/>
  <c r="AC74" i="16"/>
  <c r="AB74" i="16"/>
  <c r="AC73" i="16"/>
  <c r="AB73" i="16"/>
  <c r="AC72" i="16"/>
  <c r="AB72" i="16"/>
  <c r="AC71" i="16"/>
  <c r="AB71" i="16"/>
  <c r="AC70" i="16"/>
  <c r="AB70" i="16"/>
  <c r="AC69" i="16"/>
  <c r="AB69" i="16"/>
  <c r="AC68" i="16"/>
  <c r="AB68" i="16"/>
  <c r="AC67" i="16"/>
  <c r="AB67" i="16"/>
  <c r="AC66" i="16"/>
  <c r="AB66" i="16"/>
  <c r="AC65" i="16"/>
  <c r="AB65" i="16"/>
  <c r="AC64" i="16"/>
  <c r="AB64" i="16"/>
  <c r="AC63" i="16"/>
  <c r="AB63" i="16"/>
  <c r="AC62" i="16"/>
  <c r="AB62" i="16"/>
  <c r="AC61" i="16"/>
  <c r="AB61" i="16"/>
  <c r="AC60" i="16"/>
  <c r="AB60" i="16"/>
  <c r="AC59" i="16"/>
  <c r="AB59" i="16"/>
  <c r="AC58" i="16"/>
  <c r="AB58" i="16"/>
  <c r="AC57" i="16"/>
  <c r="AB57" i="16"/>
  <c r="AC56" i="16"/>
  <c r="AB56" i="16"/>
  <c r="AC55" i="16"/>
  <c r="AB55" i="16"/>
  <c r="AC54" i="16"/>
  <c r="AB54" i="16"/>
  <c r="AC53" i="16"/>
  <c r="AB53" i="16"/>
  <c r="AC52" i="16"/>
  <c r="AB52" i="16"/>
  <c r="AC51" i="16"/>
  <c r="AB51" i="16"/>
  <c r="AC50" i="16"/>
  <c r="AB50" i="16"/>
  <c r="AC49" i="16"/>
  <c r="AB49" i="16"/>
  <c r="AC48" i="16"/>
  <c r="AB48" i="16"/>
  <c r="AC47" i="16"/>
  <c r="AB47" i="16"/>
  <c r="AC46" i="16"/>
  <c r="AB46" i="16"/>
  <c r="AC45" i="16"/>
  <c r="AB45" i="16"/>
  <c r="AC44" i="16"/>
  <c r="AB44" i="16"/>
  <c r="AC43" i="16"/>
  <c r="AB43" i="16"/>
  <c r="AC42" i="16"/>
  <c r="AB42" i="16"/>
  <c r="AC41" i="16"/>
  <c r="AB41" i="16"/>
  <c r="AC40" i="16"/>
  <c r="AB40" i="16"/>
  <c r="AC39" i="16"/>
  <c r="AB39" i="16"/>
  <c r="AC38" i="16"/>
  <c r="AB38" i="16"/>
  <c r="AC37" i="16"/>
  <c r="AB37" i="16"/>
  <c r="AC36" i="16"/>
  <c r="AB36" i="16"/>
  <c r="AC35" i="16"/>
  <c r="AB35" i="16"/>
  <c r="AC34" i="16"/>
  <c r="AB34" i="16"/>
  <c r="AC33" i="16"/>
  <c r="AB33" i="16"/>
  <c r="AC32" i="16"/>
  <c r="AB32" i="16"/>
  <c r="AC31" i="16"/>
  <c r="AB31" i="16"/>
  <c r="AC30" i="16"/>
  <c r="AB30" i="16"/>
  <c r="AC29" i="16"/>
  <c r="AB29" i="16"/>
  <c r="AC28" i="16"/>
  <c r="AB28" i="16"/>
  <c r="AC27" i="16"/>
  <c r="AB27" i="16"/>
  <c r="AC26" i="16"/>
  <c r="AB26" i="16"/>
  <c r="AC25" i="16"/>
  <c r="AB25" i="16"/>
  <c r="AC24" i="16"/>
  <c r="AB24" i="16"/>
  <c r="AC23" i="16"/>
  <c r="AB23" i="16"/>
  <c r="AC22" i="16"/>
  <c r="AB22" i="16"/>
  <c r="AC21" i="16"/>
  <c r="AB21" i="16"/>
  <c r="AC20" i="16"/>
  <c r="AB20" i="16"/>
  <c r="AC19" i="16"/>
  <c r="AB19" i="16"/>
  <c r="AC18" i="16"/>
  <c r="AB18" i="16"/>
  <c r="AC17" i="16"/>
  <c r="AB17" i="16"/>
  <c r="AC16" i="16"/>
  <c r="AB16" i="16"/>
  <c r="AC15" i="16"/>
  <c r="AB15" i="16"/>
  <c r="AC14" i="16"/>
  <c r="AB14" i="16"/>
  <c r="AC13" i="16"/>
  <c r="AB13" i="16"/>
  <c r="AC12" i="16"/>
  <c r="AB12" i="16"/>
  <c r="AC11" i="16"/>
  <c r="AB11" i="16"/>
  <c r="AC10" i="16"/>
  <c r="AB10" i="16"/>
  <c r="AC9" i="16"/>
  <c r="AB9" i="16"/>
  <c r="AC8" i="16"/>
  <c r="AB8" i="16"/>
  <c r="AC7" i="16"/>
  <c r="AB7" i="16"/>
  <c r="AC6" i="16"/>
  <c r="AB6" i="16"/>
  <c r="AC5" i="16"/>
  <c r="AB5" i="16"/>
  <c r="A5" i="27" l="1"/>
  <c r="A5" i="17"/>
  <c r="A5" i="16"/>
  <c r="A5" i="15"/>
  <c r="A5" i="14"/>
  <c r="G25" i="6" l="1"/>
  <c r="F25" i="6"/>
  <c r="AC102" i="17"/>
  <c r="AB102" i="17"/>
  <c r="Y102" i="17"/>
  <c r="AA102" i="17" s="1"/>
  <c r="X102" i="17"/>
  <c r="W102" i="17"/>
  <c r="T102" i="17"/>
  <c r="V102" i="17" s="1"/>
  <c r="AC101" i="17"/>
  <c r="AB101" i="17"/>
  <c r="Y101" i="17"/>
  <c r="AA101" i="17" s="1"/>
  <c r="X101" i="17"/>
  <c r="W101" i="17"/>
  <c r="T101" i="17"/>
  <c r="V101" i="17" s="1"/>
  <c r="AC100" i="17"/>
  <c r="AB100" i="17"/>
  <c r="Y100" i="17"/>
  <c r="AA100" i="17" s="1"/>
  <c r="X100" i="17"/>
  <c r="W100" i="17"/>
  <c r="T100" i="17"/>
  <c r="V100" i="17" s="1"/>
  <c r="AC99" i="17"/>
  <c r="AB99" i="17"/>
  <c r="Y99" i="17"/>
  <c r="AA99" i="17" s="1"/>
  <c r="X99" i="17"/>
  <c r="W99" i="17"/>
  <c r="T99" i="17"/>
  <c r="V99" i="17" s="1"/>
  <c r="AC98" i="17"/>
  <c r="AB98" i="17"/>
  <c r="Y98" i="17"/>
  <c r="AA98" i="17" s="1"/>
  <c r="X98" i="17"/>
  <c r="W98" i="17"/>
  <c r="T98" i="17"/>
  <c r="V98" i="17" s="1"/>
  <c r="AC97" i="17"/>
  <c r="AB97" i="17"/>
  <c r="Y97" i="17"/>
  <c r="AA97" i="17" s="1"/>
  <c r="X97" i="17"/>
  <c r="W97" i="17"/>
  <c r="T97" i="17"/>
  <c r="V97" i="17" s="1"/>
  <c r="AC96" i="17"/>
  <c r="AB96" i="17"/>
  <c r="Y96" i="17"/>
  <c r="AA96" i="17" s="1"/>
  <c r="X96" i="17"/>
  <c r="W96" i="17"/>
  <c r="T96" i="17"/>
  <c r="V96" i="17" s="1"/>
  <c r="AC95" i="17"/>
  <c r="AB95" i="17"/>
  <c r="Y95" i="17"/>
  <c r="AA95" i="17" s="1"/>
  <c r="X95" i="17"/>
  <c r="W95" i="17"/>
  <c r="T95" i="17"/>
  <c r="V95" i="17" s="1"/>
  <c r="AC94" i="17"/>
  <c r="AB94" i="17"/>
  <c r="Y94" i="17"/>
  <c r="AA94" i="17" s="1"/>
  <c r="X94" i="17"/>
  <c r="W94" i="17"/>
  <c r="T94" i="17"/>
  <c r="V94" i="17" s="1"/>
  <c r="AC93" i="17"/>
  <c r="AB93" i="17"/>
  <c r="Y93" i="17"/>
  <c r="AA93" i="17" s="1"/>
  <c r="X93" i="17"/>
  <c r="W93" i="17"/>
  <c r="T93" i="17"/>
  <c r="V93" i="17" s="1"/>
  <c r="AC92" i="17"/>
  <c r="AB92" i="17"/>
  <c r="Y92" i="17"/>
  <c r="AA92" i="17" s="1"/>
  <c r="X92" i="17"/>
  <c r="W92" i="17"/>
  <c r="T92" i="17"/>
  <c r="V92" i="17" s="1"/>
  <c r="AC91" i="17"/>
  <c r="AB91" i="17"/>
  <c r="Y91" i="17"/>
  <c r="AA91" i="17" s="1"/>
  <c r="X91" i="17"/>
  <c r="W91" i="17"/>
  <c r="T91" i="17"/>
  <c r="V91" i="17" s="1"/>
  <c r="AC90" i="17"/>
  <c r="AB90" i="17"/>
  <c r="Y90" i="17"/>
  <c r="AA90" i="17" s="1"/>
  <c r="X90" i="17"/>
  <c r="W90" i="17"/>
  <c r="T90" i="17"/>
  <c r="V90" i="17" s="1"/>
  <c r="AC89" i="17"/>
  <c r="AB89" i="17"/>
  <c r="Y89" i="17"/>
  <c r="AA89" i="17" s="1"/>
  <c r="X89" i="17"/>
  <c r="W89" i="17"/>
  <c r="T89" i="17"/>
  <c r="V89" i="17" s="1"/>
  <c r="AC88" i="17"/>
  <c r="AB88" i="17"/>
  <c r="Y88" i="17"/>
  <c r="AA88" i="17" s="1"/>
  <c r="X88" i="17"/>
  <c r="W88" i="17"/>
  <c r="T88" i="17"/>
  <c r="V88" i="17" s="1"/>
  <c r="AC87" i="17"/>
  <c r="AB87" i="17"/>
  <c r="Y87" i="17"/>
  <c r="AA87" i="17" s="1"/>
  <c r="X87" i="17"/>
  <c r="W87" i="17"/>
  <c r="T87" i="17"/>
  <c r="V87" i="17" s="1"/>
  <c r="AC86" i="17"/>
  <c r="AB86" i="17"/>
  <c r="Y86" i="17"/>
  <c r="AA86" i="17" s="1"/>
  <c r="X86" i="17"/>
  <c r="W86" i="17"/>
  <c r="T86" i="17"/>
  <c r="V86" i="17" s="1"/>
  <c r="AC85" i="17"/>
  <c r="AB85" i="17"/>
  <c r="Y85" i="17"/>
  <c r="AA85" i="17" s="1"/>
  <c r="X85" i="17"/>
  <c r="W85" i="17"/>
  <c r="T85" i="17"/>
  <c r="V85" i="17" s="1"/>
  <c r="AC84" i="17"/>
  <c r="AB84" i="17"/>
  <c r="Y84" i="17"/>
  <c r="AA84" i="17" s="1"/>
  <c r="X84" i="17"/>
  <c r="W84" i="17"/>
  <c r="T84" i="17"/>
  <c r="V84" i="17" s="1"/>
  <c r="E19" i="10" l="1"/>
  <c r="F19" i="10"/>
  <c r="E64" i="10"/>
  <c r="A24" i="6" l="1"/>
  <c r="A23" i="6"/>
  <c r="A22" i="6"/>
  <c r="A21" i="6"/>
  <c r="A20" i="6"/>
  <c r="A19" i="6"/>
  <c r="A18" i="6"/>
  <c r="A17" i="6"/>
  <c r="A16" i="6"/>
  <c r="A15" i="6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V54" i="10"/>
  <c r="A54" i="10" s="1"/>
  <c r="AB5" i="15" l="1"/>
  <c r="Y5" i="15"/>
  <c r="AA5" i="15" s="1"/>
  <c r="X5" i="15"/>
  <c r="AC5" i="15"/>
  <c r="W5" i="15"/>
  <c r="T5" i="15"/>
  <c r="V5" i="15" s="1"/>
  <c r="E23" i="21"/>
  <c r="J3" i="27" s="1"/>
  <c r="D23" i="21"/>
  <c r="I3" i="27" s="1"/>
  <c r="C23" i="21"/>
  <c r="H3" i="27" s="1"/>
  <c r="B23" i="21"/>
  <c r="G3" i="27" s="1"/>
  <c r="F16" i="27"/>
  <c r="F15" i="27"/>
  <c r="F14" i="27"/>
  <c r="F13" i="27"/>
  <c r="AG90" i="17"/>
  <c r="AG89" i="17"/>
  <c r="AG88" i="17"/>
  <c r="AG87" i="17"/>
  <c r="AG86" i="17"/>
  <c r="AG85" i="17"/>
  <c r="AG84" i="17"/>
  <c r="AF90" i="17"/>
  <c r="AF89" i="17"/>
  <c r="AF88" i="17"/>
  <c r="AF87" i="17"/>
  <c r="AF86" i="17"/>
  <c r="AF85" i="17"/>
  <c r="AF84" i="17"/>
  <c r="AE90" i="17"/>
  <c r="AE89" i="17"/>
  <c r="AE88" i="17"/>
  <c r="AE87" i="17"/>
  <c r="AE86" i="17"/>
  <c r="AE85" i="17"/>
  <c r="AE84" i="17"/>
  <c r="AD90" i="17"/>
  <c r="AD89" i="17"/>
  <c r="AD88" i="17"/>
  <c r="AD87" i="17"/>
  <c r="AD86" i="17"/>
  <c r="AD85" i="17"/>
  <c r="AD84" i="17"/>
  <c r="AD6" i="7"/>
  <c r="T9" i="8"/>
  <c r="S49" i="8" l="1"/>
  <c r="R49" i="8"/>
  <c r="Q49" i="8"/>
  <c r="P49" i="8"/>
  <c r="O49" i="8"/>
  <c r="AC3" i="17" s="1"/>
  <c r="AC5" i="17" s="1"/>
  <c r="N49" i="8"/>
  <c r="AB3" i="17" s="1"/>
  <c r="AB5" i="17" s="1"/>
  <c r="M49" i="8"/>
  <c r="L49" i="8"/>
  <c r="X3" i="17" s="1"/>
  <c r="X5" i="17" s="1"/>
  <c r="K49" i="8"/>
  <c r="W3" i="17" s="1"/>
  <c r="W5" i="17" s="1"/>
  <c r="J49" i="8"/>
  <c r="I49" i="8"/>
  <c r="H49" i="8"/>
  <c r="G49" i="8"/>
  <c r="I3" i="17" s="1"/>
  <c r="F49" i="8"/>
  <c r="K3" i="17" s="1"/>
  <c r="K5" i="17" s="1"/>
  <c r="E49" i="8"/>
  <c r="D49" i="8"/>
  <c r="J3" i="17" s="1"/>
  <c r="C49" i="8"/>
  <c r="B49" i="8"/>
  <c r="G3" i="17" s="1"/>
  <c r="AC357" i="7"/>
  <c r="AC3" i="16" s="1"/>
  <c r="AB357" i="7"/>
  <c r="AB3" i="16" s="1"/>
  <c r="AA357" i="7"/>
  <c r="Z357" i="7"/>
  <c r="Y357" i="7"/>
  <c r="AA3" i="16" s="1"/>
  <c r="X357" i="7"/>
  <c r="Z3" i="16" s="1"/>
  <c r="W357" i="7"/>
  <c r="Y3" i="16" s="1"/>
  <c r="V357" i="7"/>
  <c r="X3" i="16" s="1"/>
  <c r="U357" i="7"/>
  <c r="W3" i="16" s="1"/>
  <c r="T357" i="7"/>
  <c r="S357" i="7"/>
  <c r="R357" i="7"/>
  <c r="V3" i="16" s="1"/>
  <c r="Q357" i="7"/>
  <c r="U3" i="16" s="1"/>
  <c r="P357" i="7"/>
  <c r="T3" i="16" s="1"/>
  <c r="O357" i="7"/>
  <c r="N357" i="7"/>
  <c r="M357" i="7"/>
  <c r="I3" i="16" s="1"/>
  <c r="L357" i="7"/>
  <c r="K357" i="7"/>
  <c r="J357" i="7"/>
  <c r="S3" i="16" s="1"/>
  <c r="I357" i="7"/>
  <c r="R3" i="16" s="1"/>
  <c r="H357" i="7"/>
  <c r="M3" i="16" s="1"/>
  <c r="G357" i="7"/>
  <c r="L3" i="16" s="1"/>
  <c r="F357" i="7"/>
  <c r="O3" i="16" s="1"/>
  <c r="E357" i="7"/>
  <c r="N3" i="16" s="1"/>
  <c r="D357" i="7"/>
  <c r="K3" i="16" s="1"/>
  <c r="C357" i="7"/>
  <c r="J3" i="16" s="1"/>
  <c r="B357" i="7"/>
  <c r="G3" i="16" s="1"/>
  <c r="E5" i="15"/>
  <c r="C5" i="15"/>
  <c r="AG18" i="15"/>
  <c r="AF18" i="15"/>
  <c r="AE18" i="15"/>
  <c r="AD18" i="15"/>
  <c r="O29" i="6"/>
  <c r="AC3" i="15" s="1"/>
  <c r="N29" i="6"/>
  <c r="AB3" i="15" s="1"/>
  <c r="M29" i="6"/>
  <c r="L29" i="6"/>
  <c r="X3" i="15" s="1"/>
  <c r="K29" i="6"/>
  <c r="W3" i="15" s="1"/>
  <c r="J29" i="6"/>
  <c r="I29" i="6"/>
  <c r="K3" i="15" s="1"/>
  <c r="H29" i="6"/>
  <c r="G29" i="6"/>
  <c r="F29" i="6"/>
  <c r="E29" i="6"/>
  <c r="D29" i="6"/>
  <c r="I3" i="15" s="1"/>
  <c r="C29" i="6"/>
  <c r="J3" i="15" s="1"/>
  <c r="B29" i="6"/>
  <c r="Y3" i="17" l="1"/>
  <c r="Y5" i="17" s="1"/>
  <c r="Y3" i="15"/>
  <c r="T3" i="15"/>
  <c r="J5" i="17"/>
  <c r="T3" i="17"/>
  <c r="T5" i="17" s="1"/>
  <c r="G5" i="17"/>
  <c r="I5" i="17"/>
  <c r="F5" i="15"/>
  <c r="AH112" i="10" l="1"/>
  <c r="AC3" i="14" s="1"/>
  <c r="AG112" i="10"/>
  <c r="AB3" i="14" s="1"/>
  <c r="AF112" i="10"/>
  <c r="AA3" i="14" s="1"/>
  <c r="AE112" i="10"/>
  <c r="Z3" i="14" s="1"/>
  <c r="AD112" i="10"/>
  <c r="Y3" i="14" s="1"/>
  <c r="AC112" i="10"/>
  <c r="X3" i="14" s="1"/>
  <c r="AB112" i="10"/>
  <c r="W3" i="14" s="1"/>
  <c r="AA112" i="10"/>
  <c r="V3" i="14" s="1"/>
  <c r="Z112" i="10"/>
  <c r="U3" i="14" s="1"/>
  <c r="Y112" i="10"/>
  <c r="T3" i="14" s="1"/>
  <c r="X112" i="10"/>
  <c r="W112" i="10"/>
  <c r="V112" i="10"/>
  <c r="S3" i="14" s="1"/>
  <c r="U112" i="10"/>
  <c r="R3" i="14" s="1"/>
  <c r="T112" i="10"/>
  <c r="S112" i="10"/>
  <c r="R112" i="10"/>
  <c r="Q3" i="14" s="1"/>
  <c r="Q112" i="10"/>
  <c r="P3" i="14" s="1"/>
  <c r="P112" i="10"/>
  <c r="O112" i="10"/>
  <c r="N112" i="10"/>
  <c r="O3" i="14" s="1"/>
  <c r="M112" i="10"/>
  <c r="N3" i="14" s="1"/>
  <c r="L112" i="10"/>
  <c r="K112" i="10"/>
  <c r="J112" i="10"/>
  <c r="M3" i="14" s="1"/>
  <c r="I112" i="10"/>
  <c r="L3" i="14" s="1"/>
  <c r="H112" i="10"/>
  <c r="G112" i="10"/>
  <c r="F112" i="10"/>
  <c r="K3" i="14" s="1"/>
  <c r="E112" i="10"/>
  <c r="J3" i="14" s="1"/>
  <c r="AL1" i="10" l="1"/>
  <c r="E2" i="19" l="1"/>
  <c r="C8" i="6" l="1"/>
  <c r="D6" i="21"/>
  <c r="D6" i="10"/>
  <c r="D7" i="8"/>
  <c r="C7" i="7"/>
  <c r="AO6" i="10"/>
  <c r="AO4" i="10"/>
  <c r="Z4" i="10"/>
  <c r="I18" i="8" l="1"/>
  <c r="I19" i="8"/>
  <c r="I20" i="8"/>
  <c r="I21" i="8"/>
  <c r="I22" i="8"/>
  <c r="I23" i="8"/>
  <c r="J23" i="8" s="1"/>
  <c r="K23" i="8" s="1"/>
  <c r="I24" i="8"/>
  <c r="I25" i="8"/>
  <c r="I26" i="8"/>
  <c r="I27" i="8"/>
  <c r="I28" i="8"/>
  <c r="I29" i="8"/>
  <c r="J29" i="8" s="1"/>
  <c r="K29" i="8" s="1"/>
  <c r="I30" i="8"/>
  <c r="I31" i="8"/>
  <c r="I32" i="8"/>
  <c r="I33" i="8"/>
  <c r="I34" i="8"/>
  <c r="I35" i="8"/>
  <c r="M35" i="8" s="1"/>
  <c r="N35" i="8" s="1"/>
  <c r="I36" i="8"/>
  <c r="I37" i="8"/>
  <c r="I38" i="8"/>
  <c r="I39" i="8"/>
  <c r="I40" i="8"/>
  <c r="I41" i="8"/>
  <c r="I42" i="8"/>
  <c r="I43" i="8"/>
  <c r="I17" i="8"/>
  <c r="M29" i="8"/>
  <c r="N29" i="8" s="1"/>
  <c r="M23" i="8" l="1"/>
  <c r="N23" i="8" s="1"/>
  <c r="J35" i="8"/>
  <c r="K35" i="8" s="1"/>
  <c r="K43" i="19"/>
  <c r="K39" i="19"/>
  <c r="K35" i="19"/>
  <c r="E43" i="19"/>
  <c r="D43" i="19"/>
  <c r="E39" i="19"/>
  <c r="D39" i="19"/>
  <c r="E31" i="19"/>
  <c r="E27" i="19"/>
  <c r="H195" i="7" l="1"/>
  <c r="F4" i="19" l="1"/>
  <c r="F3" i="19"/>
  <c r="D5" i="15" s="1"/>
  <c r="E5" i="27" l="1"/>
  <c r="C5" i="27"/>
  <c r="F5" i="27" s="1"/>
  <c r="E5" i="17"/>
  <c r="C5" i="17"/>
  <c r="F5" i="17" s="1"/>
  <c r="Z1" i="17"/>
  <c r="U1" i="17"/>
  <c r="E5" i="16"/>
  <c r="C5" i="16"/>
  <c r="F5" i="16" s="1"/>
  <c r="E5" i="14"/>
  <c r="C5" i="14"/>
  <c r="F5" i="14" s="1"/>
  <c r="E18" i="21"/>
  <c r="A18" i="21" s="1"/>
  <c r="E16" i="21"/>
  <c r="A16" i="21"/>
  <c r="E14" i="21"/>
  <c r="A14" i="21" s="1"/>
  <c r="E13" i="21"/>
  <c r="A13" i="21" s="1"/>
  <c r="E12" i="21"/>
  <c r="A12" i="21"/>
  <c r="D5" i="21"/>
  <c r="D4" i="21"/>
  <c r="D3" i="21"/>
  <c r="D54" i="18"/>
  <c r="C54" i="18"/>
  <c r="F53" i="18"/>
  <c r="E53" i="18"/>
  <c r="F52" i="18"/>
  <c r="E52" i="18"/>
  <c r="F51" i="18"/>
  <c r="E51" i="18"/>
  <c r="F50" i="18"/>
  <c r="E50" i="18"/>
  <c r="F49" i="18"/>
  <c r="E49" i="18"/>
  <c r="F48" i="18"/>
  <c r="E48" i="18"/>
  <c r="F47" i="18"/>
  <c r="E47" i="18"/>
  <c r="F46" i="18"/>
  <c r="E46" i="18"/>
  <c r="F45" i="18"/>
  <c r="E45" i="18"/>
  <c r="F44" i="18"/>
  <c r="E44" i="18"/>
  <c r="F43" i="18"/>
  <c r="E43" i="18"/>
  <c r="E54" i="18" s="1"/>
  <c r="F42" i="18"/>
  <c r="E42" i="18"/>
  <c r="D38" i="18"/>
  <c r="C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F27" i="18"/>
  <c r="E27" i="18"/>
  <c r="E38" i="18" s="1"/>
  <c r="F26" i="18"/>
  <c r="E26" i="18"/>
  <c r="D22" i="18"/>
  <c r="C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E22" i="18" s="1"/>
  <c r="G44" i="8"/>
  <c r="F44" i="8"/>
  <c r="K15" i="19" s="1"/>
  <c r="E44" i="8"/>
  <c r="D44" i="8"/>
  <c r="D15" i="19" s="1"/>
  <c r="M42" i="8"/>
  <c r="N42" i="8" s="1"/>
  <c r="M38" i="8"/>
  <c r="N38" i="8" s="1"/>
  <c r="B36" i="8"/>
  <c r="B37" i="8" s="1"/>
  <c r="B38" i="8" s="1"/>
  <c r="B39" i="8" s="1"/>
  <c r="B40" i="8" s="1"/>
  <c r="B41" i="8" s="1"/>
  <c r="B42" i="8" s="1"/>
  <c r="B43" i="8" s="1"/>
  <c r="M32" i="8"/>
  <c r="N32" i="8" s="1"/>
  <c r="B30" i="8"/>
  <c r="B31" i="8" s="1"/>
  <c r="B32" i="8" s="1"/>
  <c r="B33" i="8" s="1"/>
  <c r="B34" i="8" s="1"/>
  <c r="M25" i="8"/>
  <c r="N25" i="8" s="1"/>
  <c r="B24" i="8"/>
  <c r="B25" i="8" s="1"/>
  <c r="B26" i="8" s="1"/>
  <c r="B27" i="8" s="1"/>
  <c r="B28" i="8" s="1"/>
  <c r="M22" i="8"/>
  <c r="N22" i="8" s="1"/>
  <c r="M19" i="8"/>
  <c r="N19" i="8" s="1"/>
  <c r="M18" i="8"/>
  <c r="N18" i="8" s="1"/>
  <c r="B17" i="8"/>
  <c r="B18" i="8" s="1"/>
  <c r="B19" i="8" s="1"/>
  <c r="B20" i="8" s="1"/>
  <c r="B21" i="8" s="1"/>
  <c r="B22" i="8" s="1"/>
  <c r="L15" i="8"/>
  <c r="O15" i="8" s="1"/>
  <c r="D5" i="8"/>
  <c r="D4" i="8"/>
  <c r="D3" i="8"/>
  <c r="M349" i="7"/>
  <c r="O349" i="7" s="1"/>
  <c r="I349" i="7"/>
  <c r="M348" i="7"/>
  <c r="O348" i="7" s="1"/>
  <c r="I348" i="7"/>
  <c r="E41" i="19" s="1"/>
  <c r="M347" i="7"/>
  <c r="I347" i="7"/>
  <c r="J347" i="7"/>
  <c r="A347" i="7" s="1"/>
  <c r="M346" i="7"/>
  <c r="I346" i="7"/>
  <c r="M345" i="7"/>
  <c r="I345" i="7"/>
  <c r="M344" i="7"/>
  <c r="I344" i="7"/>
  <c r="M343" i="7"/>
  <c r="I343" i="7"/>
  <c r="L342" i="7"/>
  <c r="K342" i="7"/>
  <c r="G342" i="7"/>
  <c r="E342" i="7"/>
  <c r="C342" i="7"/>
  <c r="M341" i="7"/>
  <c r="I341" i="7"/>
  <c r="O340" i="7"/>
  <c r="M340" i="7"/>
  <c r="I340" i="7"/>
  <c r="M339" i="7"/>
  <c r="I339" i="7"/>
  <c r="M338" i="7"/>
  <c r="I338" i="7"/>
  <c r="J338" i="7"/>
  <c r="A338" i="7" s="1"/>
  <c r="M337" i="7"/>
  <c r="I337" i="7"/>
  <c r="D336" i="7"/>
  <c r="K31" i="19" s="1"/>
  <c r="L336" i="7"/>
  <c r="K336" i="7"/>
  <c r="G336" i="7"/>
  <c r="E336" i="7"/>
  <c r="C336" i="7"/>
  <c r="D31" i="19" s="1"/>
  <c r="M335" i="7"/>
  <c r="I335" i="7"/>
  <c r="M334" i="7"/>
  <c r="O334" i="7" s="1"/>
  <c r="I334" i="7"/>
  <c r="J334" i="7"/>
  <c r="A334" i="7" s="1"/>
  <c r="M333" i="7"/>
  <c r="I333" i="7"/>
  <c r="M332" i="7"/>
  <c r="I332" i="7"/>
  <c r="J332" i="7"/>
  <c r="A332" i="7" s="1"/>
  <c r="M331" i="7"/>
  <c r="I331" i="7"/>
  <c r="M330" i="7"/>
  <c r="I330" i="7"/>
  <c r="J330" i="7"/>
  <c r="A330" i="7" s="1"/>
  <c r="M329" i="7"/>
  <c r="I329" i="7"/>
  <c r="J329" i="7"/>
  <c r="A329" i="7" s="1"/>
  <c r="M328" i="7"/>
  <c r="I328" i="7"/>
  <c r="M327" i="7"/>
  <c r="I327" i="7"/>
  <c r="J327" i="7"/>
  <c r="A327" i="7" s="1"/>
  <c r="M326" i="7"/>
  <c r="I326" i="7"/>
  <c r="M325" i="7"/>
  <c r="I325" i="7"/>
  <c r="M324" i="7"/>
  <c r="I324" i="7"/>
  <c r="M323" i="7"/>
  <c r="O323" i="7" s="1"/>
  <c r="P323" i="7" s="1"/>
  <c r="I323" i="7"/>
  <c r="J323" i="7"/>
  <c r="A323" i="7" s="1"/>
  <c r="M322" i="7"/>
  <c r="I322" i="7"/>
  <c r="M321" i="7"/>
  <c r="I321" i="7"/>
  <c r="M320" i="7"/>
  <c r="I320" i="7"/>
  <c r="M319" i="7"/>
  <c r="I319" i="7"/>
  <c r="M318" i="7"/>
  <c r="O318" i="7" s="1"/>
  <c r="I318" i="7"/>
  <c r="J318" i="7"/>
  <c r="A318" i="7" s="1"/>
  <c r="M317" i="7"/>
  <c r="I317" i="7"/>
  <c r="M316" i="7"/>
  <c r="I316" i="7"/>
  <c r="M315" i="7"/>
  <c r="O315" i="7" s="1"/>
  <c r="Q315" i="7" s="1"/>
  <c r="I315" i="7"/>
  <c r="J315" i="7"/>
  <c r="A315" i="7" s="1"/>
  <c r="M314" i="7"/>
  <c r="I314" i="7"/>
  <c r="J314" i="7"/>
  <c r="A314" i="7" s="1"/>
  <c r="M313" i="7"/>
  <c r="I313" i="7"/>
  <c r="M312" i="7"/>
  <c r="I312" i="7"/>
  <c r="M311" i="7"/>
  <c r="I311" i="7"/>
  <c r="M310" i="7"/>
  <c r="I310" i="7"/>
  <c r="M309" i="7"/>
  <c r="I309" i="7"/>
  <c r="M308" i="7"/>
  <c r="I308" i="7"/>
  <c r="M307" i="7"/>
  <c r="I307" i="7"/>
  <c r="J307" i="7"/>
  <c r="A307" i="7" s="1"/>
  <c r="M306" i="7"/>
  <c r="I306" i="7"/>
  <c r="M305" i="7"/>
  <c r="O305" i="7" s="1"/>
  <c r="I305" i="7"/>
  <c r="M304" i="7"/>
  <c r="I304" i="7"/>
  <c r="M303" i="7"/>
  <c r="I303" i="7"/>
  <c r="M302" i="7"/>
  <c r="I302" i="7"/>
  <c r="J302" i="7"/>
  <c r="A302" i="7" s="1"/>
  <c r="M301" i="7"/>
  <c r="I301" i="7"/>
  <c r="M300" i="7"/>
  <c r="O300" i="7" s="1"/>
  <c r="I300" i="7"/>
  <c r="M299" i="7"/>
  <c r="I299" i="7"/>
  <c r="L298" i="7"/>
  <c r="K298" i="7"/>
  <c r="G298" i="7"/>
  <c r="E298" i="7"/>
  <c r="C298" i="7"/>
  <c r="D27" i="19" s="1"/>
  <c r="D29" i="19" s="1"/>
  <c r="M297" i="7"/>
  <c r="I297" i="7"/>
  <c r="M296" i="7"/>
  <c r="I296" i="7"/>
  <c r="J296" i="7"/>
  <c r="A296" i="7" s="1"/>
  <c r="M295" i="7"/>
  <c r="I295" i="7"/>
  <c r="M294" i="7"/>
  <c r="I294" i="7"/>
  <c r="M293" i="7"/>
  <c r="I293" i="7"/>
  <c r="J293" i="7"/>
  <c r="A293" i="7" s="1"/>
  <c r="M292" i="7"/>
  <c r="O292" i="7" s="1"/>
  <c r="I292" i="7"/>
  <c r="J292" i="7"/>
  <c r="A292" i="7" s="1"/>
  <c r="M291" i="7"/>
  <c r="I291" i="7"/>
  <c r="M290" i="7"/>
  <c r="I290" i="7"/>
  <c r="M289" i="7"/>
  <c r="I289" i="7"/>
  <c r="M288" i="7"/>
  <c r="I288" i="7"/>
  <c r="J288" i="7"/>
  <c r="A288" i="7" s="1"/>
  <c r="M287" i="7"/>
  <c r="I287" i="7"/>
  <c r="M286" i="7"/>
  <c r="I286" i="7"/>
  <c r="M285" i="7"/>
  <c r="I285" i="7"/>
  <c r="J285" i="7"/>
  <c r="A285" i="7" s="1"/>
  <c r="M284" i="7"/>
  <c r="O284" i="7" s="1"/>
  <c r="X284" i="7" s="1"/>
  <c r="I284" i="7"/>
  <c r="J284" i="7"/>
  <c r="A284" i="7" s="1"/>
  <c r="M283" i="7"/>
  <c r="O283" i="7" s="1"/>
  <c r="I283" i="7"/>
  <c r="J283" i="7"/>
  <c r="A283" i="7" s="1"/>
  <c r="M282" i="7"/>
  <c r="I282" i="7"/>
  <c r="M281" i="7"/>
  <c r="I281" i="7"/>
  <c r="M280" i="7"/>
  <c r="O280" i="7" s="1"/>
  <c r="I280" i="7"/>
  <c r="J280" i="7"/>
  <c r="A280" i="7" s="1"/>
  <c r="M279" i="7"/>
  <c r="I279" i="7"/>
  <c r="M278" i="7"/>
  <c r="I278" i="7"/>
  <c r="M277" i="7"/>
  <c r="I277" i="7"/>
  <c r="M276" i="7"/>
  <c r="O276" i="7" s="1"/>
  <c r="I276" i="7"/>
  <c r="M275" i="7"/>
  <c r="I275" i="7"/>
  <c r="J275" i="7"/>
  <c r="A275" i="7" s="1"/>
  <c r="M274" i="7"/>
  <c r="I274" i="7"/>
  <c r="M273" i="7"/>
  <c r="I273" i="7"/>
  <c r="J273" i="7"/>
  <c r="A273" i="7" s="1"/>
  <c r="M272" i="7"/>
  <c r="I272" i="7"/>
  <c r="M271" i="7"/>
  <c r="I271" i="7"/>
  <c r="M270" i="7"/>
  <c r="I270" i="7"/>
  <c r="M269" i="7"/>
  <c r="I269" i="7"/>
  <c r="J269" i="7"/>
  <c r="A269" i="7" s="1"/>
  <c r="M268" i="7"/>
  <c r="I268" i="7"/>
  <c r="M267" i="7"/>
  <c r="I267" i="7"/>
  <c r="M266" i="7"/>
  <c r="I266" i="7"/>
  <c r="M265" i="7"/>
  <c r="I265" i="7"/>
  <c r="M264" i="7"/>
  <c r="I264" i="7"/>
  <c r="J264" i="7"/>
  <c r="A264" i="7" s="1"/>
  <c r="M263" i="7"/>
  <c r="I263" i="7"/>
  <c r="M262" i="7"/>
  <c r="I262" i="7"/>
  <c r="M261" i="7"/>
  <c r="I261" i="7"/>
  <c r="M260" i="7"/>
  <c r="O260" i="7" s="1"/>
  <c r="I260" i="7"/>
  <c r="M259" i="7"/>
  <c r="I259" i="7"/>
  <c r="M258" i="7"/>
  <c r="I258" i="7"/>
  <c r="M257" i="7"/>
  <c r="I257" i="7"/>
  <c r="J257" i="7"/>
  <c r="A257" i="7" s="1"/>
  <c r="M256" i="7"/>
  <c r="I256" i="7"/>
  <c r="M255" i="7"/>
  <c r="I255" i="7"/>
  <c r="M254" i="7"/>
  <c r="I254" i="7"/>
  <c r="J254" i="7"/>
  <c r="A254" i="7" s="1"/>
  <c r="M253" i="7"/>
  <c r="I253" i="7"/>
  <c r="M252" i="7"/>
  <c r="O252" i="7" s="1"/>
  <c r="I252" i="7"/>
  <c r="J252" i="7"/>
  <c r="A252" i="7" s="1"/>
  <c r="M251" i="7"/>
  <c r="I251" i="7"/>
  <c r="J251" i="7"/>
  <c r="A251" i="7" s="1"/>
  <c r="M250" i="7"/>
  <c r="I250" i="7"/>
  <c r="M249" i="7"/>
  <c r="I249" i="7"/>
  <c r="J249" i="7"/>
  <c r="A249" i="7" s="1"/>
  <c r="M248" i="7"/>
  <c r="O248" i="7" s="1"/>
  <c r="I248" i="7"/>
  <c r="M247" i="7"/>
  <c r="I247" i="7"/>
  <c r="M246" i="7"/>
  <c r="I246" i="7"/>
  <c r="M245" i="7"/>
  <c r="I245" i="7"/>
  <c r="M244" i="7"/>
  <c r="O244" i="7" s="1"/>
  <c r="I244" i="7"/>
  <c r="M243" i="7"/>
  <c r="I243" i="7"/>
  <c r="J243" i="7"/>
  <c r="A243" i="7" s="1"/>
  <c r="M242" i="7"/>
  <c r="I242" i="7"/>
  <c r="M241" i="7"/>
  <c r="I241" i="7"/>
  <c r="M240" i="7"/>
  <c r="I240" i="7"/>
  <c r="M239" i="7"/>
  <c r="O239" i="7" s="1"/>
  <c r="P239" i="7" s="1"/>
  <c r="I239" i="7"/>
  <c r="M238" i="7"/>
  <c r="O238" i="7" s="1"/>
  <c r="I238" i="7"/>
  <c r="M237" i="7"/>
  <c r="I237" i="7"/>
  <c r="J237" i="7"/>
  <c r="A237" i="7" s="1"/>
  <c r="M236" i="7"/>
  <c r="I236" i="7"/>
  <c r="M235" i="7"/>
  <c r="I235" i="7"/>
  <c r="M234" i="7"/>
  <c r="I234" i="7"/>
  <c r="M233" i="7"/>
  <c r="I233" i="7"/>
  <c r="J233" i="7"/>
  <c r="A233" i="7" s="1"/>
  <c r="M232" i="7"/>
  <c r="I232" i="7"/>
  <c r="M231" i="7"/>
  <c r="I231" i="7"/>
  <c r="M230" i="7"/>
  <c r="O230" i="7" s="1"/>
  <c r="I230" i="7"/>
  <c r="M229" i="7"/>
  <c r="I229" i="7"/>
  <c r="M228" i="7"/>
  <c r="I228" i="7"/>
  <c r="M227" i="7"/>
  <c r="I227" i="7"/>
  <c r="M226" i="7"/>
  <c r="I226" i="7"/>
  <c r="M225" i="7"/>
  <c r="I225" i="7"/>
  <c r="M224" i="7"/>
  <c r="I224" i="7"/>
  <c r="M223" i="7"/>
  <c r="I223" i="7"/>
  <c r="M222" i="7"/>
  <c r="I222" i="7"/>
  <c r="M221" i="7"/>
  <c r="I221" i="7"/>
  <c r="J221" i="7"/>
  <c r="A221" i="7" s="1"/>
  <c r="M220" i="7"/>
  <c r="O220" i="7" s="1"/>
  <c r="P220" i="7" s="1"/>
  <c r="I220" i="7"/>
  <c r="J220" i="7"/>
  <c r="A220" i="7" s="1"/>
  <c r="M219" i="7"/>
  <c r="I219" i="7"/>
  <c r="J219" i="7"/>
  <c r="A219" i="7" s="1"/>
  <c r="M218" i="7"/>
  <c r="I218" i="7"/>
  <c r="M217" i="7"/>
  <c r="I217" i="7"/>
  <c r="M216" i="7"/>
  <c r="I216" i="7"/>
  <c r="M215" i="7"/>
  <c r="I215" i="7"/>
  <c r="M214" i="7"/>
  <c r="I214" i="7"/>
  <c r="M213" i="7"/>
  <c r="I213" i="7"/>
  <c r="M212" i="7"/>
  <c r="I212" i="7"/>
  <c r="M211" i="7"/>
  <c r="O211" i="7" s="1"/>
  <c r="P211" i="7" s="1"/>
  <c r="I211" i="7"/>
  <c r="J211" i="7"/>
  <c r="A211" i="7" s="1"/>
  <c r="M210" i="7"/>
  <c r="O210" i="7" s="1"/>
  <c r="I210" i="7"/>
  <c r="M209" i="7"/>
  <c r="I209" i="7"/>
  <c r="M208" i="7"/>
  <c r="I208" i="7"/>
  <c r="M207" i="7"/>
  <c r="I207" i="7"/>
  <c r="M206" i="7"/>
  <c r="O206" i="7" s="1"/>
  <c r="P206" i="7" s="1"/>
  <c r="I206" i="7"/>
  <c r="J206" i="7"/>
  <c r="A206" i="7" s="1"/>
  <c r="M205" i="7"/>
  <c r="I205" i="7"/>
  <c r="M204" i="7"/>
  <c r="I204" i="7"/>
  <c r="M203" i="7"/>
  <c r="I203" i="7"/>
  <c r="J203" i="7"/>
  <c r="A203" i="7" s="1"/>
  <c r="M202" i="7"/>
  <c r="O202" i="7" s="1"/>
  <c r="I202" i="7"/>
  <c r="J202" i="7"/>
  <c r="A202" i="7" s="1"/>
  <c r="M201" i="7"/>
  <c r="I201" i="7"/>
  <c r="M200" i="7"/>
  <c r="I200" i="7"/>
  <c r="M199" i="7"/>
  <c r="I199" i="7"/>
  <c r="M198" i="7"/>
  <c r="I198" i="7"/>
  <c r="J198" i="7"/>
  <c r="A198" i="7" s="1"/>
  <c r="L197" i="7"/>
  <c r="K197" i="7"/>
  <c r="G197" i="7"/>
  <c r="E197" i="7"/>
  <c r="C197" i="7"/>
  <c r="D23" i="19" s="1"/>
  <c r="L195" i="7"/>
  <c r="K195" i="7"/>
  <c r="G195" i="7"/>
  <c r="E195" i="7"/>
  <c r="C195" i="7"/>
  <c r="D14" i="19" s="1"/>
  <c r="M194" i="7"/>
  <c r="I194" i="7"/>
  <c r="J194" i="7"/>
  <c r="A194" i="7" s="1"/>
  <c r="M193" i="7"/>
  <c r="I193" i="7"/>
  <c r="M192" i="7"/>
  <c r="I192" i="7"/>
  <c r="M191" i="7"/>
  <c r="I191" i="7"/>
  <c r="M190" i="7"/>
  <c r="I190" i="7"/>
  <c r="M189" i="7"/>
  <c r="I189" i="7"/>
  <c r="J189" i="7"/>
  <c r="A189" i="7" s="1"/>
  <c r="M188" i="7"/>
  <c r="I188" i="7"/>
  <c r="M187" i="7"/>
  <c r="I187" i="7"/>
  <c r="M186" i="7"/>
  <c r="I186" i="7"/>
  <c r="J186" i="7"/>
  <c r="A186" i="7" s="1"/>
  <c r="M185" i="7"/>
  <c r="I185" i="7"/>
  <c r="M184" i="7"/>
  <c r="I184" i="7"/>
  <c r="M183" i="7"/>
  <c r="I183" i="7"/>
  <c r="M182" i="7"/>
  <c r="I182" i="7"/>
  <c r="J182" i="7"/>
  <c r="A182" i="7" s="1"/>
  <c r="M181" i="7"/>
  <c r="I181" i="7"/>
  <c r="M180" i="7"/>
  <c r="I180" i="7"/>
  <c r="M179" i="7"/>
  <c r="O179" i="7" s="1"/>
  <c r="I179" i="7"/>
  <c r="M178" i="7"/>
  <c r="I178" i="7"/>
  <c r="J178" i="7"/>
  <c r="A178" i="7" s="1"/>
  <c r="M177" i="7"/>
  <c r="I177" i="7"/>
  <c r="J177" i="7"/>
  <c r="A177" i="7" s="1"/>
  <c r="M176" i="7"/>
  <c r="I176" i="7"/>
  <c r="M175" i="7"/>
  <c r="O175" i="7" s="1"/>
  <c r="Q175" i="7" s="1"/>
  <c r="I175" i="7"/>
  <c r="M174" i="7"/>
  <c r="I174" i="7"/>
  <c r="M173" i="7"/>
  <c r="O173" i="7" s="1"/>
  <c r="X173" i="7" s="1"/>
  <c r="I173" i="7"/>
  <c r="J173" i="7"/>
  <c r="A173" i="7" s="1"/>
  <c r="M172" i="7"/>
  <c r="O172" i="7" s="1"/>
  <c r="I172" i="7"/>
  <c r="M171" i="7"/>
  <c r="I171" i="7"/>
  <c r="J171" i="7"/>
  <c r="A171" i="7" s="1"/>
  <c r="M170" i="7"/>
  <c r="I170" i="7"/>
  <c r="J170" i="7"/>
  <c r="A170" i="7" s="1"/>
  <c r="M169" i="7"/>
  <c r="O169" i="7" s="1"/>
  <c r="W169" i="7" s="1"/>
  <c r="I169" i="7"/>
  <c r="J169" i="7"/>
  <c r="A169" i="7" s="1"/>
  <c r="M168" i="7"/>
  <c r="I168" i="7"/>
  <c r="M167" i="7"/>
  <c r="I167" i="7"/>
  <c r="M166" i="7"/>
  <c r="I166" i="7"/>
  <c r="M165" i="7"/>
  <c r="I165" i="7"/>
  <c r="J165" i="7"/>
  <c r="A165" i="7" s="1"/>
  <c r="M164" i="7"/>
  <c r="I164" i="7"/>
  <c r="M163" i="7"/>
  <c r="I163" i="7"/>
  <c r="M162" i="7"/>
  <c r="I162" i="7"/>
  <c r="J162" i="7"/>
  <c r="A162" i="7" s="1"/>
  <c r="M161" i="7"/>
  <c r="I161" i="7"/>
  <c r="M160" i="7"/>
  <c r="I160" i="7"/>
  <c r="J160" i="7"/>
  <c r="A160" i="7" s="1"/>
  <c r="M159" i="7"/>
  <c r="O159" i="7" s="1"/>
  <c r="Q159" i="7" s="1"/>
  <c r="I159" i="7"/>
  <c r="M158" i="7"/>
  <c r="I158" i="7"/>
  <c r="J158" i="7"/>
  <c r="A158" i="7" s="1"/>
  <c r="M157" i="7"/>
  <c r="I157" i="7"/>
  <c r="J157" i="7"/>
  <c r="A157" i="7" s="1"/>
  <c r="M156" i="7"/>
  <c r="I156" i="7"/>
  <c r="M155" i="7"/>
  <c r="I155" i="7"/>
  <c r="J155" i="7"/>
  <c r="A155" i="7" s="1"/>
  <c r="M154" i="7"/>
  <c r="I154" i="7"/>
  <c r="M153" i="7"/>
  <c r="I153" i="7"/>
  <c r="M152" i="7"/>
  <c r="I152" i="7"/>
  <c r="M151" i="7"/>
  <c r="I151" i="7"/>
  <c r="M150" i="7"/>
  <c r="I150" i="7"/>
  <c r="M149" i="7"/>
  <c r="O149" i="7" s="1"/>
  <c r="I149" i="7"/>
  <c r="J149" i="7"/>
  <c r="A149" i="7" s="1"/>
  <c r="M148" i="7"/>
  <c r="I148" i="7"/>
  <c r="M147" i="7"/>
  <c r="I147" i="7"/>
  <c r="M146" i="7"/>
  <c r="I146" i="7"/>
  <c r="M145" i="7"/>
  <c r="I145" i="7"/>
  <c r="J145" i="7"/>
  <c r="A145" i="7" s="1"/>
  <c r="M144" i="7"/>
  <c r="I144" i="7"/>
  <c r="M143" i="7"/>
  <c r="I143" i="7"/>
  <c r="M142" i="7"/>
  <c r="I142" i="7"/>
  <c r="M141" i="7"/>
  <c r="I141" i="7"/>
  <c r="J141" i="7"/>
  <c r="A141" i="7" s="1"/>
  <c r="M140" i="7"/>
  <c r="I140" i="7"/>
  <c r="M139" i="7"/>
  <c r="I139" i="7"/>
  <c r="M138" i="7"/>
  <c r="I138" i="7"/>
  <c r="J138" i="7"/>
  <c r="A138" i="7" s="1"/>
  <c r="M137" i="7"/>
  <c r="I137" i="7"/>
  <c r="M136" i="7"/>
  <c r="I136" i="7"/>
  <c r="M135" i="7"/>
  <c r="I135" i="7"/>
  <c r="M134" i="7"/>
  <c r="I134" i="7"/>
  <c r="J134" i="7"/>
  <c r="A134" i="7" s="1"/>
  <c r="O133" i="7"/>
  <c r="M133" i="7"/>
  <c r="I133" i="7"/>
  <c r="M132" i="7"/>
  <c r="O132" i="7" s="1"/>
  <c r="I132" i="7"/>
  <c r="M131" i="7"/>
  <c r="I131" i="7"/>
  <c r="M130" i="7"/>
  <c r="I130" i="7"/>
  <c r="J130" i="7"/>
  <c r="A130" i="7" s="1"/>
  <c r="M129" i="7"/>
  <c r="O129" i="7" s="1"/>
  <c r="I129" i="7"/>
  <c r="M128" i="7"/>
  <c r="I128" i="7"/>
  <c r="J128" i="7"/>
  <c r="A128" i="7" s="1"/>
  <c r="M127" i="7"/>
  <c r="I127" i="7"/>
  <c r="M126" i="7"/>
  <c r="I126" i="7"/>
  <c r="J126" i="7"/>
  <c r="A126" i="7" s="1"/>
  <c r="M125" i="7"/>
  <c r="I125" i="7"/>
  <c r="J125" i="7"/>
  <c r="A125" i="7" s="1"/>
  <c r="M124" i="7"/>
  <c r="I124" i="7"/>
  <c r="M123" i="7"/>
  <c r="O123" i="7" s="1"/>
  <c r="I123" i="7"/>
  <c r="J123" i="7"/>
  <c r="A123" i="7" s="1"/>
  <c r="M122" i="7"/>
  <c r="I122" i="7"/>
  <c r="M121" i="7"/>
  <c r="I121" i="7"/>
  <c r="J121" i="7"/>
  <c r="A121" i="7" s="1"/>
  <c r="M120" i="7"/>
  <c r="O120" i="7" s="1"/>
  <c r="W120" i="7" s="1"/>
  <c r="I120" i="7"/>
  <c r="M119" i="7"/>
  <c r="I119" i="7"/>
  <c r="M118" i="7"/>
  <c r="I118" i="7"/>
  <c r="J118" i="7"/>
  <c r="A118" i="7" s="1"/>
  <c r="M117" i="7"/>
  <c r="I117" i="7"/>
  <c r="J117" i="7"/>
  <c r="A117" i="7" s="1"/>
  <c r="M116" i="7"/>
  <c r="I116" i="7"/>
  <c r="M115" i="7"/>
  <c r="I115" i="7"/>
  <c r="M114" i="7"/>
  <c r="I114" i="7"/>
  <c r="M113" i="7"/>
  <c r="I113" i="7"/>
  <c r="J113" i="7"/>
  <c r="A113" i="7" s="1"/>
  <c r="M112" i="7"/>
  <c r="I112" i="7"/>
  <c r="M111" i="7"/>
  <c r="I111" i="7"/>
  <c r="M110" i="7"/>
  <c r="I110" i="7"/>
  <c r="M109" i="7"/>
  <c r="O109" i="7" s="1"/>
  <c r="I109" i="7"/>
  <c r="M108" i="7"/>
  <c r="O108" i="7" s="1"/>
  <c r="I108" i="7"/>
  <c r="M107" i="7"/>
  <c r="I107" i="7"/>
  <c r="M106" i="7"/>
  <c r="I106" i="7"/>
  <c r="M105" i="7"/>
  <c r="J105" i="7"/>
  <c r="A105" i="7" s="1"/>
  <c r="I105" i="7"/>
  <c r="M104" i="7"/>
  <c r="I104" i="7"/>
  <c r="M103" i="7"/>
  <c r="O103" i="7" s="1"/>
  <c r="Q103" i="7" s="1"/>
  <c r="I103" i="7"/>
  <c r="M102" i="7"/>
  <c r="I102" i="7"/>
  <c r="J102" i="7"/>
  <c r="A102" i="7" s="1"/>
  <c r="M101" i="7"/>
  <c r="O101" i="7" s="1"/>
  <c r="I101" i="7"/>
  <c r="J101" i="7"/>
  <c r="A101" i="7" s="1"/>
  <c r="M100" i="7"/>
  <c r="I100" i="7"/>
  <c r="M99" i="7"/>
  <c r="O99" i="7" s="1"/>
  <c r="I99" i="7"/>
  <c r="M98" i="7"/>
  <c r="I98" i="7"/>
  <c r="J98" i="7"/>
  <c r="A98" i="7" s="1"/>
  <c r="M97" i="7"/>
  <c r="I97" i="7"/>
  <c r="M96" i="7"/>
  <c r="I96" i="7"/>
  <c r="M95" i="7"/>
  <c r="I95" i="7"/>
  <c r="M94" i="7"/>
  <c r="I94" i="7"/>
  <c r="J94" i="7"/>
  <c r="A94" i="7" s="1"/>
  <c r="M93" i="7"/>
  <c r="O93" i="7" s="1"/>
  <c r="P93" i="7" s="1"/>
  <c r="I93" i="7"/>
  <c r="J93" i="7"/>
  <c r="A93" i="7" s="1"/>
  <c r="M92" i="7"/>
  <c r="O92" i="7" s="1"/>
  <c r="I92" i="7"/>
  <c r="M91" i="7"/>
  <c r="O91" i="7" s="1"/>
  <c r="I91" i="7"/>
  <c r="M90" i="7"/>
  <c r="O90" i="7" s="1"/>
  <c r="Q90" i="7" s="1"/>
  <c r="I90" i="7"/>
  <c r="J90" i="7"/>
  <c r="A90" i="7" s="1"/>
  <c r="M89" i="7"/>
  <c r="I89" i="7"/>
  <c r="J89" i="7"/>
  <c r="A89" i="7" s="1"/>
  <c r="M88" i="7"/>
  <c r="I88" i="7"/>
  <c r="M87" i="7"/>
  <c r="O87" i="7" s="1"/>
  <c r="Q87" i="7" s="1"/>
  <c r="I87" i="7"/>
  <c r="M86" i="7"/>
  <c r="I86" i="7"/>
  <c r="M85" i="7"/>
  <c r="I85" i="7"/>
  <c r="J85" i="7"/>
  <c r="A85" i="7" s="1"/>
  <c r="M84" i="7"/>
  <c r="I84" i="7"/>
  <c r="M83" i="7"/>
  <c r="I83" i="7"/>
  <c r="M82" i="7"/>
  <c r="I82" i="7"/>
  <c r="M81" i="7"/>
  <c r="O81" i="7" s="1"/>
  <c r="I81" i="7"/>
  <c r="J81" i="7"/>
  <c r="A81" i="7" s="1"/>
  <c r="M80" i="7"/>
  <c r="I80" i="7"/>
  <c r="M79" i="7"/>
  <c r="I79" i="7"/>
  <c r="M78" i="7"/>
  <c r="I78" i="7"/>
  <c r="J78" i="7"/>
  <c r="A78" i="7" s="1"/>
  <c r="M77" i="7"/>
  <c r="I77" i="7"/>
  <c r="M76" i="7"/>
  <c r="I76" i="7"/>
  <c r="M75" i="7"/>
  <c r="I75" i="7"/>
  <c r="M74" i="7"/>
  <c r="I74" i="7"/>
  <c r="J74" i="7"/>
  <c r="A74" i="7" s="1"/>
  <c r="M73" i="7"/>
  <c r="I73" i="7"/>
  <c r="M72" i="7"/>
  <c r="I72" i="7"/>
  <c r="M71" i="7"/>
  <c r="I71" i="7"/>
  <c r="M70" i="7"/>
  <c r="I70" i="7"/>
  <c r="J70" i="7"/>
  <c r="A70" i="7" s="1"/>
  <c r="M69" i="7"/>
  <c r="I69" i="7"/>
  <c r="J69" i="7"/>
  <c r="A69" i="7" s="1"/>
  <c r="M68" i="7"/>
  <c r="O68" i="7" s="1"/>
  <c r="I68" i="7"/>
  <c r="M67" i="7"/>
  <c r="O67" i="7" s="1"/>
  <c r="I67" i="7"/>
  <c r="M66" i="7"/>
  <c r="I66" i="7"/>
  <c r="J66" i="7"/>
  <c r="A66" i="7" s="1"/>
  <c r="M65" i="7"/>
  <c r="O65" i="7" s="1"/>
  <c r="I65" i="7"/>
  <c r="M64" i="7"/>
  <c r="I64" i="7"/>
  <c r="M63" i="7"/>
  <c r="I63" i="7"/>
  <c r="M62" i="7"/>
  <c r="I62" i="7"/>
  <c r="M61" i="7"/>
  <c r="I61" i="7"/>
  <c r="J61" i="7"/>
  <c r="A61" i="7" s="1"/>
  <c r="M60" i="7"/>
  <c r="I60" i="7"/>
  <c r="M59" i="7"/>
  <c r="I59" i="7"/>
  <c r="M58" i="7"/>
  <c r="I58" i="7"/>
  <c r="J58" i="7"/>
  <c r="A58" i="7" s="1"/>
  <c r="M57" i="7"/>
  <c r="O57" i="7" s="1"/>
  <c r="P57" i="7" s="1"/>
  <c r="J57" i="7"/>
  <c r="A57" i="7" s="1"/>
  <c r="I57" i="7"/>
  <c r="M56" i="7"/>
  <c r="I56" i="7"/>
  <c r="M55" i="7"/>
  <c r="I55" i="7"/>
  <c r="M54" i="7"/>
  <c r="I54" i="7"/>
  <c r="M53" i="7"/>
  <c r="I53" i="7"/>
  <c r="J53" i="7"/>
  <c r="A53" i="7" s="1"/>
  <c r="M52" i="7"/>
  <c r="I52" i="7"/>
  <c r="M51" i="7"/>
  <c r="I51" i="7"/>
  <c r="M50" i="7"/>
  <c r="I50" i="7"/>
  <c r="J50" i="7"/>
  <c r="A50" i="7" s="1"/>
  <c r="M49" i="7"/>
  <c r="I49" i="7"/>
  <c r="M48" i="7"/>
  <c r="I48" i="7"/>
  <c r="M47" i="7"/>
  <c r="I47" i="7"/>
  <c r="M46" i="7"/>
  <c r="I46" i="7"/>
  <c r="M45" i="7"/>
  <c r="I45" i="7"/>
  <c r="J45" i="7"/>
  <c r="A45" i="7" s="1"/>
  <c r="M44" i="7"/>
  <c r="I44" i="7"/>
  <c r="M43" i="7"/>
  <c r="I43" i="7"/>
  <c r="M42" i="7"/>
  <c r="I42" i="7"/>
  <c r="J42" i="7"/>
  <c r="A42" i="7" s="1"/>
  <c r="M41" i="7"/>
  <c r="I41" i="7"/>
  <c r="M40" i="7"/>
  <c r="O40" i="7" s="1"/>
  <c r="I40" i="7"/>
  <c r="M39" i="7"/>
  <c r="I39" i="7"/>
  <c r="M38" i="7"/>
  <c r="I38" i="7"/>
  <c r="M37" i="7"/>
  <c r="O37" i="7" s="1"/>
  <c r="I37" i="7"/>
  <c r="J37" i="7"/>
  <c r="A37" i="7" s="1"/>
  <c r="M36" i="7"/>
  <c r="I36" i="7"/>
  <c r="M35" i="7"/>
  <c r="I35" i="7"/>
  <c r="M34" i="7"/>
  <c r="I34" i="7"/>
  <c r="M33" i="7"/>
  <c r="I33" i="7"/>
  <c r="J33" i="7"/>
  <c r="A33" i="7" s="1"/>
  <c r="M32" i="7"/>
  <c r="I32" i="7"/>
  <c r="M31" i="7"/>
  <c r="I31" i="7"/>
  <c r="M30" i="7"/>
  <c r="I30" i="7"/>
  <c r="M29" i="7"/>
  <c r="I29" i="7"/>
  <c r="M28" i="7"/>
  <c r="I28" i="7"/>
  <c r="M27" i="7"/>
  <c r="I27" i="7"/>
  <c r="M26" i="7"/>
  <c r="I26" i="7"/>
  <c r="M25" i="7"/>
  <c r="I25" i="7"/>
  <c r="J25" i="7"/>
  <c r="A25" i="7" s="1"/>
  <c r="M24" i="7"/>
  <c r="O24" i="7" s="1"/>
  <c r="I24" i="7"/>
  <c r="M23" i="7"/>
  <c r="I23" i="7"/>
  <c r="M22" i="7"/>
  <c r="O22" i="7" s="1"/>
  <c r="I22" i="7"/>
  <c r="M21" i="7"/>
  <c r="I21" i="7"/>
  <c r="J21" i="7"/>
  <c r="A21" i="7" s="1"/>
  <c r="M20" i="7"/>
  <c r="I20" i="7"/>
  <c r="M19" i="7"/>
  <c r="I19" i="7"/>
  <c r="M18" i="7"/>
  <c r="I18" i="7"/>
  <c r="J18" i="7"/>
  <c r="A18" i="7" s="1"/>
  <c r="M17" i="7"/>
  <c r="I17" i="7"/>
  <c r="M16" i="7"/>
  <c r="I16" i="7"/>
  <c r="M15" i="7"/>
  <c r="I15" i="7"/>
  <c r="AE10" i="7"/>
  <c r="AF10" i="7" s="1"/>
  <c r="C5" i="7"/>
  <c r="C4" i="7"/>
  <c r="C3" i="7"/>
  <c r="C25" i="6"/>
  <c r="D13" i="19" s="1"/>
  <c r="F24" i="6"/>
  <c r="F23" i="6"/>
  <c r="G23" i="6" s="1"/>
  <c r="F22" i="6"/>
  <c r="F21" i="6"/>
  <c r="G21" i="6" s="1"/>
  <c r="F20" i="6"/>
  <c r="F19" i="6"/>
  <c r="G19" i="6" s="1"/>
  <c r="F18" i="6"/>
  <c r="M17" i="6"/>
  <c r="F17" i="6"/>
  <c r="G17" i="6" s="1"/>
  <c r="F16" i="6"/>
  <c r="F15" i="6"/>
  <c r="G15" i="6" s="1"/>
  <c r="L11" i="6"/>
  <c r="J11" i="6"/>
  <c r="C6" i="6"/>
  <c r="C5" i="6"/>
  <c r="C4" i="6"/>
  <c r="Q100" i="10"/>
  <c r="M100" i="10"/>
  <c r="I100" i="10"/>
  <c r="E100" i="10"/>
  <c r="Q98" i="10"/>
  <c r="Q103" i="10" s="1"/>
  <c r="M98" i="10"/>
  <c r="M103" i="10" s="1"/>
  <c r="I98" i="10"/>
  <c r="I103" i="10" s="1"/>
  <c r="E98" i="10"/>
  <c r="E103" i="10" s="1"/>
  <c r="AJ97" i="10"/>
  <c r="U97" i="10"/>
  <c r="S97" i="10"/>
  <c r="O97" i="10"/>
  <c r="P97" i="10"/>
  <c r="K97" i="10"/>
  <c r="L97" i="10"/>
  <c r="G97" i="10"/>
  <c r="H97" i="10"/>
  <c r="AJ96" i="10"/>
  <c r="U96" i="10"/>
  <c r="S96" i="10"/>
  <c r="T96" i="10"/>
  <c r="O96" i="10"/>
  <c r="P96" i="10"/>
  <c r="K96" i="10"/>
  <c r="L96" i="10"/>
  <c r="G96" i="10"/>
  <c r="AJ95" i="10"/>
  <c r="U95" i="10"/>
  <c r="S95" i="10"/>
  <c r="T95" i="10"/>
  <c r="O95" i="10"/>
  <c r="P95" i="10"/>
  <c r="K95" i="10"/>
  <c r="L95" i="10"/>
  <c r="G95" i="10"/>
  <c r="H95" i="10"/>
  <c r="AJ94" i="10"/>
  <c r="U94" i="10"/>
  <c r="S94" i="10"/>
  <c r="T94" i="10"/>
  <c r="O94" i="10"/>
  <c r="P94" i="10"/>
  <c r="K94" i="10"/>
  <c r="L94" i="10"/>
  <c r="G94" i="10"/>
  <c r="AJ93" i="10"/>
  <c r="U93" i="10"/>
  <c r="S93" i="10"/>
  <c r="O93" i="10"/>
  <c r="P93" i="10"/>
  <c r="K93" i="10"/>
  <c r="L93" i="10"/>
  <c r="G93" i="10"/>
  <c r="H93" i="10"/>
  <c r="AJ92" i="10"/>
  <c r="U92" i="10"/>
  <c r="S92" i="10"/>
  <c r="O92" i="10"/>
  <c r="P92" i="10"/>
  <c r="K92" i="10"/>
  <c r="L92" i="10"/>
  <c r="G92" i="10"/>
  <c r="Q91" i="10"/>
  <c r="M91" i="10"/>
  <c r="I91" i="10"/>
  <c r="E91" i="10"/>
  <c r="AJ90" i="10"/>
  <c r="U90" i="10"/>
  <c r="S90" i="10"/>
  <c r="T90" i="10"/>
  <c r="O90" i="10"/>
  <c r="P90" i="10"/>
  <c r="K90" i="10"/>
  <c r="L90" i="10"/>
  <c r="G90" i="10"/>
  <c r="H90" i="10"/>
  <c r="AJ89" i="10"/>
  <c r="U89" i="10"/>
  <c r="S89" i="10"/>
  <c r="T89" i="10"/>
  <c r="O89" i="10"/>
  <c r="P89" i="10"/>
  <c r="K89" i="10"/>
  <c r="L89" i="10"/>
  <c r="G89" i="10"/>
  <c r="H89" i="10"/>
  <c r="AJ88" i="10"/>
  <c r="U88" i="10"/>
  <c r="S88" i="10"/>
  <c r="T88" i="10"/>
  <c r="O88" i="10"/>
  <c r="P88" i="10"/>
  <c r="K88" i="10"/>
  <c r="L88" i="10"/>
  <c r="G88" i="10"/>
  <c r="H88" i="10"/>
  <c r="AJ87" i="10"/>
  <c r="U87" i="10"/>
  <c r="S87" i="10"/>
  <c r="T87" i="10"/>
  <c r="O87" i="10"/>
  <c r="P87" i="10"/>
  <c r="K87" i="10"/>
  <c r="L87" i="10"/>
  <c r="G87" i="10"/>
  <c r="H87" i="10"/>
  <c r="AJ86" i="10"/>
  <c r="U86" i="10"/>
  <c r="S86" i="10"/>
  <c r="T86" i="10"/>
  <c r="O86" i="10"/>
  <c r="K86" i="10"/>
  <c r="L86" i="10"/>
  <c r="G86" i="10"/>
  <c r="H86" i="10"/>
  <c r="AJ85" i="10"/>
  <c r="U85" i="10"/>
  <c r="S85" i="10"/>
  <c r="T85" i="10"/>
  <c r="O85" i="10"/>
  <c r="P85" i="10"/>
  <c r="K85" i="10"/>
  <c r="L85" i="10"/>
  <c r="G85" i="10"/>
  <c r="H85" i="10"/>
  <c r="AJ84" i="10"/>
  <c r="U84" i="10"/>
  <c r="S84" i="10"/>
  <c r="T84" i="10"/>
  <c r="O84" i="10"/>
  <c r="P84" i="10"/>
  <c r="K84" i="10"/>
  <c r="L84" i="10"/>
  <c r="G84" i="10"/>
  <c r="H84" i="10"/>
  <c r="AJ83" i="10"/>
  <c r="U83" i="10"/>
  <c r="S83" i="10"/>
  <c r="T83" i="10"/>
  <c r="O83" i="10"/>
  <c r="K83" i="10"/>
  <c r="G83" i="10"/>
  <c r="H83" i="10"/>
  <c r="Q82" i="10"/>
  <c r="M82" i="10"/>
  <c r="I82" i="10"/>
  <c r="E82" i="10"/>
  <c r="AJ81" i="10"/>
  <c r="U81" i="10"/>
  <c r="S81" i="10"/>
  <c r="T81" i="10"/>
  <c r="O81" i="10"/>
  <c r="P81" i="10"/>
  <c r="K81" i="10"/>
  <c r="L81" i="10"/>
  <c r="G81" i="10"/>
  <c r="AJ80" i="10"/>
  <c r="U80" i="10"/>
  <c r="S80" i="10"/>
  <c r="T80" i="10"/>
  <c r="O80" i="10"/>
  <c r="P80" i="10"/>
  <c r="K80" i="10"/>
  <c r="L80" i="10"/>
  <c r="G80" i="10"/>
  <c r="H80" i="10"/>
  <c r="AJ79" i="10"/>
  <c r="U79" i="10"/>
  <c r="S79" i="10"/>
  <c r="T79" i="10"/>
  <c r="O79" i="10"/>
  <c r="P79" i="10"/>
  <c r="K79" i="10"/>
  <c r="L79" i="10"/>
  <c r="G79" i="10"/>
  <c r="AJ78" i="10"/>
  <c r="U78" i="10"/>
  <c r="S78" i="10"/>
  <c r="T78" i="10"/>
  <c r="O78" i="10"/>
  <c r="P78" i="10"/>
  <c r="K78" i="10"/>
  <c r="L78" i="10"/>
  <c r="G78" i="10"/>
  <c r="H78" i="10"/>
  <c r="AJ77" i="10"/>
  <c r="U77" i="10"/>
  <c r="S77" i="10"/>
  <c r="T77" i="10"/>
  <c r="O77" i="10"/>
  <c r="P77" i="10"/>
  <c r="K77" i="10"/>
  <c r="L77" i="10"/>
  <c r="G77" i="10"/>
  <c r="AJ76" i="10"/>
  <c r="U76" i="10"/>
  <c r="S76" i="10"/>
  <c r="O76" i="10"/>
  <c r="P76" i="10"/>
  <c r="K76" i="10"/>
  <c r="L76" i="10"/>
  <c r="G76" i="10"/>
  <c r="H76" i="10"/>
  <c r="AJ75" i="10"/>
  <c r="U75" i="10"/>
  <c r="S75" i="10"/>
  <c r="T75" i="10"/>
  <c r="O75" i="10"/>
  <c r="P75" i="10"/>
  <c r="K75" i="10"/>
  <c r="L75" i="10"/>
  <c r="G75" i="10"/>
  <c r="AJ74" i="10"/>
  <c r="U74" i="10"/>
  <c r="S74" i="10"/>
  <c r="O74" i="10"/>
  <c r="K74" i="10"/>
  <c r="G74" i="10"/>
  <c r="H74" i="10"/>
  <c r="Q73" i="10"/>
  <c r="M73" i="10"/>
  <c r="I73" i="10"/>
  <c r="E73" i="10"/>
  <c r="AJ72" i="10"/>
  <c r="U72" i="10"/>
  <c r="S72" i="10"/>
  <c r="T72" i="10"/>
  <c r="O72" i="10"/>
  <c r="P72" i="10"/>
  <c r="K72" i="10"/>
  <c r="L72" i="10"/>
  <c r="G72" i="10"/>
  <c r="H72" i="10"/>
  <c r="AJ71" i="10"/>
  <c r="U71" i="10"/>
  <c r="S71" i="10"/>
  <c r="T71" i="10"/>
  <c r="O71" i="10"/>
  <c r="P71" i="10"/>
  <c r="K71" i="10"/>
  <c r="L71" i="10"/>
  <c r="G71" i="10"/>
  <c r="H71" i="10"/>
  <c r="AJ70" i="10"/>
  <c r="U70" i="10"/>
  <c r="S70" i="10"/>
  <c r="T70" i="10"/>
  <c r="O70" i="10"/>
  <c r="P70" i="10"/>
  <c r="K70" i="10"/>
  <c r="L70" i="10"/>
  <c r="G70" i="10"/>
  <c r="H70" i="10"/>
  <c r="AJ69" i="10"/>
  <c r="U69" i="10"/>
  <c r="S69" i="10"/>
  <c r="T69" i="10"/>
  <c r="O69" i="10"/>
  <c r="P69" i="10"/>
  <c r="K69" i="10"/>
  <c r="L69" i="10"/>
  <c r="G69" i="10"/>
  <c r="H69" i="10"/>
  <c r="AJ68" i="10"/>
  <c r="U68" i="10"/>
  <c r="S68" i="10"/>
  <c r="T68" i="10"/>
  <c r="O68" i="10"/>
  <c r="P68" i="10"/>
  <c r="K68" i="10"/>
  <c r="L68" i="10"/>
  <c r="G68" i="10"/>
  <c r="H68" i="10"/>
  <c r="AJ67" i="10"/>
  <c r="U67" i="10"/>
  <c r="S67" i="10"/>
  <c r="T67" i="10"/>
  <c r="O67" i="10"/>
  <c r="P67" i="10"/>
  <c r="K67" i="10"/>
  <c r="L67" i="10"/>
  <c r="G67" i="10"/>
  <c r="H67" i="10"/>
  <c r="AJ66" i="10"/>
  <c r="U66" i="10"/>
  <c r="S66" i="10"/>
  <c r="T66" i="10"/>
  <c r="O66" i="10"/>
  <c r="P66" i="10"/>
  <c r="K66" i="10"/>
  <c r="L66" i="10"/>
  <c r="G66" i="10"/>
  <c r="H66" i="10"/>
  <c r="AJ65" i="10"/>
  <c r="U65" i="10"/>
  <c r="S65" i="10"/>
  <c r="O65" i="10"/>
  <c r="K65" i="10"/>
  <c r="L65" i="10"/>
  <c r="G65" i="10"/>
  <c r="H65" i="10"/>
  <c r="Q64" i="10"/>
  <c r="M64" i="10"/>
  <c r="I64" i="10"/>
  <c r="AJ63" i="10"/>
  <c r="U63" i="10"/>
  <c r="S63" i="10"/>
  <c r="O63" i="10"/>
  <c r="P63" i="10"/>
  <c r="K63" i="10"/>
  <c r="L63" i="10"/>
  <c r="G63" i="10"/>
  <c r="H63" i="10"/>
  <c r="AJ62" i="10"/>
  <c r="U62" i="10"/>
  <c r="S62" i="10"/>
  <c r="T62" i="10"/>
  <c r="O62" i="10"/>
  <c r="P62" i="10"/>
  <c r="K62" i="10"/>
  <c r="L62" i="10"/>
  <c r="G62" i="10"/>
  <c r="AJ61" i="10"/>
  <c r="U61" i="10"/>
  <c r="S61" i="10"/>
  <c r="O61" i="10"/>
  <c r="P61" i="10"/>
  <c r="K61" i="10"/>
  <c r="L61" i="10"/>
  <c r="G61" i="10"/>
  <c r="AJ60" i="10"/>
  <c r="U60" i="10"/>
  <c r="S60" i="10"/>
  <c r="T60" i="10"/>
  <c r="O60" i="10"/>
  <c r="P60" i="10"/>
  <c r="K60" i="10"/>
  <c r="L60" i="10"/>
  <c r="G60" i="10"/>
  <c r="AJ59" i="10"/>
  <c r="U59" i="10"/>
  <c r="S59" i="10"/>
  <c r="T59" i="10"/>
  <c r="O59" i="10"/>
  <c r="P59" i="10"/>
  <c r="K59" i="10"/>
  <c r="L59" i="10"/>
  <c r="G59" i="10"/>
  <c r="H59" i="10"/>
  <c r="AJ58" i="10"/>
  <c r="U58" i="10"/>
  <c r="S58" i="10"/>
  <c r="T58" i="10"/>
  <c r="O58" i="10"/>
  <c r="P58" i="10"/>
  <c r="K58" i="10"/>
  <c r="L58" i="10"/>
  <c r="G58" i="10"/>
  <c r="AJ57" i="10"/>
  <c r="U57" i="10"/>
  <c r="S57" i="10"/>
  <c r="O57" i="10"/>
  <c r="P57" i="10"/>
  <c r="K57" i="10"/>
  <c r="L57" i="10"/>
  <c r="G57" i="10"/>
  <c r="H57" i="10"/>
  <c r="AJ56" i="10"/>
  <c r="U56" i="10"/>
  <c r="S56" i="10"/>
  <c r="T56" i="10"/>
  <c r="O56" i="10"/>
  <c r="P56" i="10"/>
  <c r="K56" i="10"/>
  <c r="L56" i="10"/>
  <c r="G56" i="10"/>
  <c r="Q55" i="10"/>
  <c r="M55" i="10"/>
  <c r="I55" i="10"/>
  <c r="E55" i="10"/>
  <c r="AJ54" i="10"/>
  <c r="U54" i="10"/>
  <c r="S54" i="10"/>
  <c r="T54" i="10"/>
  <c r="O54" i="10"/>
  <c r="P54" i="10"/>
  <c r="K54" i="10"/>
  <c r="L54" i="10"/>
  <c r="G54" i="10"/>
  <c r="H54" i="10"/>
  <c r="AJ53" i="10"/>
  <c r="U53" i="10"/>
  <c r="S53" i="10"/>
  <c r="T53" i="10"/>
  <c r="O53" i="10"/>
  <c r="P53" i="10"/>
  <c r="K53" i="10"/>
  <c r="L53" i="10"/>
  <c r="G53" i="10"/>
  <c r="H53" i="10"/>
  <c r="AJ52" i="10"/>
  <c r="U52" i="10"/>
  <c r="S52" i="10"/>
  <c r="T52" i="10"/>
  <c r="O52" i="10"/>
  <c r="K52" i="10"/>
  <c r="L52" i="10"/>
  <c r="G52" i="10"/>
  <c r="H52" i="10"/>
  <c r="AJ51" i="10"/>
  <c r="U51" i="10"/>
  <c r="S51" i="10"/>
  <c r="T51" i="10"/>
  <c r="O51" i="10"/>
  <c r="P51" i="10"/>
  <c r="K51" i="10"/>
  <c r="L51" i="10"/>
  <c r="G51" i="10"/>
  <c r="H51" i="10"/>
  <c r="AJ50" i="10"/>
  <c r="U50" i="10"/>
  <c r="S50" i="10"/>
  <c r="T50" i="10"/>
  <c r="O50" i="10"/>
  <c r="P50" i="10"/>
  <c r="K50" i="10"/>
  <c r="L50" i="10"/>
  <c r="G50" i="10"/>
  <c r="H50" i="10"/>
  <c r="AJ49" i="10"/>
  <c r="U49" i="10"/>
  <c r="S49" i="10"/>
  <c r="T49" i="10"/>
  <c r="O49" i="10"/>
  <c r="P49" i="10"/>
  <c r="K49" i="10"/>
  <c r="L49" i="10"/>
  <c r="G49" i="10"/>
  <c r="H49" i="10"/>
  <c r="AJ48" i="10"/>
  <c r="U48" i="10"/>
  <c r="S48" i="10"/>
  <c r="O48" i="10"/>
  <c r="P48" i="10"/>
  <c r="K48" i="10"/>
  <c r="L48" i="10"/>
  <c r="G48" i="10"/>
  <c r="H48" i="10"/>
  <c r="AJ47" i="10"/>
  <c r="U47" i="10"/>
  <c r="S47" i="10"/>
  <c r="T47" i="10"/>
  <c r="O47" i="10"/>
  <c r="P47" i="10"/>
  <c r="K47" i="10"/>
  <c r="G47" i="10"/>
  <c r="H47" i="10"/>
  <c r="Q46" i="10"/>
  <c r="M46" i="10"/>
  <c r="I46" i="10"/>
  <c r="E46" i="10"/>
  <c r="AJ45" i="10"/>
  <c r="U45" i="10"/>
  <c r="S45" i="10"/>
  <c r="T45" i="10"/>
  <c r="O45" i="10"/>
  <c r="P45" i="10"/>
  <c r="K45" i="10"/>
  <c r="L45" i="10"/>
  <c r="G45" i="10"/>
  <c r="AJ44" i="10"/>
  <c r="U44" i="10"/>
  <c r="S44" i="10"/>
  <c r="O44" i="10"/>
  <c r="P44" i="10"/>
  <c r="K44" i="10"/>
  <c r="L44" i="10"/>
  <c r="G44" i="10"/>
  <c r="H44" i="10"/>
  <c r="AJ43" i="10"/>
  <c r="U43" i="10"/>
  <c r="S43" i="10"/>
  <c r="T43" i="10"/>
  <c r="O43" i="10"/>
  <c r="P43" i="10"/>
  <c r="K43" i="10"/>
  <c r="L43" i="10"/>
  <c r="G43" i="10"/>
  <c r="AJ42" i="10"/>
  <c r="U42" i="10"/>
  <c r="S42" i="10"/>
  <c r="T42" i="10"/>
  <c r="O42" i="10"/>
  <c r="P42" i="10"/>
  <c r="K42" i="10"/>
  <c r="L42" i="10"/>
  <c r="G42" i="10"/>
  <c r="H42" i="10"/>
  <c r="AJ41" i="10"/>
  <c r="U41" i="10"/>
  <c r="S41" i="10"/>
  <c r="T41" i="10"/>
  <c r="O41" i="10"/>
  <c r="P41" i="10"/>
  <c r="K41" i="10"/>
  <c r="L41" i="10"/>
  <c r="G41" i="10"/>
  <c r="AJ40" i="10"/>
  <c r="U40" i="10"/>
  <c r="S40" i="10"/>
  <c r="O40" i="10"/>
  <c r="P40" i="10"/>
  <c r="K40" i="10"/>
  <c r="L40" i="10"/>
  <c r="G40" i="10"/>
  <c r="H40" i="10"/>
  <c r="AJ39" i="10"/>
  <c r="U39" i="10"/>
  <c r="S39" i="10"/>
  <c r="T39" i="10"/>
  <c r="O39" i="10"/>
  <c r="P39" i="10"/>
  <c r="K39" i="10"/>
  <c r="L39" i="10"/>
  <c r="G39" i="10"/>
  <c r="AJ38" i="10"/>
  <c r="U38" i="10"/>
  <c r="S38" i="10"/>
  <c r="T38" i="10"/>
  <c r="O38" i="10"/>
  <c r="K38" i="10"/>
  <c r="L38" i="10"/>
  <c r="G38" i="10"/>
  <c r="H38" i="10"/>
  <c r="Q37" i="10"/>
  <c r="M37" i="10"/>
  <c r="I37" i="10"/>
  <c r="E37" i="10"/>
  <c r="AJ36" i="10"/>
  <c r="U36" i="10"/>
  <c r="S36" i="10"/>
  <c r="T36" i="10"/>
  <c r="O36" i="10"/>
  <c r="P36" i="10"/>
  <c r="K36" i="10"/>
  <c r="L36" i="10"/>
  <c r="G36" i="10"/>
  <c r="H36" i="10"/>
  <c r="AJ35" i="10"/>
  <c r="U35" i="10"/>
  <c r="S35" i="10"/>
  <c r="T35" i="10"/>
  <c r="O35" i="10"/>
  <c r="P35" i="10"/>
  <c r="K35" i="10"/>
  <c r="L35" i="10"/>
  <c r="G35" i="10"/>
  <c r="H35" i="10"/>
  <c r="AJ34" i="10"/>
  <c r="U34" i="10"/>
  <c r="S34" i="10"/>
  <c r="T34" i="10"/>
  <c r="O34" i="10"/>
  <c r="P34" i="10"/>
  <c r="K34" i="10"/>
  <c r="L34" i="10"/>
  <c r="G34" i="10"/>
  <c r="H34" i="10"/>
  <c r="AJ33" i="10"/>
  <c r="U33" i="10"/>
  <c r="S33" i="10"/>
  <c r="T33" i="10"/>
  <c r="O33" i="10"/>
  <c r="P33" i="10"/>
  <c r="K33" i="10"/>
  <c r="L33" i="10"/>
  <c r="G33" i="10"/>
  <c r="H33" i="10"/>
  <c r="AJ32" i="10"/>
  <c r="U32" i="10"/>
  <c r="S32" i="10"/>
  <c r="T32" i="10"/>
  <c r="O32" i="10"/>
  <c r="P32" i="10"/>
  <c r="K32" i="10"/>
  <c r="L32" i="10"/>
  <c r="G32" i="10"/>
  <c r="H32" i="10"/>
  <c r="AJ31" i="10"/>
  <c r="U31" i="10"/>
  <c r="S31" i="10"/>
  <c r="T31" i="10"/>
  <c r="O31" i="10"/>
  <c r="P31" i="10"/>
  <c r="K31" i="10"/>
  <c r="L31" i="10"/>
  <c r="G31" i="10"/>
  <c r="H31" i="10"/>
  <c r="AJ30" i="10"/>
  <c r="U30" i="10"/>
  <c r="S30" i="10"/>
  <c r="T30" i="10"/>
  <c r="O30" i="10"/>
  <c r="P30" i="10"/>
  <c r="K30" i="10"/>
  <c r="L30" i="10"/>
  <c r="G30" i="10"/>
  <c r="H30" i="10"/>
  <c r="AJ29" i="10"/>
  <c r="U29" i="10"/>
  <c r="S29" i="10"/>
  <c r="O29" i="10"/>
  <c r="K29" i="10"/>
  <c r="L29" i="10"/>
  <c r="G29" i="10"/>
  <c r="Q28" i="10"/>
  <c r="M28" i="10"/>
  <c r="I28" i="10"/>
  <c r="E28" i="10"/>
  <c r="AJ27" i="10"/>
  <c r="U27" i="10"/>
  <c r="S27" i="10"/>
  <c r="T27" i="10"/>
  <c r="O27" i="10"/>
  <c r="P27" i="10"/>
  <c r="K27" i="10"/>
  <c r="L27" i="10"/>
  <c r="G27" i="10"/>
  <c r="H27" i="10"/>
  <c r="AJ26" i="10"/>
  <c r="U26" i="10"/>
  <c r="S26" i="10"/>
  <c r="T26" i="10"/>
  <c r="O26" i="10"/>
  <c r="P26" i="10"/>
  <c r="K26" i="10"/>
  <c r="L26" i="10"/>
  <c r="G26" i="10"/>
  <c r="AJ25" i="10"/>
  <c r="U25" i="10"/>
  <c r="S25" i="10"/>
  <c r="O25" i="10"/>
  <c r="P25" i="10"/>
  <c r="K25" i="10"/>
  <c r="L25" i="10"/>
  <c r="G25" i="10"/>
  <c r="AJ24" i="10"/>
  <c r="U24" i="10"/>
  <c r="S24" i="10"/>
  <c r="O24" i="10"/>
  <c r="P24" i="10"/>
  <c r="K24" i="10"/>
  <c r="L24" i="10"/>
  <c r="G24" i="10"/>
  <c r="H24" i="10"/>
  <c r="AJ23" i="10"/>
  <c r="U23" i="10"/>
  <c r="S23" i="10"/>
  <c r="T23" i="10"/>
  <c r="O23" i="10"/>
  <c r="P23" i="10"/>
  <c r="K23" i="10"/>
  <c r="L23" i="10"/>
  <c r="G23" i="10"/>
  <c r="AJ22" i="10"/>
  <c r="U22" i="10"/>
  <c r="S22" i="10"/>
  <c r="O22" i="10"/>
  <c r="P22" i="10"/>
  <c r="K22" i="10"/>
  <c r="L22" i="10"/>
  <c r="G22" i="10"/>
  <c r="H22" i="10"/>
  <c r="AJ21" i="10"/>
  <c r="U21" i="10"/>
  <c r="S21" i="10"/>
  <c r="T21" i="10"/>
  <c r="O21" i="10"/>
  <c r="P21" i="10"/>
  <c r="K21" i="10"/>
  <c r="L21" i="10"/>
  <c r="G21" i="10"/>
  <c r="AJ20" i="10"/>
  <c r="U20" i="10"/>
  <c r="S20" i="10"/>
  <c r="O20" i="10"/>
  <c r="K20" i="10"/>
  <c r="G20" i="10"/>
  <c r="H20" i="10"/>
  <c r="Q19" i="10"/>
  <c r="Q101" i="10" s="1"/>
  <c r="M19" i="10"/>
  <c r="M101" i="10" s="1"/>
  <c r="I19" i="10"/>
  <c r="I101" i="10" s="1"/>
  <c r="AJ18" i="10"/>
  <c r="U18" i="10"/>
  <c r="S18" i="10"/>
  <c r="T18" i="10"/>
  <c r="O18" i="10"/>
  <c r="P18" i="10"/>
  <c r="K18" i="10"/>
  <c r="L18" i="10"/>
  <c r="G18" i="10"/>
  <c r="AJ17" i="10"/>
  <c r="U17" i="10"/>
  <c r="S17" i="10"/>
  <c r="O17" i="10"/>
  <c r="P17" i="10"/>
  <c r="K17" i="10"/>
  <c r="L17" i="10"/>
  <c r="G17" i="10"/>
  <c r="AJ16" i="10"/>
  <c r="U16" i="10"/>
  <c r="S16" i="10"/>
  <c r="O16" i="10"/>
  <c r="P16" i="10"/>
  <c r="K16" i="10"/>
  <c r="L16" i="10"/>
  <c r="G16" i="10"/>
  <c r="AJ15" i="10"/>
  <c r="U15" i="10"/>
  <c r="S15" i="10"/>
  <c r="O15" i="10"/>
  <c r="P15" i="10"/>
  <c r="K15" i="10"/>
  <c r="L15" i="10"/>
  <c r="G15" i="10"/>
  <c r="H15" i="10"/>
  <c r="AJ14" i="10"/>
  <c r="U14" i="10"/>
  <c r="S14" i="10"/>
  <c r="O14" i="10"/>
  <c r="P14" i="10"/>
  <c r="K14" i="10"/>
  <c r="L14" i="10"/>
  <c r="G14" i="10"/>
  <c r="AJ13" i="10"/>
  <c r="U13" i="10"/>
  <c r="U100" i="10" s="1"/>
  <c r="S13" i="10"/>
  <c r="S100" i="10" s="1"/>
  <c r="T13" i="10"/>
  <c r="T100" i="10" s="1"/>
  <c r="O13" i="10"/>
  <c r="O100" i="10" s="1"/>
  <c r="P13" i="10"/>
  <c r="P100" i="10" s="1"/>
  <c r="K13" i="10"/>
  <c r="K100" i="10" s="1"/>
  <c r="J100" i="10"/>
  <c r="G13" i="10"/>
  <c r="G100" i="10" s="1"/>
  <c r="AH11" i="10"/>
  <c r="D4" i="10"/>
  <c r="D3" i="10"/>
  <c r="D2" i="10"/>
  <c r="A53" i="19"/>
  <c r="V52" i="19"/>
  <c r="A52" i="19"/>
  <c r="V51" i="19"/>
  <c r="A51" i="19"/>
  <c r="A50" i="19"/>
  <c r="A49" i="19"/>
  <c r="O48" i="19"/>
  <c r="O52" i="19" s="1"/>
  <c r="N48" i="19"/>
  <c r="N52" i="19" s="1"/>
  <c r="L48" i="19"/>
  <c r="L52" i="19" s="1"/>
  <c r="K48" i="19"/>
  <c r="K52" i="19" s="1"/>
  <c r="I48" i="19"/>
  <c r="I52" i="19" s="1"/>
  <c r="D17" i="21" s="1"/>
  <c r="H48" i="19"/>
  <c r="H52" i="19" s="1"/>
  <c r="E48" i="19"/>
  <c r="D48" i="19"/>
  <c r="A48" i="19"/>
  <c r="I47" i="19"/>
  <c r="I51" i="19" s="1"/>
  <c r="C17" i="21" s="1"/>
  <c r="H47" i="19"/>
  <c r="A47" i="19"/>
  <c r="A46" i="19"/>
  <c r="I45" i="19"/>
  <c r="H45" i="19"/>
  <c r="A45" i="19"/>
  <c r="X44" i="19"/>
  <c r="W44" i="19"/>
  <c r="U44" i="19"/>
  <c r="A44" i="19"/>
  <c r="X43" i="19"/>
  <c r="W43" i="19"/>
  <c r="U43" i="19"/>
  <c r="K45" i="19"/>
  <c r="E45" i="19"/>
  <c r="A43" i="19"/>
  <c r="A42" i="19"/>
  <c r="I41" i="19"/>
  <c r="H41" i="19"/>
  <c r="A41" i="19"/>
  <c r="X40" i="19"/>
  <c r="W40" i="19"/>
  <c r="U40" i="19"/>
  <c r="A40" i="19"/>
  <c r="X39" i="19"/>
  <c r="W39" i="19"/>
  <c r="U39" i="19"/>
  <c r="D41" i="19"/>
  <c r="A39" i="19"/>
  <c r="A38" i="19"/>
  <c r="I37" i="19"/>
  <c r="H37" i="19"/>
  <c r="A37" i="19"/>
  <c r="X36" i="19"/>
  <c r="W36" i="19"/>
  <c r="U36" i="19"/>
  <c r="A36" i="19"/>
  <c r="X35" i="19"/>
  <c r="W35" i="19"/>
  <c r="U35" i="19"/>
  <c r="A35" i="19"/>
  <c r="A34" i="19"/>
  <c r="I33" i="19"/>
  <c r="H33" i="19"/>
  <c r="A33" i="19"/>
  <c r="X32" i="19"/>
  <c r="W32" i="19"/>
  <c r="U32" i="19"/>
  <c r="A32" i="19"/>
  <c r="X31" i="19"/>
  <c r="W31" i="19"/>
  <c r="U31" i="19"/>
  <c r="D33" i="19"/>
  <c r="A31" i="19"/>
  <c r="A30" i="19"/>
  <c r="I29" i="19"/>
  <c r="H29" i="19"/>
  <c r="A29" i="19"/>
  <c r="X28" i="19"/>
  <c r="W28" i="19"/>
  <c r="U28" i="19"/>
  <c r="A28" i="19"/>
  <c r="X27" i="19"/>
  <c r="W27" i="19"/>
  <c r="U27" i="19"/>
  <c r="A27" i="19"/>
  <c r="A26" i="19"/>
  <c r="I25" i="19"/>
  <c r="H25" i="19"/>
  <c r="A25" i="19"/>
  <c r="X24" i="19"/>
  <c r="W24" i="19"/>
  <c r="U24" i="19"/>
  <c r="A24" i="19"/>
  <c r="X23" i="19"/>
  <c r="W23" i="19"/>
  <c r="U23" i="19"/>
  <c r="A23" i="19"/>
  <c r="A22" i="19"/>
  <c r="A21" i="19"/>
  <c r="V20" i="19"/>
  <c r="I20" i="19"/>
  <c r="H20" i="19"/>
  <c r="A20" i="19"/>
  <c r="A19" i="19"/>
  <c r="A18" i="19"/>
  <c r="A17" i="19"/>
  <c r="X16" i="19"/>
  <c r="X52" i="19" s="1"/>
  <c r="W16" i="19"/>
  <c r="W52" i="19" s="1"/>
  <c r="U16" i="19"/>
  <c r="U52" i="19" s="1"/>
  <c r="A16" i="19"/>
  <c r="A15" i="19"/>
  <c r="A14" i="19"/>
  <c r="A2" i="19" s="1"/>
  <c r="A13" i="19"/>
  <c r="X12" i="19"/>
  <c r="W12" i="19"/>
  <c r="W51" i="19" s="1"/>
  <c r="U12" i="19"/>
  <c r="A12" i="19"/>
  <c r="D35" i="19" l="1"/>
  <c r="D37" i="19" s="1"/>
  <c r="E101" i="10"/>
  <c r="V53" i="19"/>
  <c r="H49" i="19"/>
  <c r="H51" i="19"/>
  <c r="H53" i="19" s="1"/>
  <c r="W53" i="19"/>
  <c r="W20" i="19"/>
  <c r="E17" i="21"/>
  <c r="J20" i="8"/>
  <c r="K20" i="8" s="1"/>
  <c r="P20" i="8" s="1"/>
  <c r="M20" i="8"/>
  <c r="N20" i="8" s="1"/>
  <c r="R20" i="8" s="1"/>
  <c r="J30" i="8"/>
  <c r="K30" i="8" s="1"/>
  <c r="M30" i="8"/>
  <c r="N30" i="8" s="1"/>
  <c r="J33" i="8"/>
  <c r="K33" i="8" s="1"/>
  <c r="M33" i="8"/>
  <c r="N33" i="8" s="1"/>
  <c r="R33" i="8" s="1"/>
  <c r="J37" i="8"/>
  <c r="K37" i="8" s="1"/>
  <c r="M37" i="8"/>
  <c r="N37" i="8" s="1"/>
  <c r="O37" i="8" s="1"/>
  <c r="J41" i="8"/>
  <c r="K41" i="8" s="1"/>
  <c r="M41" i="8"/>
  <c r="N41" i="8" s="1"/>
  <c r="O41" i="8" s="1"/>
  <c r="J21" i="8"/>
  <c r="K21" i="8" s="1"/>
  <c r="M21" i="8"/>
  <c r="N21" i="8" s="1"/>
  <c r="J26" i="8"/>
  <c r="K26" i="8" s="1"/>
  <c r="M26" i="8"/>
  <c r="N26" i="8" s="1"/>
  <c r="J31" i="8"/>
  <c r="K31" i="8" s="1"/>
  <c r="M31" i="8"/>
  <c r="N31" i="8" s="1"/>
  <c r="O31" i="8" s="1"/>
  <c r="S31" i="8" s="1"/>
  <c r="J34" i="8"/>
  <c r="K34" i="8" s="1"/>
  <c r="P34" i="8" s="1"/>
  <c r="M34" i="8"/>
  <c r="N34" i="8" s="1"/>
  <c r="J36" i="8"/>
  <c r="K36" i="8" s="1"/>
  <c r="L36" i="8" s="1"/>
  <c r="M36" i="8"/>
  <c r="N36" i="8" s="1"/>
  <c r="O36" i="8" s="1"/>
  <c r="J39" i="8"/>
  <c r="K39" i="8" s="1"/>
  <c r="L39" i="8" s="1"/>
  <c r="M39" i="8"/>
  <c r="N39" i="8" s="1"/>
  <c r="O39" i="8" s="1"/>
  <c r="J28" i="8"/>
  <c r="K28" i="8" s="1"/>
  <c r="L28" i="8" s="1"/>
  <c r="Q28" i="8" s="1"/>
  <c r="M28" i="8"/>
  <c r="N28" i="8" s="1"/>
  <c r="R28" i="8" s="1"/>
  <c r="J17" i="8"/>
  <c r="M17" i="8"/>
  <c r="N17" i="8" s="1"/>
  <c r="J24" i="8"/>
  <c r="K24" i="8" s="1"/>
  <c r="M24" i="8"/>
  <c r="N24" i="8" s="1"/>
  <c r="R24" i="8" s="1"/>
  <c r="J27" i="8"/>
  <c r="K27" i="8" s="1"/>
  <c r="M27" i="8"/>
  <c r="N27" i="8" s="1"/>
  <c r="J40" i="8"/>
  <c r="K40" i="8" s="1"/>
  <c r="M40" i="8"/>
  <c r="N40" i="8" s="1"/>
  <c r="O40" i="8" s="1"/>
  <c r="J43" i="8"/>
  <c r="K43" i="8" s="1"/>
  <c r="M43" i="8"/>
  <c r="N43" i="8" s="1"/>
  <c r="J18" i="8"/>
  <c r="K18" i="8" s="1"/>
  <c r="J22" i="8"/>
  <c r="J32" i="8"/>
  <c r="K32" i="8" s="1"/>
  <c r="J38" i="8"/>
  <c r="J25" i="8"/>
  <c r="K25" i="8" s="1"/>
  <c r="J19" i="8"/>
  <c r="K19" i="8" s="1"/>
  <c r="J42" i="8"/>
  <c r="P315" i="7"/>
  <c r="Q323" i="7"/>
  <c r="O52" i="7"/>
  <c r="W52" i="7" s="1"/>
  <c r="O75" i="7"/>
  <c r="Q75" i="7" s="1"/>
  <c r="O82" i="7"/>
  <c r="O97" i="7"/>
  <c r="X97" i="7" s="1"/>
  <c r="O146" i="7"/>
  <c r="Q146" i="7" s="1"/>
  <c r="O160" i="7"/>
  <c r="W160" i="7" s="1"/>
  <c r="O267" i="7"/>
  <c r="Q267" i="7" s="1"/>
  <c r="O277" i="7"/>
  <c r="P277" i="7" s="1"/>
  <c r="O344" i="7"/>
  <c r="Q344" i="7" s="1"/>
  <c r="O20" i="7"/>
  <c r="W20" i="7" s="1"/>
  <c r="O45" i="7"/>
  <c r="P45" i="7" s="1"/>
  <c r="O49" i="7"/>
  <c r="X49" i="7" s="1"/>
  <c r="O56" i="7"/>
  <c r="O89" i="7"/>
  <c r="P89" i="7" s="1"/>
  <c r="O112" i="7"/>
  <c r="X112" i="7" s="1"/>
  <c r="O150" i="7"/>
  <c r="W150" i="7" s="1"/>
  <c r="O242" i="7"/>
  <c r="O255" i="7"/>
  <c r="P255" i="7" s="1"/>
  <c r="O270" i="7"/>
  <c r="P270" i="7" s="1"/>
  <c r="O33" i="7"/>
  <c r="X33" i="7" s="1"/>
  <c r="O48" i="7"/>
  <c r="O60" i="7"/>
  <c r="Q60" i="7" s="1"/>
  <c r="O66" i="7"/>
  <c r="Q66" i="7" s="1"/>
  <c r="O86" i="7"/>
  <c r="Q86" i="7" s="1"/>
  <c r="O102" i="7"/>
  <c r="O107" i="7"/>
  <c r="P107" i="7" s="1"/>
  <c r="O117" i="7"/>
  <c r="X117" i="7" s="1"/>
  <c r="O124" i="7"/>
  <c r="X124" i="7" s="1"/>
  <c r="O125" i="7"/>
  <c r="P125" i="7" s="1"/>
  <c r="O153" i="7"/>
  <c r="W153" i="7" s="1"/>
  <c r="O162" i="7"/>
  <c r="P162" i="7" s="1"/>
  <c r="O216" i="7"/>
  <c r="W216" i="7" s="1"/>
  <c r="O247" i="7"/>
  <c r="W247" i="7" s="1"/>
  <c r="O259" i="7"/>
  <c r="X259" i="7" s="1"/>
  <c r="O275" i="7"/>
  <c r="W275" i="7" s="1"/>
  <c r="O314" i="7"/>
  <c r="P314" i="7" s="1"/>
  <c r="O327" i="7"/>
  <c r="O330" i="7"/>
  <c r="W330" i="7" s="1"/>
  <c r="O16" i="7"/>
  <c r="P16" i="7" s="1"/>
  <c r="O19" i="7"/>
  <c r="Q19" i="7" s="1"/>
  <c r="O36" i="7"/>
  <c r="O76" i="7"/>
  <c r="X76" i="7" s="1"/>
  <c r="O77" i="7"/>
  <c r="X77" i="7" s="1"/>
  <c r="O78" i="7"/>
  <c r="P78" i="7" s="1"/>
  <c r="O79" i="7"/>
  <c r="Q79" i="7" s="1"/>
  <c r="O95" i="7"/>
  <c r="Q95" i="7" s="1"/>
  <c r="O106" i="7"/>
  <c r="W106" i="7" s="1"/>
  <c r="O131" i="7"/>
  <c r="P131" i="7" s="1"/>
  <c r="O161" i="7"/>
  <c r="W161" i="7" s="1"/>
  <c r="O203" i="7"/>
  <c r="P203" i="7" s="1"/>
  <c r="O271" i="7"/>
  <c r="W271" i="7" s="1"/>
  <c r="O272" i="7"/>
  <c r="X272" i="7" s="1"/>
  <c r="O273" i="7"/>
  <c r="Q273" i="7" s="1"/>
  <c r="O303" i="7"/>
  <c r="P303" i="7" s="1"/>
  <c r="O306" i="7"/>
  <c r="W306" i="7" s="1"/>
  <c r="O311" i="7"/>
  <c r="Q311" i="7" s="1"/>
  <c r="O39" i="7"/>
  <c r="Q39" i="7" s="1"/>
  <c r="O51" i="7"/>
  <c r="P51" i="7" s="1"/>
  <c r="O69" i="7"/>
  <c r="X69" i="7" s="1"/>
  <c r="O145" i="7"/>
  <c r="W145" i="7" s="1"/>
  <c r="P173" i="7"/>
  <c r="O228" i="7"/>
  <c r="Q228" i="7" s="1"/>
  <c r="O262" i="7"/>
  <c r="P262" i="7" s="1"/>
  <c r="P284" i="7"/>
  <c r="O21" i="7"/>
  <c r="X21" i="7" s="1"/>
  <c r="O25" i="7"/>
  <c r="P25" i="7" s="1"/>
  <c r="O29" i="7"/>
  <c r="P29" i="7" s="1"/>
  <c r="O32" i="7"/>
  <c r="X32" i="7" s="1"/>
  <c r="O43" i="7"/>
  <c r="O44" i="7"/>
  <c r="Q44" i="7" s="1"/>
  <c r="O54" i="7"/>
  <c r="Q54" i="7" s="1"/>
  <c r="O62" i="7"/>
  <c r="W62" i="7" s="1"/>
  <c r="O63" i="7"/>
  <c r="Q63" i="7" s="1"/>
  <c r="O71" i="7"/>
  <c r="Q71" i="7" s="1"/>
  <c r="O72" i="7"/>
  <c r="P72" i="7" s="1"/>
  <c r="O73" i="7"/>
  <c r="Q73" i="7" s="1"/>
  <c r="O83" i="7"/>
  <c r="O84" i="7"/>
  <c r="W84" i="7" s="1"/>
  <c r="X106" i="7"/>
  <c r="O113" i="7"/>
  <c r="P113" i="7" s="1"/>
  <c r="O116" i="7"/>
  <c r="W116" i="7" s="1"/>
  <c r="O122" i="7"/>
  <c r="Q122" i="7" s="1"/>
  <c r="O127" i="7"/>
  <c r="Q127" i="7" s="1"/>
  <c r="O156" i="7"/>
  <c r="W156" i="7" s="1"/>
  <c r="O157" i="7"/>
  <c r="X157" i="7" s="1"/>
  <c r="O165" i="7"/>
  <c r="P165" i="7" s="1"/>
  <c r="O178" i="7"/>
  <c r="W178" i="7" s="1"/>
  <c r="O189" i="7"/>
  <c r="X189" i="7" s="1"/>
  <c r="O193" i="7"/>
  <c r="W193" i="7" s="1"/>
  <c r="O209" i="7"/>
  <c r="X209" i="7" s="1"/>
  <c r="O289" i="7"/>
  <c r="P289" i="7" s="1"/>
  <c r="O296" i="7"/>
  <c r="P296" i="7" s="1"/>
  <c r="O297" i="7"/>
  <c r="P297" i="7" s="1"/>
  <c r="O317" i="7"/>
  <c r="Q317" i="7" s="1"/>
  <c r="O324" i="7"/>
  <c r="X324" i="7" s="1"/>
  <c r="O332" i="7"/>
  <c r="Q332" i="7" s="1"/>
  <c r="O333" i="7"/>
  <c r="X292" i="7"/>
  <c r="P292" i="7"/>
  <c r="J22" i="7"/>
  <c r="A22" i="7" s="1"/>
  <c r="J29" i="7"/>
  <c r="A29" i="7" s="1"/>
  <c r="O30" i="7"/>
  <c r="W30" i="7" s="1"/>
  <c r="J34" i="7"/>
  <c r="A34" i="7" s="1"/>
  <c r="O38" i="7"/>
  <c r="X38" i="7" s="1"/>
  <c r="J41" i="7"/>
  <c r="A41" i="7" s="1"/>
  <c r="O41" i="7"/>
  <c r="P41" i="7" s="1"/>
  <c r="O42" i="7"/>
  <c r="P42" i="7" s="1"/>
  <c r="J46" i="7"/>
  <c r="A46" i="7" s="1"/>
  <c r="O47" i="7"/>
  <c r="Q47" i="7" s="1"/>
  <c r="J137" i="7"/>
  <c r="A137" i="7" s="1"/>
  <c r="J193" i="7"/>
  <c r="A193" i="7" s="1"/>
  <c r="J210" i="7"/>
  <c r="A210" i="7" s="1"/>
  <c r="O291" i="7"/>
  <c r="O309" i="7"/>
  <c r="W309" i="7" s="1"/>
  <c r="X318" i="7"/>
  <c r="P318" i="7"/>
  <c r="J337" i="7"/>
  <c r="A337" i="7" s="1"/>
  <c r="J17" i="7"/>
  <c r="A17" i="7" s="1"/>
  <c r="O17" i="7"/>
  <c r="X17" i="7" s="1"/>
  <c r="O18" i="7"/>
  <c r="Q18" i="7" s="1"/>
  <c r="O28" i="7"/>
  <c r="Q28" i="7" s="1"/>
  <c r="J153" i="7"/>
  <c r="A153" i="7" s="1"/>
  <c r="J65" i="7"/>
  <c r="A65" i="7" s="1"/>
  <c r="J77" i="7"/>
  <c r="A77" i="7" s="1"/>
  <c r="O96" i="7"/>
  <c r="P96" i="7" s="1"/>
  <c r="O105" i="7"/>
  <c r="O119" i="7"/>
  <c r="Q119" i="7" s="1"/>
  <c r="O141" i="7"/>
  <c r="X141" i="7" s="1"/>
  <c r="J144" i="7"/>
  <c r="A144" i="7" s="1"/>
  <c r="O144" i="7"/>
  <c r="Q144" i="7" s="1"/>
  <c r="O148" i="7"/>
  <c r="X148" i="7" s="1"/>
  <c r="O152" i="7"/>
  <c r="O154" i="7"/>
  <c r="P154" i="7" s="1"/>
  <c r="O166" i="7"/>
  <c r="X166" i="7" s="1"/>
  <c r="O180" i="7"/>
  <c r="W180" i="7" s="1"/>
  <c r="K350" i="7"/>
  <c r="O222" i="7"/>
  <c r="P222" i="7" s="1"/>
  <c r="O226" i="7"/>
  <c r="Q226" i="7" s="1"/>
  <c r="O243" i="7"/>
  <c r="W243" i="7" s="1"/>
  <c r="O265" i="7"/>
  <c r="J268" i="7"/>
  <c r="A268" i="7" s="1"/>
  <c r="O268" i="7"/>
  <c r="W268" i="7" s="1"/>
  <c r="J271" i="7"/>
  <c r="A271" i="7" s="1"/>
  <c r="J289" i="7"/>
  <c r="A289" i="7" s="1"/>
  <c r="J291" i="7"/>
  <c r="A291" i="7" s="1"/>
  <c r="J306" i="7"/>
  <c r="A306" i="7" s="1"/>
  <c r="J309" i="7"/>
  <c r="A309" i="7" s="1"/>
  <c r="J317" i="7"/>
  <c r="A317" i="7" s="1"/>
  <c r="X323" i="7"/>
  <c r="J331" i="7"/>
  <c r="A331" i="7" s="1"/>
  <c r="J340" i="7"/>
  <c r="A340" i="7" s="1"/>
  <c r="J184" i="7"/>
  <c r="A184" i="7" s="1"/>
  <c r="O185" i="7"/>
  <c r="P185" i="7" s="1"/>
  <c r="J187" i="7"/>
  <c r="A187" i="7" s="1"/>
  <c r="O188" i="7"/>
  <c r="P188" i="7" s="1"/>
  <c r="O190" i="7"/>
  <c r="E350" i="7"/>
  <c r="E351" i="7" s="1"/>
  <c r="L350" i="7"/>
  <c r="L351" i="7" s="1"/>
  <c r="X248" i="7"/>
  <c r="O251" i="7"/>
  <c r="P251" i="7" s="1"/>
  <c r="O253" i="7"/>
  <c r="X253" i="7" s="1"/>
  <c r="J274" i="7"/>
  <c r="A274" i="7" s="1"/>
  <c r="J279" i="7"/>
  <c r="A279" i="7" s="1"/>
  <c r="O301" i="7"/>
  <c r="W301" i="7" s="1"/>
  <c r="X315" i="7"/>
  <c r="O339" i="7"/>
  <c r="Q339" i="7" s="1"/>
  <c r="J341" i="7"/>
  <c r="A341" i="7" s="1"/>
  <c r="J348" i="7"/>
  <c r="J49" i="7"/>
  <c r="A49" i="7" s="1"/>
  <c r="O50" i="7"/>
  <c r="W50" i="7" s="1"/>
  <c r="O53" i="7"/>
  <c r="X53" i="7" s="1"/>
  <c r="O61" i="7"/>
  <c r="X61" i="7" s="1"/>
  <c r="O64" i="7"/>
  <c r="W64" i="7" s="1"/>
  <c r="J73" i="7"/>
  <c r="A73" i="7" s="1"/>
  <c r="O74" i="7"/>
  <c r="P74" i="7" s="1"/>
  <c r="O80" i="7"/>
  <c r="Q80" i="7" s="1"/>
  <c r="O85" i="7"/>
  <c r="X85" i="7" s="1"/>
  <c r="O88" i="7"/>
  <c r="P88" i="7" s="1"/>
  <c r="J97" i="7"/>
  <c r="A97" i="7" s="1"/>
  <c r="O98" i="7"/>
  <c r="O100" i="7"/>
  <c r="Q100" i="7" s="1"/>
  <c r="O104" i="7"/>
  <c r="X104" i="7" s="1"/>
  <c r="J109" i="7"/>
  <c r="A109" i="7" s="1"/>
  <c r="O110" i="7"/>
  <c r="P110" i="7" s="1"/>
  <c r="J114" i="7"/>
  <c r="A114" i="7" s="1"/>
  <c r="O121" i="7"/>
  <c r="P121" i="7" s="1"/>
  <c r="J129" i="7"/>
  <c r="A129" i="7" s="1"/>
  <c r="O130" i="7"/>
  <c r="J133" i="7"/>
  <c r="A133" i="7" s="1"/>
  <c r="O134" i="7"/>
  <c r="Q134" i="7" s="1"/>
  <c r="O137" i="7"/>
  <c r="P137" i="7" s="1"/>
  <c r="J139" i="7"/>
  <c r="A139" i="7" s="1"/>
  <c r="O140" i="7"/>
  <c r="W140" i="7" s="1"/>
  <c r="O143" i="7"/>
  <c r="Q143" i="7" s="1"/>
  <c r="J146" i="7"/>
  <c r="A146" i="7" s="1"/>
  <c r="O147" i="7"/>
  <c r="X147" i="7" s="1"/>
  <c r="O155" i="7"/>
  <c r="W155" i="7" s="1"/>
  <c r="J176" i="7"/>
  <c r="A176" i="7" s="1"/>
  <c r="Q178" i="7"/>
  <c r="O182" i="7"/>
  <c r="Q182" i="7" s="1"/>
  <c r="J185" i="7"/>
  <c r="A185" i="7" s="1"/>
  <c r="J201" i="7"/>
  <c r="A201" i="7" s="1"/>
  <c r="X206" i="7"/>
  <c r="O219" i="7"/>
  <c r="W219" i="7" s="1"/>
  <c r="J224" i="7"/>
  <c r="A224" i="7" s="1"/>
  <c r="O225" i="7"/>
  <c r="P225" i="7" s="1"/>
  <c r="J228" i="7"/>
  <c r="A228" i="7" s="1"/>
  <c r="J232" i="7"/>
  <c r="A232" i="7" s="1"/>
  <c r="O237" i="7"/>
  <c r="X237" i="7" s="1"/>
  <c r="J248" i="7"/>
  <c r="A248" i="7" s="1"/>
  <c r="J253" i="7"/>
  <c r="A253" i="7" s="1"/>
  <c r="J260" i="7"/>
  <c r="A260" i="7" s="1"/>
  <c r="O261" i="7"/>
  <c r="J277" i="7"/>
  <c r="A277" i="7" s="1"/>
  <c r="X280" i="7"/>
  <c r="O288" i="7"/>
  <c r="O295" i="7"/>
  <c r="P295" i="7" s="1"/>
  <c r="O302" i="7"/>
  <c r="P302" i="7" s="1"/>
  <c r="J308" i="7"/>
  <c r="A308" i="7" s="1"/>
  <c r="J311" i="7"/>
  <c r="A311" i="7" s="1"/>
  <c r="J313" i="7"/>
  <c r="A313" i="7" s="1"/>
  <c r="J333" i="7"/>
  <c r="A333" i="7" s="1"/>
  <c r="J339" i="7"/>
  <c r="A339" i="7" s="1"/>
  <c r="I342" i="7"/>
  <c r="J346" i="7"/>
  <c r="A346" i="7" s="1"/>
  <c r="O347" i="7"/>
  <c r="X347" i="7" s="1"/>
  <c r="J349" i="7"/>
  <c r="X133" i="7"/>
  <c r="P133" i="7"/>
  <c r="K41" i="19"/>
  <c r="N39" i="19"/>
  <c r="N41" i="19" s="1"/>
  <c r="X65" i="7"/>
  <c r="P65" i="7"/>
  <c r="X89" i="7"/>
  <c r="X101" i="7"/>
  <c r="P101" i="7"/>
  <c r="X81" i="7"/>
  <c r="P81" i="7"/>
  <c r="P141" i="7"/>
  <c r="P21" i="7"/>
  <c r="X37" i="7"/>
  <c r="P37" i="7"/>
  <c r="P97" i="7"/>
  <c r="P109" i="7"/>
  <c r="X109" i="7"/>
  <c r="X149" i="7"/>
  <c r="P149" i="7"/>
  <c r="P69" i="7"/>
  <c r="P117" i="7"/>
  <c r="O215" i="7"/>
  <c r="X215" i="7" s="1"/>
  <c r="X260" i="7"/>
  <c r="P260" i="7"/>
  <c r="P18" i="7"/>
  <c r="R18" i="7" s="1"/>
  <c r="O23" i="7"/>
  <c r="P23" i="7" s="1"/>
  <c r="O26" i="7"/>
  <c r="W26" i="7" s="1"/>
  <c r="O27" i="7"/>
  <c r="Q27" i="7" s="1"/>
  <c r="J30" i="7"/>
  <c r="A30" i="7" s="1"/>
  <c r="J54" i="7"/>
  <c r="A54" i="7" s="1"/>
  <c r="X57" i="7"/>
  <c r="P90" i="7"/>
  <c r="R90" i="7" s="1"/>
  <c r="X93" i="7"/>
  <c r="J110" i="7"/>
  <c r="A110" i="7" s="1"/>
  <c r="J131" i="7"/>
  <c r="A131" i="7" s="1"/>
  <c r="O135" i="7"/>
  <c r="Q135" i="7" s="1"/>
  <c r="J136" i="7"/>
  <c r="A136" i="7" s="1"/>
  <c r="O136" i="7"/>
  <c r="W136" i="7" s="1"/>
  <c r="O138" i="7"/>
  <c r="W138" i="7" s="1"/>
  <c r="O142" i="7"/>
  <c r="Q142" i="7" s="1"/>
  <c r="P146" i="7"/>
  <c r="R146" i="7" s="1"/>
  <c r="J147" i="7"/>
  <c r="A147" i="7" s="1"/>
  <c r="O151" i="7"/>
  <c r="Q151" i="7" s="1"/>
  <c r="J152" i="7"/>
  <c r="A152" i="7" s="1"/>
  <c r="J154" i="7"/>
  <c r="A154" i="7" s="1"/>
  <c r="J161" i="7"/>
  <c r="A161" i="7" s="1"/>
  <c r="O164" i="7"/>
  <c r="W164" i="7" s="1"/>
  <c r="J174" i="7"/>
  <c r="A174" i="7" s="1"/>
  <c r="O176" i="7"/>
  <c r="W176" i="7" s="1"/>
  <c r="O181" i="7"/>
  <c r="Q181" i="7" s="1"/>
  <c r="O205" i="7"/>
  <c r="W205" i="7" s="1"/>
  <c r="J212" i="7"/>
  <c r="A212" i="7" s="1"/>
  <c r="O214" i="7"/>
  <c r="P214" i="7" s="1"/>
  <c r="J217" i="7"/>
  <c r="A217" i="7" s="1"/>
  <c r="O235" i="7"/>
  <c r="P235" i="7" s="1"/>
  <c r="Q243" i="7"/>
  <c r="J255" i="7"/>
  <c r="A255" i="7" s="1"/>
  <c r="O257" i="7"/>
  <c r="Q257" i="7" s="1"/>
  <c r="J281" i="7"/>
  <c r="A281" i="7" s="1"/>
  <c r="J335" i="7"/>
  <c r="A335" i="7" s="1"/>
  <c r="Q230" i="7"/>
  <c r="W230" i="7"/>
  <c r="X334" i="7"/>
  <c r="P334" i="7"/>
  <c r="O128" i="7"/>
  <c r="W128" i="7" s="1"/>
  <c r="W202" i="7"/>
  <c r="X296" i="7"/>
  <c r="D25" i="19"/>
  <c r="N43" i="19"/>
  <c r="N45" i="19" s="1"/>
  <c r="J26" i="7"/>
  <c r="A26" i="7" s="1"/>
  <c r="O31" i="7"/>
  <c r="Q31" i="7" s="1"/>
  <c r="O34" i="7"/>
  <c r="W34" i="7" s="1"/>
  <c r="O35" i="7"/>
  <c r="W35" i="7" s="1"/>
  <c r="J38" i="7"/>
  <c r="A38" i="7" s="1"/>
  <c r="O46" i="7"/>
  <c r="O55" i="7"/>
  <c r="Q55" i="7" s="1"/>
  <c r="O58" i="7"/>
  <c r="O59" i="7"/>
  <c r="W59" i="7" s="1"/>
  <c r="J62" i="7"/>
  <c r="A62" i="7" s="1"/>
  <c r="O70" i="7"/>
  <c r="P70" i="7" s="1"/>
  <c r="J82" i="7"/>
  <c r="A82" i="7" s="1"/>
  <c r="J86" i="7"/>
  <c r="A86" i="7" s="1"/>
  <c r="X90" i="7"/>
  <c r="O94" i="7"/>
  <c r="P94" i="7" s="1"/>
  <c r="J106" i="7"/>
  <c r="A106" i="7" s="1"/>
  <c r="O111" i="7"/>
  <c r="X111" i="7" s="1"/>
  <c r="O114" i="7"/>
  <c r="W114" i="7" s="1"/>
  <c r="O115" i="7"/>
  <c r="P115" i="7" s="1"/>
  <c r="O118" i="7"/>
  <c r="P118" i="7" s="1"/>
  <c r="O126" i="7"/>
  <c r="Q126" i="7" s="1"/>
  <c r="O139" i="7"/>
  <c r="P139" i="7" s="1"/>
  <c r="J142" i="7"/>
  <c r="A142" i="7" s="1"/>
  <c r="O171" i="7"/>
  <c r="Q171" i="7" s="1"/>
  <c r="O177" i="7"/>
  <c r="W177" i="7" s="1"/>
  <c r="J181" i="7"/>
  <c r="A181" i="7" s="1"/>
  <c r="O198" i="7"/>
  <c r="W198" i="7" s="1"/>
  <c r="W210" i="7"/>
  <c r="Q211" i="7"/>
  <c r="R211" i="7" s="1"/>
  <c r="W211" i="7"/>
  <c r="J216" i="7"/>
  <c r="A216" i="7" s="1"/>
  <c r="J227" i="7"/>
  <c r="A227" i="7" s="1"/>
  <c r="O264" i="7"/>
  <c r="Q264" i="7" s="1"/>
  <c r="J322" i="7"/>
  <c r="A322" i="7" s="1"/>
  <c r="O325" i="7"/>
  <c r="X325" i="7" s="1"/>
  <c r="J150" i="7"/>
  <c r="A150" i="7" s="1"/>
  <c r="O163" i="7"/>
  <c r="W163" i="7" s="1"/>
  <c r="J166" i="7"/>
  <c r="A166" i="7" s="1"/>
  <c r="O184" i="7"/>
  <c r="Q184" i="7" s="1"/>
  <c r="O186" i="7"/>
  <c r="G350" i="7"/>
  <c r="G351" i="7" s="1"/>
  <c r="O201" i="7"/>
  <c r="X201" i="7" s="1"/>
  <c r="O204" i="7"/>
  <c r="W204" i="7" s="1"/>
  <c r="O207" i="7"/>
  <c r="X207" i="7" s="1"/>
  <c r="J215" i="7"/>
  <c r="A215" i="7" s="1"/>
  <c r="J218" i="7"/>
  <c r="A218" i="7" s="1"/>
  <c r="O223" i="7"/>
  <c r="W223" i="7" s="1"/>
  <c r="O232" i="7"/>
  <c r="Q232" i="7" s="1"/>
  <c r="O236" i="7"/>
  <c r="P236" i="7" s="1"/>
  <c r="J240" i="7"/>
  <c r="A240" i="7" s="1"/>
  <c r="O254" i="7"/>
  <c r="Q254" i="7" s="1"/>
  <c r="O256" i="7"/>
  <c r="W256" i="7" s="1"/>
  <c r="O263" i="7"/>
  <c r="X263" i="7" s="1"/>
  <c r="J267" i="7"/>
  <c r="A267" i="7" s="1"/>
  <c r="O269" i="7"/>
  <c r="J276" i="7"/>
  <c r="A276" i="7" s="1"/>
  <c r="O278" i="7"/>
  <c r="P278" i="7" s="1"/>
  <c r="J282" i="7"/>
  <c r="A282" i="7" s="1"/>
  <c r="J290" i="7"/>
  <c r="A290" i="7" s="1"/>
  <c r="J299" i="7"/>
  <c r="A299" i="7" s="1"/>
  <c r="J305" i="7"/>
  <c r="A305" i="7" s="1"/>
  <c r="O310" i="7"/>
  <c r="Q310" i="7" s="1"/>
  <c r="J319" i="7"/>
  <c r="A319" i="7" s="1"/>
  <c r="O321" i="7"/>
  <c r="P321" i="7" s="1"/>
  <c r="R323" i="7"/>
  <c r="O326" i="7"/>
  <c r="O345" i="7"/>
  <c r="Q345" i="7" s="1"/>
  <c r="O158" i="7"/>
  <c r="W158" i="7" s="1"/>
  <c r="J163" i="7"/>
  <c r="A163" i="7" s="1"/>
  <c r="O167" i="7"/>
  <c r="X167" i="7" s="1"/>
  <c r="J168" i="7"/>
  <c r="A168" i="7" s="1"/>
  <c r="O168" i="7"/>
  <c r="W168" i="7" s="1"/>
  <c r="O170" i="7"/>
  <c r="W170" i="7" s="1"/>
  <c r="O174" i="7"/>
  <c r="W174" i="7" s="1"/>
  <c r="J179" i="7"/>
  <c r="A179" i="7" s="1"/>
  <c r="O187" i="7"/>
  <c r="W187" i="7" s="1"/>
  <c r="J190" i="7"/>
  <c r="A190" i="7" s="1"/>
  <c r="J192" i="7"/>
  <c r="A192" i="7" s="1"/>
  <c r="O192" i="7"/>
  <c r="Q192" i="7" s="1"/>
  <c r="O194" i="7"/>
  <c r="C350" i="7"/>
  <c r="C351" i="7" s="1"/>
  <c r="J204" i="7"/>
  <c r="A204" i="7" s="1"/>
  <c r="J207" i="7"/>
  <c r="A207" i="7" s="1"/>
  <c r="J209" i="7"/>
  <c r="A209" i="7" s="1"/>
  <c r="O212" i="7"/>
  <c r="P212" i="7" s="1"/>
  <c r="J213" i="7"/>
  <c r="A213" i="7" s="1"/>
  <c r="J223" i="7"/>
  <c r="A223" i="7" s="1"/>
  <c r="O227" i="7"/>
  <c r="W227" i="7" s="1"/>
  <c r="J236" i="7"/>
  <c r="A236" i="7" s="1"/>
  <c r="J239" i="7"/>
  <c r="A239" i="7" s="1"/>
  <c r="J256" i="7"/>
  <c r="A256" i="7" s="1"/>
  <c r="J272" i="7"/>
  <c r="A272" i="7" s="1"/>
  <c r="X276" i="7"/>
  <c r="P276" i="7"/>
  <c r="O281" i="7"/>
  <c r="Q281" i="7" s="1"/>
  <c r="J310" i="7"/>
  <c r="A310" i="7" s="1"/>
  <c r="J316" i="7"/>
  <c r="A316" i="7" s="1"/>
  <c r="O322" i="7"/>
  <c r="W322" i="7" s="1"/>
  <c r="J326" i="7"/>
  <c r="A326" i="7" s="1"/>
  <c r="O346" i="7"/>
  <c r="Q346" i="7" s="1"/>
  <c r="J225" i="7"/>
  <c r="A225" i="7" s="1"/>
  <c r="O231" i="7"/>
  <c r="W231" i="7" s="1"/>
  <c r="J235" i="7"/>
  <c r="A235" i="7" s="1"/>
  <c r="W244" i="7"/>
  <c r="O246" i="7"/>
  <c r="W246" i="7" s="1"/>
  <c r="J247" i="7"/>
  <c r="A247" i="7" s="1"/>
  <c r="O250" i="7"/>
  <c r="W250" i="7" s="1"/>
  <c r="J263" i="7"/>
  <c r="A263" i="7" s="1"/>
  <c r="O287" i="7"/>
  <c r="W287" i="7" s="1"/>
  <c r="J301" i="7"/>
  <c r="A301" i="7" s="1"/>
  <c r="J321" i="7"/>
  <c r="A321" i="7" s="1"/>
  <c r="J325" i="7"/>
  <c r="A325" i="7" s="1"/>
  <c r="H336" i="7"/>
  <c r="J345" i="7"/>
  <c r="A345" i="7" s="1"/>
  <c r="O218" i="7"/>
  <c r="Q218" i="7" s="1"/>
  <c r="O221" i="7"/>
  <c r="W221" i="7" s="1"/>
  <c r="O224" i="7"/>
  <c r="X224" i="7" s="1"/>
  <c r="J231" i="7"/>
  <c r="A231" i="7" s="1"/>
  <c r="J234" i="7"/>
  <c r="A234" i="7" s="1"/>
  <c r="O240" i="7"/>
  <c r="X240" i="7" s="1"/>
  <c r="J244" i="7"/>
  <c r="A244" i="7" s="1"/>
  <c r="J250" i="7"/>
  <c r="A250" i="7" s="1"/>
  <c r="J259" i="7"/>
  <c r="A259" i="7" s="1"/>
  <c r="J261" i="7"/>
  <c r="A261" i="7" s="1"/>
  <c r="J265" i="7"/>
  <c r="A265" i="7" s="1"/>
  <c r="O279" i="7"/>
  <c r="X279" i="7" s="1"/>
  <c r="O285" i="7"/>
  <c r="W285" i="7" s="1"/>
  <c r="O286" i="7"/>
  <c r="P286" i="7" s="1"/>
  <c r="J287" i="7"/>
  <c r="A287" i="7" s="1"/>
  <c r="O293" i="7"/>
  <c r="O294" i="7"/>
  <c r="W294" i="7" s="1"/>
  <c r="J295" i="7"/>
  <c r="A295" i="7" s="1"/>
  <c r="J297" i="7"/>
  <c r="A297" i="7" s="1"/>
  <c r="J300" i="7"/>
  <c r="A300" i="7" s="1"/>
  <c r="J303" i="7"/>
  <c r="A303" i="7" s="1"/>
  <c r="O307" i="7"/>
  <c r="W307" i="7" s="1"/>
  <c r="O313" i="7"/>
  <c r="W313" i="7" s="1"/>
  <c r="O319" i="7"/>
  <c r="P319" i="7" s="1"/>
  <c r="J324" i="7"/>
  <c r="A324" i="7" s="1"/>
  <c r="D298" i="7"/>
  <c r="K27" i="19" s="1"/>
  <c r="O328" i="7"/>
  <c r="Q328" i="7" s="1"/>
  <c r="O329" i="7"/>
  <c r="P329" i="7" s="1"/>
  <c r="O331" i="7"/>
  <c r="O335" i="7"/>
  <c r="X335" i="7" s="1"/>
  <c r="O341" i="7"/>
  <c r="W341" i="7" s="1"/>
  <c r="H342" i="7"/>
  <c r="D342" i="7"/>
  <c r="K37" i="19" s="1"/>
  <c r="AA5" i="10"/>
  <c r="Z7" i="10"/>
  <c r="M21" i="6"/>
  <c r="M23" i="6"/>
  <c r="M19" i="6"/>
  <c r="W93" i="10"/>
  <c r="O98" i="10"/>
  <c r="O103" i="10" s="1"/>
  <c r="W42" i="10"/>
  <c r="W95" i="10"/>
  <c r="W72" i="10"/>
  <c r="X71" i="10"/>
  <c r="X45" i="10"/>
  <c r="U91" i="10"/>
  <c r="K73" i="10"/>
  <c r="V29" i="10"/>
  <c r="A29" i="10" s="1"/>
  <c r="W39" i="10"/>
  <c r="W81" i="10"/>
  <c r="V61" i="10"/>
  <c r="A61" i="10" s="1"/>
  <c r="W38" i="10"/>
  <c r="W44" i="10"/>
  <c r="W49" i="10"/>
  <c r="W80" i="10"/>
  <c r="W40" i="10"/>
  <c r="V90" i="10"/>
  <c r="A90" i="10" s="1"/>
  <c r="N37" i="10"/>
  <c r="X39" i="10"/>
  <c r="AJ91" i="10"/>
  <c r="P19" i="10"/>
  <c r="P101" i="10" s="1"/>
  <c r="W27" i="10"/>
  <c r="U37" i="10"/>
  <c r="U55" i="10"/>
  <c r="X54" i="10"/>
  <c r="O64" i="10"/>
  <c r="W60" i="10"/>
  <c r="V65" i="10"/>
  <c r="A65" i="10" s="1"/>
  <c r="AJ73" i="10"/>
  <c r="W68" i="10"/>
  <c r="X75" i="10"/>
  <c r="W90" i="10"/>
  <c r="O19" i="10"/>
  <c r="O101" i="10" s="1"/>
  <c r="W17" i="10"/>
  <c r="O28" i="10"/>
  <c r="W25" i="10"/>
  <c r="W26" i="10"/>
  <c r="W29" i="10"/>
  <c r="P29" i="10"/>
  <c r="P37" i="10" s="1"/>
  <c r="S37" i="10"/>
  <c r="X36" i="10"/>
  <c r="AJ55" i="10"/>
  <c r="W48" i="10"/>
  <c r="W74" i="10"/>
  <c r="W89" i="10"/>
  <c r="G98" i="10"/>
  <c r="G103" i="10" s="1"/>
  <c r="T48" i="10"/>
  <c r="X48" i="10" s="1"/>
  <c r="V48" i="10"/>
  <c r="A48" i="10" s="1"/>
  <c r="N91" i="10"/>
  <c r="P83" i="10"/>
  <c r="X90" i="10"/>
  <c r="F91" i="10"/>
  <c r="AJ37" i="10"/>
  <c r="P52" i="10"/>
  <c r="P55" i="10" s="1"/>
  <c r="V52" i="10"/>
  <c r="A52" i="10" s="1"/>
  <c r="L74" i="10"/>
  <c r="L82" i="10" s="1"/>
  <c r="J82" i="10"/>
  <c r="O82" i="10"/>
  <c r="P86" i="10"/>
  <c r="V86" i="10"/>
  <c r="A86" i="10" s="1"/>
  <c r="W20" i="10"/>
  <c r="V22" i="10"/>
  <c r="A22" i="10" s="1"/>
  <c r="R28" i="10"/>
  <c r="H29" i="10"/>
  <c r="H37" i="10" s="1"/>
  <c r="F37" i="10"/>
  <c r="R46" i="10"/>
  <c r="K55" i="10"/>
  <c r="P64" i="10"/>
  <c r="W63" i="10"/>
  <c r="S73" i="10"/>
  <c r="V76" i="10"/>
  <c r="A76" i="10" s="1"/>
  <c r="R82" i="10"/>
  <c r="T92" i="10"/>
  <c r="X92" i="10" s="1"/>
  <c r="R98" i="10"/>
  <c r="R103" i="10" s="1"/>
  <c r="J64" i="10"/>
  <c r="L20" i="10"/>
  <c r="L28" i="10" s="1"/>
  <c r="J28" i="10"/>
  <c r="G46" i="10"/>
  <c r="O46" i="10"/>
  <c r="N55" i="10"/>
  <c r="S55" i="10"/>
  <c r="F55" i="10"/>
  <c r="G64" i="10"/>
  <c r="H61" i="10"/>
  <c r="P65" i="10"/>
  <c r="N73" i="10"/>
  <c r="U73" i="10"/>
  <c r="G82" i="10"/>
  <c r="S91" i="10"/>
  <c r="J19" i="10"/>
  <c r="J101" i="10" s="1"/>
  <c r="W16" i="10"/>
  <c r="X18" i="10"/>
  <c r="V20" i="10"/>
  <c r="A20" i="10" s="1"/>
  <c r="W21" i="10"/>
  <c r="W22" i="10"/>
  <c r="E102" i="10"/>
  <c r="Q102" i="10"/>
  <c r="Q104" i="10" s="1"/>
  <c r="V33" i="10"/>
  <c r="A33" i="10" s="1"/>
  <c r="X34" i="10"/>
  <c r="W35" i="10"/>
  <c r="U46" i="10"/>
  <c r="X41" i="10"/>
  <c r="X43" i="10"/>
  <c r="W45" i="10"/>
  <c r="X53" i="10"/>
  <c r="W54" i="10"/>
  <c r="W58" i="10"/>
  <c r="W59" i="10"/>
  <c r="W61" i="10"/>
  <c r="X66" i="10"/>
  <c r="W67" i="10"/>
  <c r="F73" i="10"/>
  <c r="F82" i="10"/>
  <c r="V74" i="10"/>
  <c r="A74" i="10" s="1"/>
  <c r="W75" i="10"/>
  <c r="W76" i="10"/>
  <c r="X87" i="10"/>
  <c r="W88" i="10"/>
  <c r="W14" i="10"/>
  <c r="AJ19" i="10"/>
  <c r="V15" i="10"/>
  <c r="A15" i="10" s="1"/>
  <c r="W18" i="10"/>
  <c r="V31" i="10"/>
  <c r="A31" i="10" s="1"/>
  <c r="X32" i="10"/>
  <c r="W33" i="10"/>
  <c r="W34" i="10"/>
  <c r="K37" i="10"/>
  <c r="W41" i="10"/>
  <c r="W43" i="10"/>
  <c r="J46" i="10"/>
  <c r="G55" i="10"/>
  <c r="O55" i="10"/>
  <c r="X51" i="10"/>
  <c r="W52" i="10"/>
  <c r="AJ64" i="10"/>
  <c r="V57" i="10"/>
  <c r="A57" i="10" s="1"/>
  <c r="X62" i="10"/>
  <c r="R64" i="10"/>
  <c r="W65" i="10"/>
  <c r="W66" i="10"/>
  <c r="V69" i="10"/>
  <c r="A69" i="10" s="1"/>
  <c r="X70" i="10"/>
  <c r="V71" i="10"/>
  <c r="A71" i="10" s="1"/>
  <c r="X72" i="10"/>
  <c r="W79" i="10"/>
  <c r="X80" i="10"/>
  <c r="V80" i="10"/>
  <c r="A80" i="10" s="1"/>
  <c r="V84" i="10"/>
  <c r="A84" i="10" s="1"/>
  <c r="X85" i="10"/>
  <c r="W86" i="10"/>
  <c r="W87" i="10"/>
  <c r="U98" i="10"/>
  <c r="U103" i="10" s="1"/>
  <c r="X94" i="10"/>
  <c r="X95" i="10"/>
  <c r="V95" i="10"/>
  <c r="A95" i="10" s="1"/>
  <c r="X96" i="10"/>
  <c r="V97" i="10"/>
  <c r="A97" i="10" s="1"/>
  <c r="R19" i="10"/>
  <c r="R101" i="10" s="1"/>
  <c r="W15" i="10"/>
  <c r="W23" i="10"/>
  <c r="W24" i="10"/>
  <c r="X26" i="10"/>
  <c r="X27" i="10"/>
  <c r="V27" i="10"/>
  <c r="A27" i="10" s="1"/>
  <c r="I102" i="10"/>
  <c r="I104" i="10" s="1"/>
  <c r="X30" i="10"/>
  <c r="W31" i="10"/>
  <c r="X33" i="10"/>
  <c r="K46" i="10"/>
  <c r="X49" i="10"/>
  <c r="W50" i="10"/>
  <c r="W57" i="10"/>
  <c r="W62" i="10"/>
  <c r="V62" i="10"/>
  <c r="A62" i="10" s="1"/>
  <c r="V63" i="10"/>
  <c r="A63" i="10" s="1"/>
  <c r="H73" i="10"/>
  <c r="X68" i="10"/>
  <c r="W69" i="10"/>
  <c r="W71" i="10"/>
  <c r="W77" i="10"/>
  <c r="W78" i="10"/>
  <c r="W83" i="10"/>
  <c r="W84" i="10"/>
  <c r="X86" i="10"/>
  <c r="X89" i="10"/>
  <c r="K91" i="10"/>
  <c r="V93" i="10"/>
  <c r="A93" i="10" s="1"/>
  <c r="W94" i="10"/>
  <c r="W96" i="10"/>
  <c r="W97" i="10"/>
  <c r="J98" i="10"/>
  <c r="J103" i="10" s="1"/>
  <c r="K19" i="10"/>
  <c r="K101" i="10" s="1"/>
  <c r="H45" i="10"/>
  <c r="L73" i="10"/>
  <c r="V68" i="10"/>
  <c r="A68" i="10" s="1"/>
  <c r="L83" i="10"/>
  <c r="J91" i="10"/>
  <c r="N100" i="10"/>
  <c r="J16" i="6"/>
  <c r="M16" i="6"/>
  <c r="G16" i="6"/>
  <c r="J24" i="6"/>
  <c r="M24" i="6"/>
  <c r="G24" i="6"/>
  <c r="W27" i="7"/>
  <c r="X78" i="7"/>
  <c r="X91" i="7"/>
  <c r="P91" i="7"/>
  <c r="W91" i="7"/>
  <c r="Q91" i="7"/>
  <c r="Q108" i="7"/>
  <c r="X108" i="7"/>
  <c r="P108" i="7"/>
  <c r="W142" i="7"/>
  <c r="P155" i="7"/>
  <c r="Q155" i="7"/>
  <c r="P158" i="7"/>
  <c r="W171" i="7"/>
  <c r="P174" i="7"/>
  <c r="X187" i="7"/>
  <c r="W190" i="7"/>
  <c r="Q190" i="7"/>
  <c r="X216" i="7"/>
  <c r="W265" i="7"/>
  <c r="X265" i="7"/>
  <c r="S19" i="10"/>
  <c r="S101" i="10" s="1"/>
  <c r="H41" i="10"/>
  <c r="H43" i="10"/>
  <c r="H23" i="10"/>
  <c r="M102" i="10"/>
  <c r="M104" i="10" s="1"/>
  <c r="L37" i="10"/>
  <c r="T29" i="10"/>
  <c r="T37" i="10" s="1"/>
  <c r="R37" i="10"/>
  <c r="V30" i="10"/>
  <c r="A30" i="10" s="1"/>
  <c r="X35" i="10"/>
  <c r="V36" i="10"/>
  <c r="A36" i="10" s="1"/>
  <c r="L47" i="10"/>
  <c r="J55" i="10"/>
  <c r="X50" i="10"/>
  <c r="V51" i="10"/>
  <c r="A51" i="10" s="1"/>
  <c r="W56" i="10"/>
  <c r="K64" i="10"/>
  <c r="H58" i="10"/>
  <c r="H60" i="10"/>
  <c r="H62" i="10"/>
  <c r="G73" i="10"/>
  <c r="X67" i="10"/>
  <c r="V70" i="10"/>
  <c r="A70" i="10" s="1"/>
  <c r="K82" i="10"/>
  <c r="AJ82" i="10"/>
  <c r="H77" i="10"/>
  <c r="H79" i="10"/>
  <c r="X79" i="10"/>
  <c r="R91" i="10"/>
  <c r="X88" i="10"/>
  <c r="V89" i="10"/>
  <c r="A89" i="10" s="1"/>
  <c r="W92" i="10"/>
  <c r="K98" i="10"/>
  <c r="K103" i="10" s="1"/>
  <c r="P98" i="10"/>
  <c r="P103" i="10" s="1"/>
  <c r="AJ98" i="10"/>
  <c r="L98" i="10"/>
  <c r="L103" i="10" s="1"/>
  <c r="J22" i="6"/>
  <c r="M22" i="6"/>
  <c r="G22" i="6"/>
  <c r="W19" i="7"/>
  <c r="Q36" i="7"/>
  <c r="X36" i="7"/>
  <c r="P36" i="7"/>
  <c r="Q38" i="7"/>
  <c r="Q68" i="7"/>
  <c r="X68" i="7"/>
  <c r="P68" i="7"/>
  <c r="W70" i="7"/>
  <c r="X83" i="7"/>
  <c r="P83" i="7"/>
  <c r="W83" i="7"/>
  <c r="Q83" i="7"/>
  <c r="P100" i="7"/>
  <c r="W102" i="7"/>
  <c r="Q102" i="7"/>
  <c r="X102" i="7"/>
  <c r="P102" i="7"/>
  <c r="W108" i="7"/>
  <c r="X123" i="7"/>
  <c r="P123" i="7"/>
  <c r="W123" i="7"/>
  <c r="Q123" i="7"/>
  <c r="X140" i="7"/>
  <c r="P140" i="7"/>
  <c r="P156" i="7"/>
  <c r="Q172" i="7"/>
  <c r="X172" i="7"/>
  <c r="P172" i="7"/>
  <c r="W172" i="7"/>
  <c r="X188" i="7"/>
  <c r="H39" i="10"/>
  <c r="AJ28" i="10"/>
  <c r="K11" i="6"/>
  <c r="N24" i="6" s="1"/>
  <c r="O24" i="6" s="1"/>
  <c r="W36" i="7"/>
  <c r="X43" i="7"/>
  <c r="P43" i="7"/>
  <c r="W43" i="7"/>
  <c r="Q43" i="7"/>
  <c r="P62" i="7"/>
  <c r="W68" i="7"/>
  <c r="Q92" i="7"/>
  <c r="X92" i="7"/>
  <c r="P92" i="7"/>
  <c r="Q124" i="7"/>
  <c r="X131" i="7"/>
  <c r="P150" i="7"/>
  <c r="X179" i="7"/>
  <c r="P179" i="7"/>
  <c r="W179" i="7"/>
  <c r="Q179" i="7"/>
  <c r="W182" i="7"/>
  <c r="X21" i="10"/>
  <c r="N46" i="10"/>
  <c r="P38" i="10"/>
  <c r="X56" i="10"/>
  <c r="L64" i="10"/>
  <c r="X51" i="19"/>
  <c r="X53" i="19" s="1"/>
  <c r="X20" i="19"/>
  <c r="H14" i="10"/>
  <c r="K28" i="10"/>
  <c r="N19" i="10"/>
  <c r="N101" i="10" s="1"/>
  <c r="G19" i="10"/>
  <c r="G101" i="10" s="1"/>
  <c r="V17" i="10"/>
  <c r="A17" i="10" s="1"/>
  <c r="S28" i="10"/>
  <c r="H21" i="10"/>
  <c r="V25" i="10"/>
  <c r="A25" i="10" s="1"/>
  <c r="G37" i="10"/>
  <c r="W30" i="10"/>
  <c r="V32" i="10"/>
  <c r="W36" i="10"/>
  <c r="V38" i="10"/>
  <c r="A38" i="10" s="1"/>
  <c r="X42" i="10"/>
  <c r="V42" i="10"/>
  <c r="A42" i="10" s="1"/>
  <c r="L46" i="10"/>
  <c r="W47" i="10"/>
  <c r="R55" i="10"/>
  <c r="W51" i="10"/>
  <c r="V53" i="10"/>
  <c r="A53" i="10" s="1"/>
  <c r="F64" i="10"/>
  <c r="H56" i="10"/>
  <c r="N64" i="10"/>
  <c r="S64" i="10"/>
  <c r="J73" i="10"/>
  <c r="O73" i="10"/>
  <c r="X69" i="10"/>
  <c r="W70" i="10"/>
  <c r="S82" i="10"/>
  <c r="H75" i="10"/>
  <c r="H81" i="10"/>
  <c r="X81" i="10"/>
  <c r="H91" i="10"/>
  <c r="V85" i="10"/>
  <c r="A85" i="10" s="1"/>
  <c r="F98" i="10"/>
  <c r="H92" i="10"/>
  <c r="H94" i="10"/>
  <c r="H96" i="10"/>
  <c r="I25" i="6"/>
  <c r="K13" i="19" s="1"/>
  <c r="N13" i="19" s="1"/>
  <c r="J20" i="6"/>
  <c r="M20" i="6"/>
  <c r="G20" i="6"/>
  <c r="V13" i="10"/>
  <c r="W13" i="10"/>
  <c r="W100" i="10" s="1"/>
  <c r="U19" i="10"/>
  <c r="U101" i="10" s="1"/>
  <c r="V16" i="10"/>
  <c r="A16" i="10" s="1"/>
  <c r="H18" i="10"/>
  <c r="G28" i="10"/>
  <c r="P20" i="10"/>
  <c r="P28" i="10" s="1"/>
  <c r="N28" i="10"/>
  <c r="U28" i="10"/>
  <c r="X23" i="10"/>
  <c r="V24" i="10"/>
  <c r="A24" i="10" s="1"/>
  <c r="H26" i="10"/>
  <c r="J37" i="10"/>
  <c r="O37" i="10"/>
  <c r="X31" i="10"/>
  <c r="W32" i="10"/>
  <c r="V34" i="10"/>
  <c r="A34" i="10" s="1"/>
  <c r="V35" i="10"/>
  <c r="A35" i="10" s="1"/>
  <c r="F46" i="10"/>
  <c r="S46" i="10"/>
  <c r="AJ46" i="10"/>
  <c r="V40" i="10"/>
  <c r="A40" i="10" s="1"/>
  <c r="V44" i="10"/>
  <c r="A44" i="10" s="1"/>
  <c r="H55" i="10"/>
  <c r="V49" i="10"/>
  <c r="A49" i="10" s="1"/>
  <c r="V50" i="10"/>
  <c r="A50" i="10" s="1"/>
  <c r="W53" i="10"/>
  <c r="U64" i="10"/>
  <c r="X58" i="10"/>
  <c r="X59" i="10"/>
  <c r="V59" i="10"/>
  <c r="A59" i="10" s="1"/>
  <c r="X60" i="10"/>
  <c r="T65" i="10"/>
  <c r="T73" i="10" s="1"/>
  <c r="R73" i="10"/>
  <c r="V66" i="10"/>
  <c r="A66" i="10" s="1"/>
  <c r="V67" i="10"/>
  <c r="A67" i="10" s="1"/>
  <c r="V72" i="10"/>
  <c r="A72" i="10" s="1"/>
  <c r="N82" i="10"/>
  <c r="P74" i="10"/>
  <c r="P82" i="10" s="1"/>
  <c r="U82" i="10"/>
  <c r="X77" i="10"/>
  <c r="X78" i="10"/>
  <c r="V78" i="10"/>
  <c r="A78" i="10" s="1"/>
  <c r="G91" i="10"/>
  <c r="O91" i="10"/>
  <c r="T91" i="10"/>
  <c r="X84" i="10"/>
  <c r="W85" i="10"/>
  <c r="V87" i="10"/>
  <c r="A87" i="10" s="1"/>
  <c r="V88" i="10"/>
  <c r="A88" i="10" s="1"/>
  <c r="N98" i="10"/>
  <c r="N103" i="10" s="1"/>
  <c r="S98" i="10"/>
  <c r="S103" i="10" s="1"/>
  <c r="M15" i="6"/>
  <c r="J18" i="6"/>
  <c r="M18" i="6"/>
  <c r="G18" i="6"/>
  <c r="W22" i="7"/>
  <c r="Q22" i="7"/>
  <c r="X22" i="7"/>
  <c r="P22" i="7"/>
  <c r="W28" i="7"/>
  <c r="Q52" i="7"/>
  <c r="X52" i="7"/>
  <c r="Y52" i="7" s="1"/>
  <c r="P52" i="7"/>
  <c r="W54" i="7"/>
  <c r="X67" i="7"/>
  <c r="P67" i="7"/>
  <c r="W67" i="7"/>
  <c r="Q67" i="7"/>
  <c r="W86" i="7"/>
  <c r="W92" i="7"/>
  <c r="X99" i="7"/>
  <c r="P99" i="7"/>
  <c r="W99" i="7"/>
  <c r="Q99" i="7"/>
  <c r="Q116" i="7"/>
  <c r="X116" i="7"/>
  <c r="Y116" i="7" s="1"/>
  <c r="P116" i="7"/>
  <c r="Q132" i="7"/>
  <c r="X132" i="7"/>
  <c r="P132" i="7"/>
  <c r="W132" i="7"/>
  <c r="Q148" i="7"/>
  <c r="X164" i="7"/>
  <c r="Q295" i="7"/>
  <c r="X295" i="7"/>
  <c r="D45" i="19"/>
  <c r="I49" i="19"/>
  <c r="V14" i="10"/>
  <c r="T15" i="10"/>
  <c r="X15" i="10" s="1"/>
  <c r="T16" i="10"/>
  <c r="X16" i="10" s="1"/>
  <c r="T17" i="10"/>
  <c r="X17" i="10" s="1"/>
  <c r="V18" i="10"/>
  <c r="A18" i="10" s="1"/>
  <c r="L19" i="10"/>
  <c r="L101" i="10" s="1"/>
  <c r="T20" i="10"/>
  <c r="V21" i="10"/>
  <c r="A21" i="10" s="1"/>
  <c r="T22" i="10"/>
  <c r="X22" i="10" s="1"/>
  <c r="V23" i="10"/>
  <c r="A23" i="10" s="1"/>
  <c r="T24" i="10"/>
  <c r="X24" i="10" s="1"/>
  <c r="T25" i="10"/>
  <c r="X25" i="10" s="1"/>
  <c r="V26" i="10"/>
  <c r="A26" i="10" s="1"/>
  <c r="A32" i="10" s="1"/>
  <c r="V39" i="10"/>
  <c r="A39" i="10" s="1"/>
  <c r="T40" i="10"/>
  <c r="X40" i="10" s="1"/>
  <c r="V41" i="10"/>
  <c r="A41" i="10" s="1"/>
  <c r="V43" i="10"/>
  <c r="A43" i="10" s="1"/>
  <c r="T44" i="10"/>
  <c r="X44" i="10" s="1"/>
  <c r="V45" i="10"/>
  <c r="A45" i="10" s="1"/>
  <c r="V56" i="10"/>
  <c r="A56" i="10" s="1"/>
  <c r="T57" i="10"/>
  <c r="V58" i="10"/>
  <c r="A58" i="10" s="1"/>
  <c r="V60" i="10"/>
  <c r="A60" i="10" s="1"/>
  <c r="T61" i="10"/>
  <c r="X61" i="10" s="1"/>
  <c r="T63" i="10"/>
  <c r="X63" i="10" s="1"/>
  <c r="T74" i="10"/>
  <c r="V75" i="10"/>
  <c r="A75" i="10" s="1"/>
  <c r="T76" i="10"/>
  <c r="X76" i="10" s="1"/>
  <c r="V77" i="10"/>
  <c r="A77" i="10" s="1"/>
  <c r="V79" i="10"/>
  <c r="A79" i="10" s="1"/>
  <c r="V81" i="10"/>
  <c r="A81" i="10" s="1"/>
  <c r="V92" i="10"/>
  <c r="A92" i="10" s="1"/>
  <c r="T93" i="10"/>
  <c r="V94" i="10"/>
  <c r="A94" i="10" s="1"/>
  <c r="V96" i="10"/>
  <c r="A96" i="10" s="1"/>
  <c r="T97" i="10"/>
  <c r="X97" i="10" s="1"/>
  <c r="R100" i="10"/>
  <c r="J15" i="6"/>
  <c r="J17" i="6"/>
  <c r="J19" i="6"/>
  <c r="J21" i="6"/>
  <c r="J23" i="6"/>
  <c r="J16" i="7"/>
  <c r="A16" i="7" s="1"/>
  <c r="W17" i="7"/>
  <c r="J19" i="7"/>
  <c r="A19" i="7" s="1"/>
  <c r="J24" i="7"/>
  <c r="A24" i="7" s="1"/>
  <c r="J27" i="7"/>
  <c r="A27" i="7" s="1"/>
  <c r="J32" i="7"/>
  <c r="A32" i="7" s="1"/>
  <c r="J35" i="7"/>
  <c r="A35" i="7" s="1"/>
  <c r="J40" i="7"/>
  <c r="A40" i="7" s="1"/>
  <c r="J43" i="7"/>
  <c r="A43" i="7" s="1"/>
  <c r="J48" i="7"/>
  <c r="A48" i="7" s="1"/>
  <c r="J51" i="7"/>
  <c r="A51" i="7" s="1"/>
  <c r="J56" i="7"/>
  <c r="A56" i="7" s="1"/>
  <c r="Q57" i="7"/>
  <c r="R57" i="7" s="1"/>
  <c r="W57" i="7"/>
  <c r="J59" i="7"/>
  <c r="A59" i="7" s="1"/>
  <c r="J64" i="7"/>
  <c r="A64" i="7" s="1"/>
  <c r="Q65" i="7"/>
  <c r="W65" i="7"/>
  <c r="J67" i="7"/>
  <c r="A67" i="7" s="1"/>
  <c r="J72" i="7"/>
  <c r="A72" i="7" s="1"/>
  <c r="J75" i="7"/>
  <c r="A75" i="7" s="1"/>
  <c r="J80" i="7"/>
  <c r="A80" i="7" s="1"/>
  <c r="Q81" i="7"/>
  <c r="W81" i="7"/>
  <c r="J83" i="7"/>
  <c r="A83" i="7" s="1"/>
  <c r="J88" i="7"/>
  <c r="A88" i="7" s="1"/>
  <c r="J91" i="7"/>
  <c r="A91" i="7" s="1"/>
  <c r="J96" i="7"/>
  <c r="A96" i="7" s="1"/>
  <c r="J99" i="7"/>
  <c r="A99" i="7" s="1"/>
  <c r="J104" i="7"/>
  <c r="A104" i="7" s="1"/>
  <c r="J107" i="7"/>
  <c r="A107" i="7" s="1"/>
  <c r="J112" i="7"/>
  <c r="A112" i="7" s="1"/>
  <c r="W113" i="7"/>
  <c r="J115" i="7"/>
  <c r="A115" i="7" s="1"/>
  <c r="J120" i="7"/>
  <c r="A120" i="7" s="1"/>
  <c r="J122" i="7"/>
  <c r="A122" i="7" s="1"/>
  <c r="Q129" i="7"/>
  <c r="X129" i="7"/>
  <c r="P129" i="7"/>
  <c r="X137" i="7"/>
  <c r="Q145" i="7"/>
  <c r="Q152" i="7"/>
  <c r="X152" i="7"/>
  <c r="P152" i="7"/>
  <c r="W152" i="7"/>
  <c r="Q161" i="7"/>
  <c r="X161" i="7"/>
  <c r="Y161" i="7" s="1"/>
  <c r="P161" i="7"/>
  <c r="P168" i="7"/>
  <c r="Q169" i="7"/>
  <c r="X169" i="7"/>
  <c r="Y169" i="7" s="1"/>
  <c r="P169" i="7"/>
  <c r="P184" i="7"/>
  <c r="X192" i="7"/>
  <c r="X193" i="7"/>
  <c r="Y193" i="7" s="1"/>
  <c r="P193" i="7"/>
  <c r="Q223" i="7"/>
  <c r="X223" i="7"/>
  <c r="P237" i="7"/>
  <c r="Q237" i="7"/>
  <c r="J241" i="7"/>
  <c r="A241" i="7" s="1"/>
  <c r="W253" i="7"/>
  <c r="Y253" i="7" s="1"/>
  <c r="P253" i="7"/>
  <c r="X262" i="7"/>
  <c r="Q280" i="7"/>
  <c r="W280" i="7"/>
  <c r="P280" i="7"/>
  <c r="W297" i="7"/>
  <c r="X297" i="7"/>
  <c r="P313" i="7"/>
  <c r="Q333" i="7"/>
  <c r="X333" i="7"/>
  <c r="P333" i="7"/>
  <c r="W333" i="7"/>
  <c r="O343" i="7"/>
  <c r="M342" i="7"/>
  <c r="W332" i="7"/>
  <c r="V47" i="10"/>
  <c r="V83" i="10"/>
  <c r="A83" i="10" s="1"/>
  <c r="AD8" i="7"/>
  <c r="F195" i="7"/>
  <c r="X16" i="7"/>
  <c r="W18" i="7"/>
  <c r="Q24" i="7"/>
  <c r="X24" i="7"/>
  <c r="P24" i="7"/>
  <c r="W24" i="7"/>
  <c r="X31" i="7"/>
  <c r="Q32" i="7"/>
  <c r="X39" i="7"/>
  <c r="P39" i="7"/>
  <c r="R39" i="7" s="1"/>
  <c r="W39" i="7"/>
  <c r="Q40" i="7"/>
  <c r="X40" i="7"/>
  <c r="P40" i="7"/>
  <c r="W40" i="7"/>
  <c r="X47" i="7"/>
  <c r="P47" i="7"/>
  <c r="R47" i="7" s="1"/>
  <c r="W47" i="7"/>
  <c r="Q48" i="7"/>
  <c r="X48" i="7"/>
  <c r="P48" i="7"/>
  <c r="W48" i="7"/>
  <c r="Q56" i="7"/>
  <c r="X56" i="7"/>
  <c r="P56" i="7"/>
  <c r="W56" i="7"/>
  <c r="W58" i="7"/>
  <c r="X63" i="7"/>
  <c r="P63" i="7"/>
  <c r="R63" i="7" s="1"/>
  <c r="W63" i="7"/>
  <c r="X64" i="7"/>
  <c r="P64" i="7"/>
  <c r="X72" i="7"/>
  <c r="X79" i="7"/>
  <c r="P79" i="7"/>
  <c r="R79" i="7" s="1"/>
  <c r="W79" i="7"/>
  <c r="W80" i="7"/>
  <c r="W82" i="7"/>
  <c r="X87" i="7"/>
  <c r="P87" i="7"/>
  <c r="R87" i="7" s="1"/>
  <c r="W87" i="7"/>
  <c r="W90" i="7"/>
  <c r="Y90" i="7" s="1"/>
  <c r="Q96" i="7"/>
  <c r="X96" i="7"/>
  <c r="W96" i="7"/>
  <c r="X103" i="7"/>
  <c r="P103" i="7"/>
  <c r="R103" i="7" s="1"/>
  <c r="W103" i="7"/>
  <c r="W111" i="7"/>
  <c r="Q112" i="7"/>
  <c r="X119" i="7"/>
  <c r="Q120" i="7"/>
  <c r="X120" i="7"/>
  <c r="Y120" i="7" s="1"/>
  <c r="P120" i="7"/>
  <c r="D197" i="7"/>
  <c r="K23" i="19" s="1"/>
  <c r="O199" i="7"/>
  <c r="M197" i="7"/>
  <c r="Q205" i="7"/>
  <c r="X205" i="7"/>
  <c r="Y205" i="7" s="1"/>
  <c r="X222" i="7"/>
  <c r="Q235" i="7"/>
  <c r="W235" i="7"/>
  <c r="P244" i="7"/>
  <c r="Q244" i="7"/>
  <c r="X244" i="7"/>
  <c r="X252" i="7"/>
  <c r="W252" i="7"/>
  <c r="Q252" i="7"/>
  <c r="P252" i="7"/>
  <c r="W254" i="7"/>
  <c r="X314" i="7"/>
  <c r="Q324" i="7"/>
  <c r="W327" i="7"/>
  <c r="Q327" i="7"/>
  <c r="X327" i="7"/>
  <c r="P327" i="7"/>
  <c r="Q335" i="7"/>
  <c r="L13" i="10"/>
  <c r="T14" i="10"/>
  <c r="J20" i="7"/>
  <c r="A20" i="7" s="1"/>
  <c r="Q21" i="7"/>
  <c r="W21" i="7"/>
  <c r="J23" i="7"/>
  <c r="A23" i="7" s="1"/>
  <c r="J28" i="7"/>
  <c r="A28" i="7" s="1"/>
  <c r="J31" i="7"/>
  <c r="A31" i="7" s="1"/>
  <c r="J36" i="7"/>
  <c r="A36" i="7" s="1"/>
  <c r="Q37" i="7"/>
  <c r="W37" i="7"/>
  <c r="J39" i="7"/>
  <c r="A39" i="7" s="1"/>
  <c r="J44" i="7"/>
  <c r="A44" i="7" s="1"/>
  <c r="J47" i="7"/>
  <c r="A47" i="7" s="1"/>
  <c r="J52" i="7"/>
  <c r="A52" i="7" s="1"/>
  <c r="J55" i="7"/>
  <c r="A55" i="7" s="1"/>
  <c r="J60" i="7"/>
  <c r="A60" i="7" s="1"/>
  <c r="W61" i="7"/>
  <c r="J63" i="7"/>
  <c r="A63" i="7" s="1"/>
  <c r="J68" i="7"/>
  <c r="A68" i="7" s="1"/>
  <c r="Q69" i="7"/>
  <c r="J71" i="7"/>
  <c r="A71" i="7" s="1"/>
  <c r="J76" i="7"/>
  <c r="A76" i="7" s="1"/>
  <c r="Q77" i="7"/>
  <c r="J79" i="7"/>
  <c r="A79" i="7" s="1"/>
  <c r="J84" i="7"/>
  <c r="A84" i="7" s="1"/>
  <c r="Q85" i="7"/>
  <c r="W85" i="7"/>
  <c r="J87" i="7"/>
  <c r="A87" i="7" s="1"/>
  <c r="J92" i="7"/>
  <c r="A92" i="7" s="1"/>
  <c r="Q93" i="7"/>
  <c r="R93" i="7" s="1"/>
  <c r="W93" i="7"/>
  <c r="J95" i="7"/>
  <c r="A95" i="7" s="1"/>
  <c r="J100" i="7"/>
  <c r="A100" i="7" s="1"/>
  <c r="Q101" i="7"/>
  <c r="W101" i="7"/>
  <c r="J103" i="7"/>
  <c r="A103" i="7" s="1"/>
  <c r="J108" i="7"/>
  <c r="A108" i="7" s="1"/>
  <c r="Q109" i="7"/>
  <c r="W109" i="7"/>
  <c r="J111" i="7"/>
  <c r="A111" i="7" s="1"/>
  <c r="J116" i="7"/>
  <c r="A116" i="7" s="1"/>
  <c r="Q117" i="7"/>
  <c r="J119" i="7"/>
  <c r="A119" i="7" s="1"/>
  <c r="W129" i="7"/>
  <c r="F197" i="7"/>
  <c r="J199" i="7"/>
  <c r="A199" i="7" s="1"/>
  <c r="Q202" i="7"/>
  <c r="X202" i="7"/>
  <c r="Y202" i="7" s="1"/>
  <c r="P202" i="7"/>
  <c r="Q210" i="7"/>
  <c r="X210" i="7"/>
  <c r="P210" i="7"/>
  <c r="X235" i="7"/>
  <c r="Q239" i="7"/>
  <c r="R239" i="7" s="1"/>
  <c r="X239" i="7"/>
  <c r="W239" i="7"/>
  <c r="X242" i="7"/>
  <c r="P242" i="7"/>
  <c r="W242" i="7"/>
  <c r="Q242" i="7"/>
  <c r="W251" i="7"/>
  <c r="J258" i="7"/>
  <c r="A258" i="7" s="1"/>
  <c r="W263" i="7"/>
  <c r="X289" i="7"/>
  <c r="Q325" i="7"/>
  <c r="P127" i="7"/>
  <c r="R127" i="7" s="1"/>
  <c r="W146" i="7"/>
  <c r="W154" i="7"/>
  <c r="X159" i="7"/>
  <c r="P159" i="7"/>
  <c r="R159" i="7" s="1"/>
  <c r="W159" i="7"/>
  <c r="W162" i="7"/>
  <c r="X175" i="7"/>
  <c r="P175" i="7"/>
  <c r="R175" i="7" s="1"/>
  <c r="W175" i="7"/>
  <c r="O183" i="7"/>
  <c r="O191" i="7"/>
  <c r="W194" i="7"/>
  <c r="I195" i="7"/>
  <c r="E14" i="19" s="1"/>
  <c r="H197" i="7"/>
  <c r="O200" i="7"/>
  <c r="O208" i="7"/>
  <c r="X230" i="7"/>
  <c r="P230" i="7"/>
  <c r="J238" i="7"/>
  <c r="A238" i="7" s="1"/>
  <c r="J245" i="7"/>
  <c r="A245" i="7" s="1"/>
  <c r="Q247" i="7"/>
  <c r="P247" i="7"/>
  <c r="X247" i="7"/>
  <c r="Y247" i="7" s="1"/>
  <c r="X281" i="7"/>
  <c r="P281" i="7"/>
  <c r="R281" i="7" s="1"/>
  <c r="X300" i="7"/>
  <c r="P300" i="7"/>
  <c r="W300" i="7"/>
  <c r="Q300" i="7"/>
  <c r="X301" i="7"/>
  <c r="X303" i="7"/>
  <c r="X329" i="7"/>
  <c r="F336" i="7"/>
  <c r="O337" i="7"/>
  <c r="M336" i="7"/>
  <c r="F342" i="7"/>
  <c r="J343" i="7"/>
  <c r="A343" i="7" s="1"/>
  <c r="W345" i="7"/>
  <c r="X348" i="7"/>
  <c r="W348" i="7"/>
  <c r="P348" i="7"/>
  <c r="Q348" i="7"/>
  <c r="J124" i="7"/>
  <c r="A124" i="7" s="1"/>
  <c r="Q125" i="7"/>
  <c r="R125" i="7" s="1"/>
  <c r="W125" i="7"/>
  <c r="J127" i="7"/>
  <c r="A127" i="7" s="1"/>
  <c r="J132" i="7"/>
  <c r="A132" i="7" s="1"/>
  <c r="Q133" i="7"/>
  <c r="W133" i="7"/>
  <c r="J135" i="7"/>
  <c r="A135" i="7" s="1"/>
  <c r="J140" i="7"/>
  <c r="A140" i="7" s="1"/>
  <c r="Q141" i="7"/>
  <c r="R141" i="7" s="1"/>
  <c r="W141" i="7"/>
  <c r="J143" i="7"/>
  <c r="A143" i="7" s="1"/>
  <c r="J148" i="7"/>
  <c r="A148" i="7" s="1"/>
  <c r="Q149" i="7"/>
  <c r="W149" i="7"/>
  <c r="J151" i="7"/>
  <c r="A151" i="7" s="1"/>
  <c r="J156" i="7"/>
  <c r="A156" i="7" s="1"/>
  <c r="Q157" i="7"/>
  <c r="W157" i="7"/>
  <c r="J159" i="7"/>
  <c r="A159" i="7" s="1"/>
  <c r="J164" i="7"/>
  <c r="A164" i="7" s="1"/>
  <c r="J167" i="7"/>
  <c r="A167" i="7" s="1"/>
  <c r="J172" i="7"/>
  <c r="A172" i="7" s="1"/>
  <c r="Q173" i="7"/>
  <c r="R173" i="7" s="1"/>
  <c r="W173" i="7"/>
  <c r="Y173" i="7" s="1"/>
  <c r="J175" i="7"/>
  <c r="A175" i="7" s="1"/>
  <c r="J180" i="7"/>
  <c r="A180" i="7" s="1"/>
  <c r="J183" i="7"/>
  <c r="A183" i="7" s="1"/>
  <c r="J188" i="7"/>
  <c r="A188" i="7" s="1"/>
  <c r="Q189" i="7"/>
  <c r="J191" i="7"/>
  <c r="A191" i="7" s="1"/>
  <c r="K351" i="7"/>
  <c r="I197" i="7"/>
  <c r="E23" i="19" s="1"/>
  <c r="J200" i="7"/>
  <c r="A200" i="7" s="1"/>
  <c r="J205" i="7"/>
  <c r="A205" i="7" s="1"/>
  <c r="Q206" i="7"/>
  <c r="R206" i="7" s="1"/>
  <c r="W206" i="7"/>
  <c r="J208" i="7"/>
  <c r="A208" i="7" s="1"/>
  <c r="W212" i="7"/>
  <c r="X214" i="7"/>
  <c r="X220" i="7"/>
  <c r="W220" i="7"/>
  <c r="Q220" i="7"/>
  <c r="R220" i="7" s="1"/>
  <c r="J222" i="7"/>
  <c r="A222" i="7" s="1"/>
  <c r="J229" i="7"/>
  <c r="A229" i="7" s="1"/>
  <c r="P231" i="7"/>
  <c r="O234" i="7"/>
  <c r="X238" i="7"/>
  <c r="P238" i="7"/>
  <c r="W238" i="7"/>
  <c r="Q238" i="7"/>
  <c r="O241" i="7"/>
  <c r="W248" i="7"/>
  <c r="Q248" i="7"/>
  <c r="P248" i="7"/>
  <c r="J266" i="7"/>
  <c r="A266" i="7" s="1"/>
  <c r="X270" i="7"/>
  <c r="W273" i="7"/>
  <c r="X273" i="7"/>
  <c r="P273" i="7"/>
  <c r="R273" i="7" s="1"/>
  <c r="O308" i="7"/>
  <c r="W311" i="7"/>
  <c r="Q305" i="7"/>
  <c r="X305" i="7"/>
  <c r="P305" i="7"/>
  <c r="W305" i="7"/>
  <c r="X306" i="7"/>
  <c r="Y306" i="7" s="1"/>
  <c r="R315" i="7"/>
  <c r="O316" i="7"/>
  <c r="X319" i="7"/>
  <c r="D195" i="7"/>
  <c r="K14" i="19" s="1"/>
  <c r="J15" i="7"/>
  <c r="A15" i="7" s="1"/>
  <c r="X211" i="7"/>
  <c r="J214" i="7"/>
  <c r="A214" i="7" s="1"/>
  <c r="O217" i="7"/>
  <c r="J230" i="7"/>
  <c r="A230" i="7" s="1"/>
  <c r="O233" i="7"/>
  <c r="J246" i="7"/>
  <c r="A246" i="7" s="1"/>
  <c r="O249" i="7"/>
  <c r="Q260" i="7"/>
  <c r="W260" i="7"/>
  <c r="J262" i="7"/>
  <c r="A262" i="7" s="1"/>
  <c r="J270" i="7"/>
  <c r="A270" i="7" s="1"/>
  <c r="Q276" i="7"/>
  <c r="W276" i="7"/>
  <c r="J278" i="7"/>
  <c r="A278" i="7" s="1"/>
  <c r="Q284" i="7"/>
  <c r="W284" i="7"/>
  <c r="Y284" i="7" s="1"/>
  <c r="J286" i="7"/>
  <c r="A286" i="7" s="1"/>
  <c r="Q292" i="7"/>
  <c r="W292" i="7"/>
  <c r="J294" i="7"/>
  <c r="A294" i="7" s="1"/>
  <c r="F298" i="7"/>
  <c r="O299" i="7"/>
  <c r="M298" i="7"/>
  <c r="H298" i="7"/>
  <c r="O304" i="7"/>
  <c r="O312" i="7"/>
  <c r="W315" i="7"/>
  <c r="Y315" i="7" s="1"/>
  <c r="O320" i="7"/>
  <c r="W323" i="7"/>
  <c r="I336" i="7"/>
  <c r="Q340" i="7"/>
  <c r="W340" i="7"/>
  <c r="X344" i="7"/>
  <c r="P344" i="7"/>
  <c r="W344" i="7"/>
  <c r="M195" i="7"/>
  <c r="O213" i="7"/>
  <c r="J226" i="7"/>
  <c r="A226" i="7" s="1"/>
  <c r="O229" i="7"/>
  <c r="J242" i="7"/>
  <c r="A242" i="7" s="1"/>
  <c r="O245" i="7"/>
  <c r="O258" i="7"/>
  <c r="W261" i="7"/>
  <c r="O266" i="7"/>
  <c r="W267" i="7"/>
  <c r="O274" i="7"/>
  <c r="P275" i="7"/>
  <c r="O282" i="7"/>
  <c r="Q283" i="7"/>
  <c r="X283" i="7"/>
  <c r="P283" i="7"/>
  <c r="W283" i="7"/>
  <c r="O290" i="7"/>
  <c r="Q291" i="7"/>
  <c r="X291" i="7"/>
  <c r="P291" i="7"/>
  <c r="W291" i="7"/>
  <c r="W293" i="7"/>
  <c r="I298" i="7"/>
  <c r="J304" i="7"/>
  <c r="A304" i="7" s="1"/>
  <c r="J312" i="7"/>
  <c r="A312" i="7" s="1"/>
  <c r="Q318" i="7"/>
  <c r="W318" i="7"/>
  <c r="J320" i="7"/>
  <c r="A320" i="7" s="1"/>
  <c r="J328" i="7"/>
  <c r="A328" i="7" s="1"/>
  <c r="Q334" i="7"/>
  <c r="W334" i="7"/>
  <c r="O338" i="7"/>
  <c r="P340" i="7"/>
  <c r="X340" i="7"/>
  <c r="J344" i="7"/>
  <c r="A344" i="7" s="1"/>
  <c r="Q349" i="7"/>
  <c r="X349" i="7"/>
  <c r="P349" i="7"/>
  <c r="W349" i="7"/>
  <c r="O34" i="8"/>
  <c r="S34" i="8" s="1"/>
  <c r="O26" i="8"/>
  <c r="S26" i="8" s="1"/>
  <c r="L27" i="8"/>
  <c r="Q27" i="8" s="1"/>
  <c r="P30" i="8"/>
  <c r="L40" i="8"/>
  <c r="O43" i="8"/>
  <c r="O22" i="8"/>
  <c r="S22" i="8" s="1"/>
  <c r="L24" i="8"/>
  <c r="Q24" i="8" s="1"/>
  <c r="L43" i="8"/>
  <c r="U20" i="19"/>
  <c r="AK21" i="10"/>
  <c r="H25" i="10"/>
  <c r="O15" i="7"/>
  <c r="W15" i="7" s="1"/>
  <c r="I53" i="19"/>
  <c r="AK17" i="10"/>
  <c r="AK25" i="10"/>
  <c r="H17" i="10"/>
  <c r="U51" i="19"/>
  <c r="U53" i="19" s="1"/>
  <c r="AK13" i="10"/>
  <c r="P31" i="8"/>
  <c r="L37" i="8"/>
  <c r="L41" i="8"/>
  <c r="P21" i="8"/>
  <c r="L21" i="8"/>
  <c r="Q21" i="8" s="1"/>
  <c r="O38" i="8"/>
  <c r="O42" i="8"/>
  <c r="F28" i="10"/>
  <c r="F101" i="10"/>
  <c r="H16" i="10"/>
  <c r="D5" i="27"/>
  <c r="D5" i="17"/>
  <c r="E3" i="18"/>
  <c r="C2" i="7"/>
  <c r="C3" i="6"/>
  <c r="D5" i="14"/>
  <c r="D2" i="8"/>
  <c r="D5" i="16"/>
  <c r="D2" i="21"/>
  <c r="D1" i="10"/>
  <c r="AK104" i="10"/>
  <c r="AK103" i="10"/>
  <c r="AK101" i="10"/>
  <c r="AK99" i="10"/>
  <c r="AK98" i="10"/>
  <c r="AK97" i="10"/>
  <c r="AK95" i="10"/>
  <c r="AK93" i="10"/>
  <c r="AK91" i="10"/>
  <c r="AK90" i="10"/>
  <c r="AK88" i="10"/>
  <c r="AK86" i="10"/>
  <c r="AK84" i="10"/>
  <c r="AK82" i="10"/>
  <c r="AK81" i="10"/>
  <c r="AK79" i="10"/>
  <c r="AK102" i="10"/>
  <c r="AK96" i="10"/>
  <c r="AK92" i="10"/>
  <c r="AK87" i="10"/>
  <c r="AK83" i="10"/>
  <c r="AK78" i="10"/>
  <c r="AK76" i="10"/>
  <c r="AK74" i="10"/>
  <c r="AK71" i="10"/>
  <c r="AK69" i="10"/>
  <c r="AK89" i="10"/>
  <c r="AK80" i="10"/>
  <c r="AK77" i="10"/>
  <c r="AK73" i="10"/>
  <c r="AK70" i="10"/>
  <c r="AK67" i="10"/>
  <c r="AK65" i="10"/>
  <c r="AK62" i="10"/>
  <c r="AK60" i="10"/>
  <c r="AK58" i="10"/>
  <c r="AK56" i="10"/>
  <c r="AK53" i="10"/>
  <c r="AK51" i="10"/>
  <c r="AK49" i="10"/>
  <c r="AK47" i="10"/>
  <c r="AK44" i="10"/>
  <c r="AK42" i="10"/>
  <c r="AK40" i="10"/>
  <c r="AK38" i="10"/>
  <c r="AK35" i="10"/>
  <c r="AK33" i="10"/>
  <c r="AK31" i="10"/>
  <c r="AK29" i="10"/>
  <c r="AK26" i="10"/>
  <c r="AK24" i="10"/>
  <c r="AK22" i="10"/>
  <c r="AK20" i="10"/>
  <c r="AK18" i="10"/>
  <c r="AK16" i="10"/>
  <c r="AK14" i="10"/>
  <c r="AK100" i="10"/>
  <c r="AK94" i="10"/>
  <c r="AK85" i="10"/>
  <c r="AK75" i="10"/>
  <c r="AK72" i="10"/>
  <c r="AK68" i="10"/>
  <c r="AK66" i="10"/>
  <c r="AK64" i="10"/>
  <c r="AK63" i="10"/>
  <c r="AK61" i="10"/>
  <c r="AK59" i="10"/>
  <c r="AK57" i="10"/>
  <c r="AK55" i="10"/>
  <c r="AK54" i="10"/>
  <c r="AK52" i="10"/>
  <c r="AK50" i="10"/>
  <c r="AK48" i="10"/>
  <c r="AK46" i="10"/>
  <c r="AK45" i="10"/>
  <c r="AK43" i="10"/>
  <c r="AK41" i="10"/>
  <c r="AK39" i="10"/>
  <c r="AK37" i="10"/>
  <c r="AK36" i="10"/>
  <c r="AK34" i="10"/>
  <c r="AK32" i="10"/>
  <c r="AK30" i="10"/>
  <c r="AK28" i="10"/>
  <c r="AK27" i="10"/>
  <c r="AK15" i="10"/>
  <c r="AK19" i="10"/>
  <c r="AK23" i="10"/>
  <c r="A348" i="7" l="1"/>
  <c r="L39" i="19"/>
  <c r="L41" i="19" s="1"/>
  <c r="A349" i="7"/>
  <c r="R5" i="16" s="1"/>
  <c r="L43" i="19"/>
  <c r="E35" i="19"/>
  <c r="E37" i="19" s="1"/>
  <c r="R344" i="7"/>
  <c r="D47" i="19"/>
  <c r="D49" i="19" s="1"/>
  <c r="A47" i="10"/>
  <c r="V55" i="10"/>
  <c r="V100" i="10"/>
  <c r="A13" i="10"/>
  <c r="A14" i="10" s="1"/>
  <c r="E104" i="10"/>
  <c r="D12" i="19" s="1"/>
  <c r="D20" i="19" s="1"/>
  <c r="K17" i="8"/>
  <c r="L20" i="8"/>
  <c r="Q20" i="8" s="1"/>
  <c r="J5" i="15"/>
  <c r="I5" i="15"/>
  <c r="K5" i="15"/>
  <c r="G5" i="15"/>
  <c r="AA7" i="10"/>
  <c r="AP7" i="10" s="1"/>
  <c r="AE96" i="10" s="1"/>
  <c r="AO7" i="10"/>
  <c r="AA6" i="10"/>
  <c r="AP6" i="10" s="1"/>
  <c r="Z13" i="10" s="1"/>
  <c r="AP5" i="10"/>
  <c r="K22" i="8"/>
  <c r="P22" i="8" s="1"/>
  <c r="P28" i="8"/>
  <c r="K42" i="8"/>
  <c r="L42" i="8" s="1"/>
  <c r="K38" i="8"/>
  <c r="L38" i="8" s="1"/>
  <c r="L19" i="8"/>
  <c r="Q19" i="8" s="1"/>
  <c r="P19" i="8"/>
  <c r="P32" i="8"/>
  <c r="L32" i="8"/>
  <c r="Q32" i="8" s="1"/>
  <c r="L18" i="8"/>
  <c r="Q18" i="8" s="1"/>
  <c r="P18" i="8"/>
  <c r="P25" i="8"/>
  <c r="L25" i="8"/>
  <c r="Q25" i="8" s="1"/>
  <c r="X107" i="7"/>
  <c r="R340" i="7"/>
  <c r="Q319" i="7"/>
  <c r="W181" i="7"/>
  <c r="Q329" i="7"/>
  <c r="Q250" i="7"/>
  <c r="P167" i="7"/>
  <c r="P257" i="7"/>
  <c r="R257" i="7" s="1"/>
  <c r="X71" i="7"/>
  <c r="Q64" i="7"/>
  <c r="W31" i="7"/>
  <c r="Q297" i="7"/>
  <c r="W237" i="7"/>
  <c r="Q193" i="7"/>
  <c r="W295" i="7"/>
  <c r="P84" i="7"/>
  <c r="W100" i="7"/>
  <c r="Q140" i="7"/>
  <c r="X100" i="7"/>
  <c r="Y100" i="7" s="1"/>
  <c r="X155" i="7"/>
  <c r="Y155" i="7" s="1"/>
  <c r="Y276" i="7"/>
  <c r="Q255" i="7"/>
  <c r="R255" i="7" s="1"/>
  <c r="P250" i="7"/>
  <c r="X257" i="7"/>
  <c r="Q207" i="7"/>
  <c r="P204" i="7"/>
  <c r="P31" i="7"/>
  <c r="R31" i="7" s="1"/>
  <c r="Q253" i="7"/>
  <c r="P223" i="7"/>
  <c r="X177" i="7"/>
  <c r="Y177" i="7" s="1"/>
  <c r="P218" i="7"/>
  <c r="W328" i="7"/>
  <c r="Q231" i="7"/>
  <c r="Q330" i="7"/>
  <c r="P322" i="7"/>
  <c r="Q278" i="7"/>
  <c r="R278" i="7" s="1"/>
  <c r="P263" i="7"/>
  <c r="W201" i="7"/>
  <c r="Y201" i="7" s="1"/>
  <c r="P95" i="7"/>
  <c r="R95" i="7" s="1"/>
  <c r="X313" i="7"/>
  <c r="Y313" i="7" s="1"/>
  <c r="X168" i="7"/>
  <c r="Y168" i="7" s="1"/>
  <c r="W41" i="7"/>
  <c r="X158" i="7"/>
  <c r="Y158" i="7" s="1"/>
  <c r="X302" i="7"/>
  <c r="Q259" i="7"/>
  <c r="P328" i="7"/>
  <c r="R328" i="7" s="1"/>
  <c r="Y292" i="7"/>
  <c r="X322" i="7"/>
  <c r="Y322" i="7" s="1"/>
  <c r="W278" i="7"/>
  <c r="Y230" i="7"/>
  <c r="Q263" i="7"/>
  <c r="R263" i="7" s="1"/>
  <c r="Q201" i="7"/>
  <c r="P160" i="7"/>
  <c r="W89" i="7"/>
  <c r="W75" i="7"/>
  <c r="X328" i="7"/>
  <c r="X231" i="7"/>
  <c r="Y231" i="7" s="1"/>
  <c r="Q322" i="7"/>
  <c r="X278" i="7"/>
  <c r="X226" i="7"/>
  <c r="W122" i="7"/>
  <c r="R161" i="7"/>
  <c r="X153" i="7"/>
  <c r="Y153" i="7" s="1"/>
  <c r="P128" i="7"/>
  <c r="P224" i="7"/>
  <c r="W259" i="7"/>
  <c r="Y259" i="7" s="1"/>
  <c r="Q268" i="7"/>
  <c r="P309" i="7"/>
  <c r="R230" i="7"/>
  <c r="Q104" i="7"/>
  <c r="X160" i="7"/>
  <c r="Y160" i="7" s="1"/>
  <c r="Q153" i="7"/>
  <c r="Q89" i="7"/>
  <c r="R89" i="7" s="1"/>
  <c r="W25" i="7"/>
  <c r="P20" i="7"/>
  <c r="Q107" i="7"/>
  <c r="R107" i="7" s="1"/>
  <c r="P75" i="7"/>
  <c r="R75" i="7" s="1"/>
  <c r="P60" i="7"/>
  <c r="X51" i="7"/>
  <c r="Q76" i="7"/>
  <c r="P259" i="7"/>
  <c r="R259" i="7" s="1"/>
  <c r="X309" i="7"/>
  <c r="Y309" i="7" s="1"/>
  <c r="W255" i="7"/>
  <c r="W165" i="7"/>
  <c r="P330" i="7"/>
  <c r="R330" i="7" s="1"/>
  <c r="Q209" i="7"/>
  <c r="X88" i="7"/>
  <c r="P55" i="7"/>
  <c r="R55" i="7" s="1"/>
  <c r="Q160" i="7"/>
  <c r="R160" i="7" s="1"/>
  <c r="W60" i="7"/>
  <c r="X20" i="7"/>
  <c r="Y20" i="7" s="1"/>
  <c r="W134" i="7"/>
  <c r="W107" i="7"/>
  <c r="Y107" i="7" s="1"/>
  <c r="X75" i="7"/>
  <c r="X60" i="7"/>
  <c r="Q30" i="7"/>
  <c r="R276" i="7"/>
  <c r="Y211" i="7"/>
  <c r="Q309" i="7"/>
  <c r="X255" i="7"/>
  <c r="X330" i="7"/>
  <c r="Y330" i="7" s="1"/>
  <c r="X321" i="7"/>
  <c r="P228" i="7"/>
  <c r="R228" i="7" s="1"/>
  <c r="P153" i="7"/>
  <c r="R153" i="7" s="1"/>
  <c r="Q20" i="7"/>
  <c r="Q225" i="7"/>
  <c r="P44" i="7"/>
  <c r="R44" i="7" s="1"/>
  <c r="R193" i="7"/>
  <c r="Y92" i="7"/>
  <c r="R81" i="7"/>
  <c r="Y106" i="7"/>
  <c r="X127" i="7"/>
  <c r="W45" i="7"/>
  <c r="W29" i="7"/>
  <c r="W112" i="7"/>
  <c r="Y112" i="7" s="1"/>
  <c r="Q72" i="7"/>
  <c r="Q16" i="7"/>
  <c r="R16" i="7" s="1"/>
  <c r="P54" i="7"/>
  <c r="P187" i="7"/>
  <c r="X18" i="7"/>
  <c r="Y18" i="7" s="1"/>
  <c r="X146" i="7"/>
  <c r="X125" i="7"/>
  <c r="Y125" i="7" s="1"/>
  <c r="W53" i="7"/>
  <c r="Q45" i="7"/>
  <c r="R45" i="7" s="1"/>
  <c r="Q29" i="7"/>
  <c r="P112" i="7"/>
  <c r="R112" i="7" s="1"/>
  <c r="W72" i="7"/>
  <c r="W16" i="7"/>
  <c r="Y16" i="7" s="1"/>
  <c r="W192" i="7"/>
  <c r="P180" i="7"/>
  <c r="X54" i="7"/>
  <c r="Y54" i="7" s="1"/>
  <c r="X59" i="7"/>
  <c r="Y59" i="7" s="1"/>
  <c r="X66" i="7"/>
  <c r="P77" i="7"/>
  <c r="X29" i="7"/>
  <c r="W127" i="7"/>
  <c r="W117" i="7"/>
  <c r="Y117" i="7" s="1"/>
  <c r="W77" i="7"/>
  <c r="W69" i="7"/>
  <c r="Y69" i="7" s="1"/>
  <c r="W66" i="7"/>
  <c r="P192" i="7"/>
  <c r="R65" i="7"/>
  <c r="X118" i="7"/>
  <c r="X162" i="7"/>
  <c r="Y162" i="7" s="1"/>
  <c r="Q162" i="7"/>
  <c r="R162" i="7" s="1"/>
  <c r="P66" i="7"/>
  <c r="R66" i="7" s="1"/>
  <c r="X45" i="7"/>
  <c r="P85" i="7"/>
  <c r="R85" i="7" s="1"/>
  <c r="X275" i="7"/>
  <c r="Y275" i="7" s="1"/>
  <c r="P267" i="7"/>
  <c r="Q270" i="7"/>
  <c r="R270" i="7" s="1"/>
  <c r="W289" i="7"/>
  <c r="Y289" i="7" s="1"/>
  <c r="P271" i="7"/>
  <c r="Q262" i="7"/>
  <c r="X218" i="7"/>
  <c r="Q275" i="7"/>
  <c r="R275" i="7" s="1"/>
  <c r="X267" i="7"/>
  <c r="W270" i="7"/>
  <c r="Y270" i="7" s="1"/>
  <c r="X256" i="7"/>
  <c r="Y256" i="7" s="1"/>
  <c r="Q236" i="7"/>
  <c r="R236" i="7" s="1"/>
  <c r="Q289" i="7"/>
  <c r="X271" i="7"/>
  <c r="Y271" i="7" s="1"/>
  <c r="W262" i="7"/>
  <c r="Y262" i="7" s="1"/>
  <c r="P294" i="7"/>
  <c r="Q271" i="7"/>
  <c r="R284" i="7"/>
  <c r="Q306" i="7"/>
  <c r="Q321" i="7"/>
  <c r="R321" i="7" s="1"/>
  <c r="W324" i="7"/>
  <c r="Q313" i="7"/>
  <c r="W321" i="7"/>
  <c r="Y321" i="7" s="1"/>
  <c r="P324" i="7"/>
  <c r="R324" i="7" s="1"/>
  <c r="P306" i="7"/>
  <c r="R306" i="7" s="1"/>
  <c r="P345" i="7"/>
  <c r="R345" i="7" s="1"/>
  <c r="X345" i="7"/>
  <c r="Y345" i="7" s="1"/>
  <c r="P347" i="7"/>
  <c r="W339" i="7"/>
  <c r="X277" i="7"/>
  <c r="P49" i="7"/>
  <c r="W302" i="7"/>
  <c r="Y302" i="7" s="1"/>
  <c r="W277" i="7"/>
  <c r="W347" i="7"/>
  <c r="Y347" i="7" s="1"/>
  <c r="P339" i="7"/>
  <c r="R339" i="7" s="1"/>
  <c r="P311" i="7"/>
  <c r="R311" i="7" s="1"/>
  <c r="Q296" i="7"/>
  <c r="R296" i="7" s="1"/>
  <c r="P272" i="7"/>
  <c r="Q272" i="7"/>
  <c r="W143" i="7"/>
  <c r="W135" i="7"/>
  <c r="Q314" i="7"/>
  <c r="R314" i="7" s="1"/>
  <c r="P215" i="7"/>
  <c r="W207" i="7"/>
  <c r="Y207" i="7" s="1"/>
  <c r="W104" i="7"/>
  <c r="Q88" i="7"/>
  <c r="R88" i="7" s="1"/>
  <c r="X55" i="7"/>
  <c r="W32" i="7"/>
  <c r="Y32" i="7" s="1"/>
  <c r="P332" i="7"/>
  <c r="X286" i="7"/>
  <c r="X144" i="7"/>
  <c r="Q113" i="7"/>
  <c r="R113" i="7" s="1"/>
  <c r="W33" i="7"/>
  <c r="Y33" i="7" s="1"/>
  <c r="P86" i="7"/>
  <c r="P35" i="7"/>
  <c r="W224" i="7"/>
  <c r="Y224" i="7" s="1"/>
  <c r="X150" i="7"/>
  <c r="P134" i="7"/>
  <c r="R134" i="7" s="1"/>
  <c r="Q131" i="7"/>
  <c r="R131" i="7" s="1"/>
  <c r="W124" i="7"/>
  <c r="Y124" i="7" s="1"/>
  <c r="X62" i="7"/>
  <c r="X156" i="7"/>
  <c r="Y156" i="7" s="1"/>
  <c r="X115" i="7"/>
  <c r="P19" i="7"/>
  <c r="R19" i="7" s="1"/>
  <c r="W225" i="7"/>
  <c r="P216" i="7"/>
  <c r="X139" i="7"/>
  <c r="Q78" i="7"/>
  <c r="R78" i="7" s="1"/>
  <c r="P59" i="7"/>
  <c r="P27" i="7"/>
  <c r="R27" i="7" s="1"/>
  <c r="W121" i="7"/>
  <c r="P50" i="7"/>
  <c r="Q277" i="7"/>
  <c r="Q347" i="7"/>
  <c r="P157" i="7"/>
  <c r="R157" i="7" s="1"/>
  <c r="P268" i="7"/>
  <c r="X73" i="7"/>
  <c r="Q82" i="7"/>
  <c r="P82" i="7"/>
  <c r="X82" i="7"/>
  <c r="Y82" i="7" s="1"/>
  <c r="Q302" i="7"/>
  <c r="R302" i="7" s="1"/>
  <c r="X339" i="7"/>
  <c r="Y339" i="7" s="1"/>
  <c r="X311" i="7"/>
  <c r="Y311" i="7" s="1"/>
  <c r="W226" i="7"/>
  <c r="Y226" i="7" s="1"/>
  <c r="P143" i="7"/>
  <c r="R143" i="7" s="1"/>
  <c r="P135" i="7"/>
  <c r="R135" i="7" s="1"/>
  <c r="X121" i="7"/>
  <c r="R327" i="7"/>
  <c r="W314" i="7"/>
  <c r="Y314" i="7" s="1"/>
  <c r="Q215" i="7"/>
  <c r="P104" i="7"/>
  <c r="W88" i="7"/>
  <c r="P32" i="7"/>
  <c r="X332" i="7"/>
  <c r="Y332" i="7" s="1"/>
  <c r="P145" i="7"/>
  <c r="R145" i="7" s="1"/>
  <c r="W97" i="7"/>
  <c r="Y97" i="7" s="1"/>
  <c r="W73" i="7"/>
  <c r="W49" i="7"/>
  <c r="Y49" i="7" s="1"/>
  <c r="Q33" i="7"/>
  <c r="X86" i="7"/>
  <c r="Y86" i="7" s="1"/>
  <c r="W166" i="7"/>
  <c r="Q150" i="7"/>
  <c r="R150" i="7" s="1"/>
  <c r="X134" i="7"/>
  <c r="W131" i="7"/>
  <c r="Y131" i="7" s="1"/>
  <c r="P124" i="7"/>
  <c r="R124" i="7" s="1"/>
  <c r="Q62" i="7"/>
  <c r="R62" i="7" s="1"/>
  <c r="Q156" i="7"/>
  <c r="R156" i="7" s="1"/>
  <c r="X19" i="7"/>
  <c r="Y19" i="7" s="1"/>
  <c r="X225" i="7"/>
  <c r="Q216" i="7"/>
  <c r="W78" i="7"/>
  <c r="Y78" i="7" s="1"/>
  <c r="W296" i="7"/>
  <c r="Y296" i="7" s="1"/>
  <c r="W272" i="7"/>
  <c r="Y272" i="7" s="1"/>
  <c r="X268" i="7"/>
  <c r="Y268" i="7" s="1"/>
  <c r="P73" i="7"/>
  <c r="R73" i="7" s="1"/>
  <c r="P189" i="7"/>
  <c r="W189" i="7"/>
  <c r="Y189" i="7" s="1"/>
  <c r="P226" i="7"/>
  <c r="R226" i="7" s="1"/>
  <c r="X143" i="7"/>
  <c r="X135" i="7"/>
  <c r="Q121" i="7"/>
  <c r="R121" i="7" s="1"/>
  <c r="P207" i="7"/>
  <c r="W55" i="7"/>
  <c r="Y55" i="7" s="1"/>
  <c r="X145" i="7"/>
  <c r="Y145" i="7" s="1"/>
  <c r="Q97" i="7"/>
  <c r="Q49" i="7"/>
  <c r="X113" i="7"/>
  <c r="Y113" i="7" s="1"/>
  <c r="P33" i="7"/>
  <c r="J336" i="7"/>
  <c r="L31" i="19" s="1"/>
  <c r="Y334" i="7"/>
  <c r="Y129" i="7"/>
  <c r="Y101" i="7"/>
  <c r="Y93" i="7"/>
  <c r="Y77" i="7"/>
  <c r="Y61" i="7"/>
  <c r="R334" i="7"/>
  <c r="R318" i="7"/>
  <c r="P317" i="7"/>
  <c r="R317" i="7" s="1"/>
  <c r="Y206" i="7"/>
  <c r="R189" i="7"/>
  <c r="Q165" i="7"/>
  <c r="R165" i="7" s="1"/>
  <c r="R149" i="7"/>
  <c r="Q303" i="7"/>
  <c r="R303" i="7" s="1"/>
  <c r="Y127" i="7"/>
  <c r="W209" i="7"/>
  <c r="Y85" i="7"/>
  <c r="Q53" i="7"/>
  <c r="W335" i="7"/>
  <c r="Y335" i="7" s="1"/>
  <c r="X95" i="7"/>
  <c r="Q286" i="7"/>
  <c r="X232" i="7"/>
  <c r="X184" i="7"/>
  <c r="Q177" i="7"/>
  <c r="P136" i="7"/>
  <c r="Y89" i="7"/>
  <c r="Y81" i="7"/>
  <c r="Y65" i="7"/>
  <c r="Q25" i="7"/>
  <c r="R25" i="7" s="1"/>
  <c r="Q17" i="7"/>
  <c r="X180" i="7"/>
  <c r="Y180" i="7" s="1"/>
  <c r="W148" i="7"/>
  <c r="Y148" i="7" s="1"/>
  <c r="Q118" i="7"/>
  <c r="R118" i="7" s="1"/>
  <c r="X84" i="7"/>
  <c r="Y84" i="7" s="1"/>
  <c r="Q224" i="7"/>
  <c r="Q188" i="7"/>
  <c r="R188" i="7" s="1"/>
  <c r="Q51" i="7"/>
  <c r="W44" i="7"/>
  <c r="W38" i="7"/>
  <c r="Y38" i="7" s="1"/>
  <c r="X44" i="7"/>
  <c r="X203" i="7"/>
  <c r="P122" i="7"/>
  <c r="R122" i="7" s="1"/>
  <c r="R260" i="7"/>
  <c r="X25" i="7"/>
  <c r="Y25" i="7" s="1"/>
  <c r="R292" i="7"/>
  <c r="Y344" i="7"/>
  <c r="X317" i="7"/>
  <c r="X228" i="7"/>
  <c r="W317" i="7"/>
  <c r="W303" i="7"/>
  <c r="Y303" i="7" s="1"/>
  <c r="Y300" i="7"/>
  <c r="W203" i="7"/>
  <c r="P209" i="7"/>
  <c r="R209" i="7" s="1"/>
  <c r="R117" i="7"/>
  <c r="R69" i="7"/>
  <c r="P335" i="7"/>
  <c r="R335" i="7" s="1"/>
  <c r="W119" i="7"/>
  <c r="Y119" i="7" s="1"/>
  <c r="Y79" i="7"/>
  <c r="W71" i="7"/>
  <c r="Y71" i="7" s="1"/>
  <c r="W286" i="7"/>
  <c r="Y280" i="7"/>
  <c r="W232" i="7"/>
  <c r="P176" i="7"/>
  <c r="X136" i="7"/>
  <c r="Y136" i="7" s="1"/>
  <c r="Q180" i="7"/>
  <c r="R180" i="7" s="1"/>
  <c r="P148" i="7"/>
  <c r="R148" i="7" s="1"/>
  <c r="W118" i="7"/>
  <c r="Q84" i="7"/>
  <c r="Y67" i="7"/>
  <c r="R54" i="7"/>
  <c r="P246" i="7"/>
  <c r="W188" i="7"/>
  <c r="Y188" i="7" s="1"/>
  <c r="W76" i="7"/>
  <c r="Y76" i="7" s="1"/>
  <c r="W51" i="7"/>
  <c r="P38" i="7"/>
  <c r="P76" i="7"/>
  <c r="Q203" i="7"/>
  <c r="R203" i="7" s="1"/>
  <c r="P17" i="7"/>
  <c r="P53" i="7"/>
  <c r="X243" i="7"/>
  <c r="Y243" i="7" s="1"/>
  <c r="Y248" i="7"/>
  <c r="W228" i="7"/>
  <c r="Y210" i="7"/>
  <c r="P119" i="7"/>
  <c r="R119" i="7" s="1"/>
  <c r="W95" i="7"/>
  <c r="Y95" i="7" s="1"/>
  <c r="P71" i="7"/>
  <c r="R71" i="7" s="1"/>
  <c r="W184" i="7"/>
  <c r="P177" i="7"/>
  <c r="X176" i="7"/>
  <c r="Y176" i="7" s="1"/>
  <c r="P164" i="7"/>
  <c r="P243" i="7"/>
  <c r="R243" i="7" s="1"/>
  <c r="X165" i="7"/>
  <c r="X122" i="7"/>
  <c r="Y122" i="7" s="1"/>
  <c r="Y301" i="7"/>
  <c r="P178" i="7"/>
  <c r="R178" i="7" s="1"/>
  <c r="X178" i="7"/>
  <c r="Y178" i="7" s="1"/>
  <c r="Q106" i="7"/>
  <c r="P106" i="7"/>
  <c r="Y157" i="7"/>
  <c r="Y141" i="7"/>
  <c r="Y53" i="7"/>
  <c r="Y37" i="7"/>
  <c r="Y21" i="7"/>
  <c r="Y36" i="7"/>
  <c r="O39" i="19"/>
  <c r="O41" i="19" s="1"/>
  <c r="W288" i="7"/>
  <c r="P288" i="7"/>
  <c r="P105" i="7"/>
  <c r="Q105" i="7"/>
  <c r="Y305" i="7"/>
  <c r="Q301" i="7"/>
  <c r="H350" i="7"/>
  <c r="H351" i="7" s="1"/>
  <c r="Q251" i="7"/>
  <c r="R251" i="7" s="1"/>
  <c r="Q61" i="7"/>
  <c r="R29" i="7"/>
  <c r="P219" i="7"/>
  <c r="P80" i="7"/>
  <c r="R80" i="7" s="1"/>
  <c r="Y47" i="7"/>
  <c r="Y57" i="7"/>
  <c r="P287" i="7"/>
  <c r="X246" i="7"/>
  <c r="Y246" i="7" s="1"/>
  <c r="Q163" i="7"/>
  <c r="P147" i="7"/>
  <c r="Y265" i="7"/>
  <c r="W279" i="7"/>
  <c r="Y279" i="7" s="1"/>
  <c r="Q279" i="7"/>
  <c r="X142" i="7"/>
  <c r="Y142" i="7" s="1"/>
  <c r="P142" i="7"/>
  <c r="R142" i="7" s="1"/>
  <c r="P61" i="7"/>
  <c r="W137" i="7"/>
  <c r="Y137" i="7" s="1"/>
  <c r="Q137" i="7"/>
  <c r="R137" i="7" s="1"/>
  <c r="Q74" i="7"/>
  <c r="R74" i="7" s="1"/>
  <c r="X74" i="7"/>
  <c r="W74" i="7"/>
  <c r="X190" i="7"/>
  <c r="Y190" i="7" s="1"/>
  <c r="P190" i="7"/>
  <c r="R190" i="7" s="1"/>
  <c r="P265" i="7"/>
  <c r="Q265" i="7"/>
  <c r="Q154" i="7"/>
  <c r="R154" i="7" s="1"/>
  <c r="X154" i="7"/>
  <c r="Y154" i="7" s="1"/>
  <c r="X28" i="7"/>
  <c r="Y28" i="7" s="1"/>
  <c r="P28" i="7"/>
  <c r="R28" i="7" s="1"/>
  <c r="X41" i="7"/>
  <c r="Y41" i="7" s="1"/>
  <c r="Q41" i="7"/>
  <c r="R41" i="7" s="1"/>
  <c r="X30" i="7"/>
  <c r="Y30" i="7" s="1"/>
  <c r="P30" i="7"/>
  <c r="Q111" i="7"/>
  <c r="P111" i="7"/>
  <c r="Q130" i="7"/>
  <c r="P130" i="7"/>
  <c r="X130" i="7"/>
  <c r="W130" i="7"/>
  <c r="Q98" i="7"/>
  <c r="X98" i="7"/>
  <c r="P98" i="7"/>
  <c r="W185" i="7"/>
  <c r="Q185" i="7"/>
  <c r="R185" i="7" s="1"/>
  <c r="Q42" i="7"/>
  <c r="R42" i="7" s="1"/>
  <c r="W42" i="7"/>
  <c r="Y318" i="7"/>
  <c r="Y323" i="7"/>
  <c r="Y209" i="7"/>
  <c r="Q222" i="7"/>
  <c r="R222" i="7" s="1"/>
  <c r="W98" i="7"/>
  <c r="X80" i="7"/>
  <c r="Y80" i="7" s="1"/>
  <c r="X185" i="7"/>
  <c r="W144" i="7"/>
  <c r="W105" i="7"/>
  <c r="X287" i="7"/>
  <c r="Y287" i="7" s="1"/>
  <c r="P182" i="7"/>
  <c r="R182" i="7" s="1"/>
  <c r="Y179" i="7"/>
  <c r="P166" i="7"/>
  <c r="P163" i="7"/>
  <c r="X288" i="7"/>
  <c r="Y223" i="7"/>
  <c r="Q94" i="7"/>
  <c r="R94" i="7" s="1"/>
  <c r="W94" i="7"/>
  <c r="P46" i="7"/>
  <c r="Q46" i="7"/>
  <c r="X46" i="7"/>
  <c r="Q23" i="7"/>
  <c r="R23" i="7" s="1"/>
  <c r="X23" i="7"/>
  <c r="X219" i="7"/>
  <c r="Y219" i="7" s="1"/>
  <c r="Q219" i="7"/>
  <c r="W147" i="7"/>
  <c r="Y147" i="7" s="1"/>
  <c r="Q147" i="7"/>
  <c r="W110" i="7"/>
  <c r="Q110" i="7"/>
  <c r="R110" i="7" s="1"/>
  <c r="Y267" i="7"/>
  <c r="Y149" i="7"/>
  <c r="P301" i="7"/>
  <c r="X251" i="7"/>
  <c r="Y251" i="7" s="1"/>
  <c r="W222" i="7"/>
  <c r="Y222" i="7" s="1"/>
  <c r="W23" i="7"/>
  <c r="P144" i="7"/>
  <c r="R144" i="7" s="1"/>
  <c r="Q287" i="7"/>
  <c r="Q246" i="7"/>
  <c r="X182" i="7"/>
  <c r="Y182" i="7" s="1"/>
  <c r="Q166" i="7"/>
  <c r="X163" i="7"/>
  <c r="Y163" i="7" s="1"/>
  <c r="Q288" i="7"/>
  <c r="X110" i="7"/>
  <c r="Q212" i="7"/>
  <c r="R212" i="7" s="1"/>
  <c r="X212" i="7"/>
  <c r="Y212" i="7" s="1"/>
  <c r="Q174" i="7"/>
  <c r="R174" i="7" s="1"/>
  <c r="X174" i="7"/>
  <c r="Y174" i="7" s="1"/>
  <c r="Q167" i="7"/>
  <c r="R167" i="7" s="1"/>
  <c r="W167" i="7"/>
  <c r="Y167" i="7" s="1"/>
  <c r="P126" i="7"/>
  <c r="R126" i="7" s="1"/>
  <c r="X126" i="7"/>
  <c r="Q70" i="7"/>
  <c r="R70" i="7" s="1"/>
  <c r="X70" i="7"/>
  <c r="Y70" i="7" s="1"/>
  <c r="X42" i="7"/>
  <c r="X105" i="7"/>
  <c r="R247" i="7"/>
  <c r="Y175" i="7"/>
  <c r="Y159" i="7"/>
  <c r="Y146" i="7"/>
  <c r="R289" i="7"/>
  <c r="Y87" i="7"/>
  <c r="Y237" i="7"/>
  <c r="R169" i="7"/>
  <c r="R129" i="7"/>
  <c r="R97" i="7"/>
  <c r="Y295" i="7"/>
  <c r="Y43" i="7"/>
  <c r="Y123" i="7"/>
  <c r="R36" i="7"/>
  <c r="R109" i="7"/>
  <c r="Q50" i="7"/>
  <c r="X50" i="7"/>
  <c r="Y50" i="7" s="1"/>
  <c r="R92" i="7"/>
  <c r="R123" i="7"/>
  <c r="Y108" i="7"/>
  <c r="Y187" i="7"/>
  <c r="R277" i="7"/>
  <c r="R235" i="7"/>
  <c r="Y164" i="7"/>
  <c r="Q261" i="7"/>
  <c r="X261" i="7"/>
  <c r="Y261" i="7" s="1"/>
  <c r="P261" i="7"/>
  <c r="J298" i="7"/>
  <c r="L27" i="19" s="1"/>
  <c r="X331" i="7"/>
  <c r="Q331" i="7"/>
  <c r="P331" i="7"/>
  <c r="Q285" i="7"/>
  <c r="X285" i="7"/>
  <c r="Y285" i="7" s="1"/>
  <c r="P285" i="7"/>
  <c r="X221" i="7"/>
  <c r="Y221" i="7" s="1"/>
  <c r="Q221" i="7"/>
  <c r="P326" i="7"/>
  <c r="X326" i="7"/>
  <c r="P310" i="7"/>
  <c r="R310" i="7" s="1"/>
  <c r="X310" i="7"/>
  <c r="Q269" i="7"/>
  <c r="X269" i="7"/>
  <c r="P269" i="7"/>
  <c r="Q138" i="7"/>
  <c r="X138" i="7"/>
  <c r="Y138" i="7" s="1"/>
  <c r="P138" i="7"/>
  <c r="W326" i="7"/>
  <c r="W236" i="7"/>
  <c r="W151" i="7"/>
  <c r="W325" i="7"/>
  <c r="Y325" i="7" s="1"/>
  <c r="Y109" i="7"/>
  <c r="P254" i="7"/>
  <c r="R254" i="7" s="1"/>
  <c r="R244" i="7"/>
  <c r="X35" i="7"/>
  <c r="Y35" i="7" s="1"/>
  <c r="Q115" i="7"/>
  <c r="R115" i="7" s="1"/>
  <c r="X186" i="7"/>
  <c r="Q186" i="7"/>
  <c r="P186" i="7"/>
  <c r="R349" i="7"/>
  <c r="Q326" i="7"/>
  <c r="Y283" i="7"/>
  <c r="W269" i="7"/>
  <c r="X346" i="7"/>
  <c r="Y260" i="7"/>
  <c r="W346" i="7"/>
  <c r="W319" i="7"/>
  <c r="Y319" i="7" s="1"/>
  <c r="R305" i="7"/>
  <c r="Y133" i="7"/>
  <c r="R348" i="7"/>
  <c r="W329" i="7"/>
  <c r="Y329" i="7" s="1"/>
  <c r="W281" i="7"/>
  <c r="Y281" i="7" s="1"/>
  <c r="X250" i="7"/>
  <c r="Y250" i="7" s="1"/>
  <c r="X236" i="7"/>
  <c r="W186" i="7"/>
  <c r="P151" i="7"/>
  <c r="R151" i="7" s="1"/>
  <c r="P325" i="7"/>
  <c r="R325" i="7" s="1"/>
  <c r="Y242" i="7"/>
  <c r="R210" i="7"/>
  <c r="R202" i="7"/>
  <c r="P201" i="7"/>
  <c r="R101" i="7"/>
  <c r="R77" i="7"/>
  <c r="R37" i="7"/>
  <c r="R21" i="7"/>
  <c r="Y324" i="7"/>
  <c r="Q294" i="7"/>
  <c r="W257" i="7"/>
  <c r="X254" i="7"/>
  <c r="Y254" i="7" s="1"/>
  <c r="Q204" i="7"/>
  <c r="R204" i="7" s="1"/>
  <c r="Y111" i="7"/>
  <c r="Y72" i="7"/>
  <c r="R48" i="7"/>
  <c r="Y40" i="7"/>
  <c r="Y39" i="7"/>
  <c r="S121" i="7"/>
  <c r="R280" i="7"/>
  <c r="P232" i="7"/>
  <c r="R232" i="7" s="1"/>
  <c r="Q176" i="7"/>
  <c r="Q168" i="7"/>
  <c r="R168" i="7" s="1"/>
  <c r="Q136" i="7"/>
  <c r="Q128" i="7"/>
  <c r="R128" i="7" s="1"/>
  <c r="Y73" i="7"/>
  <c r="Y17" i="7"/>
  <c r="Q164" i="7"/>
  <c r="Q35" i="7"/>
  <c r="X94" i="7"/>
  <c r="Y68" i="7"/>
  <c r="W126" i="7"/>
  <c r="W115" i="7"/>
  <c r="R102" i="7"/>
  <c r="W218" i="7"/>
  <c r="Q187" i="7"/>
  <c r="X171" i="7"/>
  <c r="Y171" i="7" s="1"/>
  <c r="Q158" i="7"/>
  <c r="R158" i="7" s="1"/>
  <c r="R155" i="7"/>
  <c r="W139" i="7"/>
  <c r="R108" i="7"/>
  <c r="Q59" i="7"/>
  <c r="R59" i="7" s="1"/>
  <c r="W46" i="7"/>
  <c r="X27" i="7"/>
  <c r="Y27" i="7" s="1"/>
  <c r="X341" i="7"/>
  <c r="Y341" i="7" s="1"/>
  <c r="Q341" i="7"/>
  <c r="P341" i="7"/>
  <c r="P264" i="7"/>
  <c r="X264" i="7"/>
  <c r="W264" i="7"/>
  <c r="Q58" i="7"/>
  <c r="P58" i="7"/>
  <c r="X58" i="7"/>
  <c r="Y58" i="7" s="1"/>
  <c r="Q26" i="7"/>
  <c r="P26" i="7"/>
  <c r="X26" i="7"/>
  <c r="Y26" i="7" s="1"/>
  <c r="Q227" i="7"/>
  <c r="P227" i="7"/>
  <c r="X170" i="7"/>
  <c r="Y170" i="7" s="1"/>
  <c r="Q170" i="7"/>
  <c r="P170" i="7"/>
  <c r="X227" i="7"/>
  <c r="Y227" i="7" s="1"/>
  <c r="R264" i="7"/>
  <c r="X294" i="7"/>
  <c r="Y294" i="7" s="1"/>
  <c r="X204" i="7"/>
  <c r="Y204" i="7" s="1"/>
  <c r="R253" i="7"/>
  <c r="X128" i="7"/>
  <c r="Y128" i="7" s="1"/>
  <c r="P171" i="7"/>
  <c r="R171" i="7" s="1"/>
  <c r="Q139" i="7"/>
  <c r="Q293" i="7"/>
  <c r="X293" i="7"/>
  <c r="Y293" i="7" s="1"/>
  <c r="P293" i="7"/>
  <c r="X194" i="7"/>
  <c r="Y194" i="7" s="1"/>
  <c r="Q194" i="7"/>
  <c r="P194" i="7"/>
  <c r="P198" i="7"/>
  <c r="X198" i="7"/>
  <c r="Y198" i="7" s="1"/>
  <c r="Q114" i="7"/>
  <c r="P114" i="7"/>
  <c r="X114" i="7"/>
  <c r="Y114" i="7" s="1"/>
  <c r="Q34" i="7"/>
  <c r="X34" i="7"/>
  <c r="Y34" i="7" s="1"/>
  <c r="P34" i="7"/>
  <c r="W310" i="7"/>
  <c r="Y291" i="7"/>
  <c r="P346" i="7"/>
  <c r="W331" i="7"/>
  <c r="Q198" i="7"/>
  <c r="R198" i="7" s="1"/>
  <c r="R133" i="7"/>
  <c r="P221" i="7"/>
  <c r="X151" i="7"/>
  <c r="P279" i="7"/>
  <c r="Y244" i="7"/>
  <c r="W215" i="7"/>
  <c r="Y215" i="7" s="1"/>
  <c r="P205" i="7"/>
  <c r="R205" i="7" s="1"/>
  <c r="Y104" i="7"/>
  <c r="Y103" i="7"/>
  <c r="Y96" i="7"/>
  <c r="R72" i="7"/>
  <c r="Y64" i="7"/>
  <c r="Y63" i="7"/>
  <c r="R40" i="7"/>
  <c r="Y31" i="7"/>
  <c r="Y192" i="7"/>
  <c r="Y152" i="7"/>
  <c r="N35" i="19"/>
  <c r="N37" i="19" s="1"/>
  <c r="Y132" i="7"/>
  <c r="Y99" i="7"/>
  <c r="R86" i="7"/>
  <c r="Y75" i="7"/>
  <c r="R60" i="7"/>
  <c r="Y83" i="7"/>
  <c r="R216" i="7"/>
  <c r="Y91" i="7"/>
  <c r="N27" i="19"/>
  <c r="N29" i="19" s="1"/>
  <c r="K29" i="19"/>
  <c r="X307" i="7"/>
  <c r="Y307" i="7" s="1"/>
  <c r="Q307" i="7"/>
  <c r="P307" i="7"/>
  <c r="Q240" i="7"/>
  <c r="W240" i="7"/>
  <c r="Y240" i="7" s="1"/>
  <c r="P240" i="7"/>
  <c r="Q256" i="7"/>
  <c r="P256" i="7"/>
  <c r="R347" i="7"/>
  <c r="W214" i="7"/>
  <c r="Y214" i="7" s="1"/>
  <c r="Q214" i="7"/>
  <c r="R214" i="7" s="1"/>
  <c r="P181" i="7"/>
  <c r="R181" i="7" s="1"/>
  <c r="X181" i="7"/>
  <c r="L30" i="8"/>
  <c r="Q30" i="8" s="1"/>
  <c r="Z325" i="7"/>
  <c r="R34" i="8"/>
  <c r="T328" i="7"/>
  <c r="AA309" i="7"/>
  <c r="Z149" i="7"/>
  <c r="T345" i="7"/>
  <c r="K15" i="6"/>
  <c r="L15" i="6" s="1"/>
  <c r="N23" i="6"/>
  <c r="O23" i="6" s="1"/>
  <c r="S257" i="7"/>
  <c r="AA277" i="7"/>
  <c r="AA261" i="7"/>
  <c r="Z198" i="7"/>
  <c r="T256" i="7"/>
  <c r="S159" i="7"/>
  <c r="Z314" i="7"/>
  <c r="AA294" i="7"/>
  <c r="AA205" i="7"/>
  <c r="AA293" i="7"/>
  <c r="T291" i="7"/>
  <c r="T285" i="7"/>
  <c r="T275" i="7"/>
  <c r="T269" i="7"/>
  <c r="T259" i="7"/>
  <c r="S344" i="7"/>
  <c r="O33" i="8"/>
  <c r="S33" i="8" s="1"/>
  <c r="R22" i="8"/>
  <c r="S323" i="7"/>
  <c r="T322" i="7"/>
  <c r="AA138" i="7"/>
  <c r="S279" i="7"/>
  <c r="S49" i="7"/>
  <c r="O24" i="8"/>
  <c r="S24" i="8" s="1"/>
  <c r="R31" i="8"/>
  <c r="T293" i="7"/>
  <c r="AA285" i="7"/>
  <c r="T283" i="7"/>
  <c r="T277" i="7"/>
  <c r="AA269" i="7"/>
  <c r="T267" i="7"/>
  <c r="T261" i="7"/>
  <c r="AA264" i="7"/>
  <c r="Z240" i="7"/>
  <c r="Z231" i="7"/>
  <c r="Z339" i="7"/>
  <c r="X52" i="10"/>
  <c r="T349" i="7"/>
  <c r="AA341" i="7"/>
  <c r="T344" i="7"/>
  <c r="S328" i="7"/>
  <c r="T315" i="7"/>
  <c r="S307" i="7"/>
  <c r="S322" i="7"/>
  <c r="U322" i="7" s="1"/>
  <c r="V322" i="7" s="1"/>
  <c r="AA178" i="7"/>
  <c r="Z170" i="7"/>
  <c r="S122" i="7"/>
  <c r="S289" i="7"/>
  <c r="T173" i="7"/>
  <c r="S25" i="7"/>
  <c r="T335" i="7"/>
  <c r="Z335" i="7"/>
  <c r="S254" i="7"/>
  <c r="P91" i="10"/>
  <c r="T300" i="7"/>
  <c r="T138" i="7"/>
  <c r="Z252" i="7"/>
  <c r="T55" i="10"/>
  <c r="Z220" i="7"/>
  <c r="Z329" i="7"/>
  <c r="Z281" i="7"/>
  <c r="AA221" i="7"/>
  <c r="T325" i="7"/>
  <c r="AA263" i="7"/>
  <c r="S89" i="7"/>
  <c r="T324" i="7"/>
  <c r="AA244" i="7"/>
  <c r="T114" i="7"/>
  <c r="T18" i="7"/>
  <c r="T341" i="7"/>
  <c r="Z331" i="7"/>
  <c r="AA315" i="7"/>
  <c r="AA317" i="7"/>
  <c r="Z273" i="7"/>
  <c r="T212" i="7"/>
  <c r="Z181" i="7"/>
  <c r="AA330" i="7"/>
  <c r="S303" i="7"/>
  <c r="S300" i="7"/>
  <c r="U300" i="7" s="1"/>
  <c r="V300" i="7" s="1"/>
  <c r="AA250" i="7"/>
  <c r="T247" i="7"/>
  <c r="T228" i="7"/>
  <c r="T194" i="7"/>
  <c r="S167" i="7"/>
  <c r="T159" i="7"/>
  <c r="AA143" i="7"/>
  <c r="T135" i="7"/>
  <c r="AA65" i="7"/>
  <c r="S324" i="7"/>
  <c r="L31" i="8"/>
  <c r="Q31" i="8" s="1"/>
  <c r="H46" i="10"/>
  <c r="W19" i="10"/>
  <c r="W101" i="10" s="1"/>
  <c r="R26" i="8"/>
  <c r="W82" i="10"/>
  <c r="W46" i="10"/>
  <c r="W28" i="10"/>
  <c r="N15" i="6"/>
  <c r="O15" i="6" s="1"/>
  <c r="V98" i="10"/>
  <c r="V103" i="10" s="1"/>
  <c r="K24" i="6"/>
  <c r="L24" i="6" s="1"/>
  <c r="P24" i="8"/>
  <c r="K23" i="6"/>
  <c r="L23" i="6" s="1"/>
  <c r="N17" i="6"/>
  <c r="O17" i="6" s="1"/>
  <c r="T46" i="10"/>
  <c r="S28" i="7"/>
  <c r="Z92" i="7"/>
  <c r="S107" i="7"/>
  <c r="Z124" i="7"/>
  <c r="S134" i="7"/>
  <c r="Z52" i="7"/>
  <c r="S67" i="7"/>
  <c r="AA180" i="7"/>
  <c r="AA287" i="7"/>
  <c r="Z65" i="7"/>
  <c r="S69" i="7"/>
  <c r="T144" i="7"/>
  <c r="Z160" i="7"/>
  <c r="Z177" i="7"/>
  <c r="AA193" i="7"/>
  <c r="T206" i="7"/>
  <c r="T333" i="7"/>
  <c r="S332" i="7"/>
  <c r="T31" i="7"/>
  <c r="T39" i="7"/>
  <c r="T42" i="7"/>
  <c r="T63" i="7"/>
  <c r="T71" i="7"/>
  <c r="T74" i="7"/>
  <c r="T95" i="7"/>
  <c r="Z114" i="7"/>
  <c r="AA119" i="7"/>
  <c r="T204" i="7"/>
  <c r="Z204" i="7"/>
  <c r="T205" i="7"/>
  <c r="Z207" i="7"/>
  <c r="S212" i="7"/>
  <c r="Z215" i="7"/>
  <c r="S219" i="7"/>
  <c r="AA235" i="7"/>
  <c r="T244" i="7"/>
  <c r="T252" i="7"/>
  <c r="T254" i="7"/>
  <c r="T294" i="7"/>
  <c r="S294" i="7"/>
  <c r="AA327" i="7"/>
  <c r="Z16" i="7"/>
  <c r="Z21" i="7"/>
  <c r="Z24" i="7"/>
  <c r="Z29" i="7"/>
  <c r="Z32" i="7"/>
  <c r="Z37" i="7"/>
  <c r="Z40" i="7"/>
  <c r="Z45" i="7"/>
  <c r="Z48" i="7"/>
  <c r="Z53" i="7"/>
  <c r="Z56" i="7"/>
  <c r="Z61" i="7"/>
  <c r="Z64" i="7"/>
  <c r="Z69" i="7"/>
  <c r="Z72" i="7"/>
  <c r="Z77" i="7"/>
  <c r="Z80" i="7"/>
  <c r="Z85" i="7"/>
  <c r="Z88" i="7"/>
  <c r="Z140" i="7"/>
  <c r="T156" i="7"/>
  <c r="Z172" i="7"/>
  <c r="T188" i="7"/>
  <c r="AA28" i="7"/>
  <c r="T107" i="7"/>
  <c r="Z131" i="7"/>
  <c r="AA150" i="7"/>
  <c r="S166" i="7"/>
  <c r="T67" i="7"/>
  <c r="S86" i="7"/>
  <c r="AA132" i="7"/>
  <c r="AA295" i="7"/>
  <c r="Z25" i="7"/>
  <c r="S29" i="7"/>
  <c r="S153" i="7"/>
  <c r="T176" i="7"/>
  <c r="Z192" i="7"/>
  <c r="S237" i="7"/>
  <c r="T271" i="7"/>
  <c r="AA313" i="7"/>
  <c r="T332" i="7"/>
  <c r="Z18" i="7"/>
  <c r="AA23" i="7"/>
  <c r="Z110" i="7"/>
  <c r="Z111" i="7"/>
  <c r="Z187" i="7"/>
  <c r="S19" i="7"/>
  <c r="T108" i="7"/>
  <c r="T19" i="7"/>
  <c r="Z100" i="7"/>
  <c r="Z123" i="7"/>
  <c r="T140" i="7"/>
  <c r="Z188" i="7"/>
  <c r="AA46" i="7"/>
  <c r="AA59" i="7"/>
  <c r="S78" i="7"/>
  <c r="AA225" i="7"/>
  <c r="S115" i="7"/>
  <c r="AA43" i="7"/>
  <c r="AA62" i="7"/>
  <c r="T78" i="7"/>
  <c r="T92" i="7"/>
  <c r="AA182" i="7"/>
  <c r="S84" i="7"/>
  <c r="Z81" i="7"/>
  <c r="AA129" i="7"/>
  <c r="Z145" i="7"/>
  <c r="T223" i="7"/>
  <c r="AA253" i="7"/>
  <c r="AA262" i="7"/>
  <c r="Z333" i="7"/>
  <c r="T40" i="7"/>
  <c r="AA42" i="7"/>
  <c r="AA47" i="7"/>
  <c r="T48" i="7"/>
  <c r="AA50" i="7"/>
  <c r="T82" i="7"/>
  <c r="Z90" i="7"/>
  <c r="S95" i="7"/>
  <c r="T103" i="7"/>
  <c r="T106" i="7"/>
  <c r="Z120" i="7"/>
  <c r="AA215" i="7"/>
  <c r="S215" i="7"/>
  <c r="Z244" i="7"/>
  <c r="S314" i="7"/>
  <c r="T314" i="7"/>
  <c r="Z324" i="7"/>
  <c r="Z327" i="7"/>
  <c r="T327" i="7"/>
  <c r="AA335" i="7"/>
  <c r="AA25" i="7"/>
  <c r="AA41" i="7"/>
  <c r="AA57" i="7"/>
  <c r="AA73" i="7"/>
  <c r="AA89" i="7"/>
  <c r="AA121" i="7"/>
  <c r="T165" i="7"/>
  <c r="T201" i="7"/>
  <c r="Z202" i="7"/>
  <c r="S210" i="7"/>
  <c r="T219" i="7"/>
  <c r="T251" i="7"/>
  <c r="S263" i="7"/>
  <c r="AA279" i="7"/>
  <c r="AA289" i="7"/>
  <c r="T319" i="7"/>
  <c r="Z122" i="7"/>
  <c r="AA130" i="7"/>
  <c r="T130" i="7"/>
  <c r="AA135" i="7"/>
  <c r="S146" i="7"/>
  <c r="T151" i="7"/>
  <c r="S151" i="7"/>
  <c r="Z154" i="7"/>
  <c r="AA162" i="7"/>
  <c r="T162" i="7"/>
  <c r="AA167" i="7"/>
  <c r="S178" i="7"/>
  <c r="AA186" i="7"/>
  <c r="T186" i="7"/>
  <c r="S194" i="7"/>
  <c r="Z203" i="7"/>
  <c r="T221" i="7"/>
  <c r="S226" i="7"/>
  <c r="AA228" i="7"/>
  <c r="S230" i="7"/>
  <c r="S236" i="7"/>
  <c r="Z247" i="7"/>
  <c r="T250" i="7"/>
  <c r="Z250" i="7"/>
  <c r="AA256" i="7"/>
  <c r="S281" i="7"/>
  <c r="AA301" i="7"/>
  <c r="AA161" i="7"/>
  <c r="Z41" i="7"/>
  <c r="T64" i="10"/>
  <c r="AA116" i="7"/>
  <c r="T52" i="7"/>
  <c r="T38" i="7"/>
  <c r="AA22" i="7"/>
  <c r="Z95" i="7"/>
  <c r="Z94" i="7"/>
  <c r="Z75" i="7"/>
  <c r="P73" i="10"/>
  <c r="X65" i="10"/>
  <c r="O20" i="8"/>
  <c r="S20" i="8" s="1"/>
  <c r="AA346" i="7"/>
  <c r="Z341" i="7"/>
  <c r="Z293" i="7"/>
  <c r="Z285" i="7"/>
  <c r="Z277" i="7"/>
  <c r="Z269" i="7"/>
  <c r="Z261" i="7"/>
  <c r="Z243" i="7"/>
  <c r="Z227" i="7"/>
  <c r="Z211" i="7"/>
  <c r="T347" i="7"/>
  <c r="AA347" i="7"/>
  <c r="Z340" i="7"/>
  <c r="S331" i="7"/>
  <c r="Z315" i="7"/>
  <c r="Z346" i="7"/>
  <c r="AA319" i="7"/>
  <c r="Z306" i="7"/>
  <c r="T305" i="7"/>
  <c r="S345" i="7"/>
  <c r="S321" i="7"/>
  <c r="AA311" i="7"/>
  <c r="S296" i="7"/>
  <c r="Z296" i="7"/>
  <c r="S273" i="7"/>
  <c r="Z270" i="7"/>
  <c r="AA270" i="7"/>
  <c r="T264" i="7"/>
  <c r="Z255" i="7"/>
  <c r="S240" i="7"/>
  <c r="Z238" i="7"/>
  <c r="T214" i="7"/>
  <c r="Z173" i="7"/>
  <c r="Z141" i="7"/>
  <c r="AA322" i="7"/>
  <c r="Z321" i="7"/>
  <c r="S301" i="7"/>
  <c r="S278" i="7"/>
  <c r="T278" i="7"/>
  <c r="S272" i="7"/>
  <c r="Z272" i="7"/>
  <c r="Z256" i="7"/>
  <c r="Z236" i="7"/>
  <c r="T230" i="7"/>
  <c r="Z221" i="7"/>
  <c r="AA203" i="7"/>
  <c r="Z194" i="7"/>
  <c r="Z186" i="7"/>
  <c r="T178" i="7"/>
  <c r="S175" i="7"/>
  <c r="T175" i="7"/>
  <c r="S170" i="7"/>
  <c r="Z162" i="7"/>
  <c r="AA154" i="7"/>
  <c r="AA146" i="7"/>
  <c r="Z138" i="7"/>
  <c r="S135" i="7"/>
  <c r="S127" i="7"/>
  <c r="T127" i="7"/>
  <c r="S325" i="7"/>
  <c r="AA251" i="7"/>
  <c r="AA242" i="7"/>
  <c r="T242" i="7"/>
  <c r="S239" i="7"/>
  <c r="S222" i="7"/>
  <c r="AA210" i="7"/>
  <c r="Z209" i="7"/>
  <c r="S202" i="7"/>
  <c r="Z201" i="7"/>
  <c r="T189" i="7"/>
  <c r="AA113" i="7"/>
  <c r="AA105" i="7"/>
  <c r="AA97" i="7"/>
  <c r="AA81" i="7"/>
  <c r="S65" i="7"/>
  <c r="S41" i="7"/>
  <c r="AA17" i="7"/>
  <c r="S335" i="7"/>
  <c r="S327" i="7"/>
  <c r="T222" i="7"/>
  <c r="AA219" i="7"/>
  <c r="T215" i="7"/>
  <c r="AA207" i="7"/>
  <c r="AB207" i="7" s="1"/>
  <c r="AC207" i="7" s="1"/>
  <c r="S204" i="7"/>
  <c r="U204" i="7" s="1"/>
  <c r="V204" i="7" s="1"/>
  <c r="AA120" i="7"/>
  <c r="S103" i="7"/>
  <c r="S98" i="7"/>
  <c r="Z82" i="7"/>
  <c r="S63" i="7"/>
  <c r="Z58" i="7"/>
  <c r="T50" i="7"/>
  <c r="S31" i="7"/>
  <c r="Z26" i="7"/>
  <c r="V64" i="10"/>
  <c r="AA164" i="7"/>
  <c r="Z55" i="7"/>
  <c r="Z54" i="7"/>
  <c r="X20" i="10"/>
  <c r="X28" i="10" s="1"/>
  <c r="P46" i="10"/>
  <c r="X38" i="10"/>
  <c r="X46" i="10" s="1"/>
  <c r="T172" i="7"/>
  <c r="Z156" i="7"/>
  <c r="S68" i="7"/>
  <c r="L34" i="8"/>
  <c r="Q34" i="8" s="1"/>
  <c r="S346" i="7"/>
  <c r="S341" i="7"/>
  <c r="Z334" i="7"/>
  <c r="Z326" i="7"/>
  <c r="Z318" i="7"/>
  <c r="Z310" i="7"/>
  <c r="Z302" i="7"/>
  <c r="S293" i="7"/>
  <c r="S285" i="7"/>
  <c r="S277" i="7"/>
  <c r="S269" i="7"/>
  <c r="S261" i="7"/>
  <c r="T243" i="7"/>
  <c r="T227" i="7"/>
  <c r="T211" i="7"/>
  <c r="Z347" i="7"/>
  <c r="AA344" i="7"/>
  <c r="AA328" i="7"/>
  <c r="T323" i="7"/>
  <c r="AA323" i="7"/>
  <c r="S315" i="7"/>
  <c r="T307" i="7"/>
  <c r="AA307" i="7"/>
  <c r="S339" i="7"/>
  <c r="T339" i="7"/>
  <c r="T326" i="7"/>
  <c r="Z319" i="7"/>
  <c r="T317" i="7"/>
  <c r="S306" i="7"/>
  <c r="T330" i="7"/>
  <c r="T318" i="7"/>
  <c r="Z311" i="7"/>
  <c r="T309" i="7"/>
  <c r="AA296" i="7"/>
  <c r="Z248" i="7"/>
  <c r="T238" i="7"/>
  <c r="AA231" i="7"/>
  <c r="S220" i="7"/>
  <c r="S214" i="7"/>
  <c r="AA212" i="7"/>
  <c r="Z165" i="7"/>
  <c r="Z133" i="7"/>
  <c r="S348" i="7"/>
  <c r="AA348" i="7"/>
  <c r="Z345" i="7"/>
  <c r="Z330" i="7"/>
  <c r="T329" i="7"/>
  <c r="AA303" i="7"/>
  <c r="AA300" i="7"/>
  <c r="AA281" i="7"/>
  <c r="AA272" i="7"/>
  <c r="AA247" i="7"/>
  <c r="Z228" i="7"/>
  <c r="T226" i="7"/>
  <c r="S221" i="7"/>
  <c r="T203" i="7"/>
  <c r="S186" i="7"/>
  <c r="Z178" i="7"/>
  <c r="S162" i="7"/>
  <c r="AA159" i="7"/>
  <c r="T154" i="7"/>
  <c r="T146" i="7"/>
  <c r="S143" i="7"/>
  <c r="T143" i="7"/>
  <c r="S138" i="7"/>
  <c r="Z130" i="7"/>
  <c r="AA122" i="7"/>
  <c r="AA325" i="7"/>
  <c r="T279" i="7"/>
  <c r="T263" i="7"/>
  <c r="AA202" i="7"/>
  <c r="Z121" i="7"/>
  <c r="S113" i="7"/>
  <c r="S105" i="7"/>
  <c r="Z96" i="7"/>
  <c r="Z93" i="7"/>
  <c r="S81" i="7"/>
  <c r="S57" i="7"/>
  <c r="AA33" i="7"/>
  <c r="S17" i="7"/>
  <c r="AA324" i="7"/>
  <c r="Z317" i="7"/>
  <c r="AA314" i="7"/>
  <c r="AA257" i="7"/>
  <c r="AA254" i="7"/>
  <c r="S252" i="7"/>
  <c r="S235" i="7"/>
  <c r="AA222" i="7"/>
  <c r="AA114" i="7"/>
  <c r="T112" i="7"/>
  <c r="AA111" i="7"/>
  <c r="AA106" i="7"/>
  <c r="T104" i="7"/>
  <c r="S90" i="7"/>
  <c r="AA87" i="7"/>
  <c r="S71" i="7"/>
  <c r="S66" i="7"/>
  <c r="S58" i="7"/>
  <c r="AA55" i="7"/>
  <c r="Z50" i="7"/>
  <c r="S39" i="7"/>
  <c r="S34" i="7"/>
  <c r="S26" i="7"/>
  <c r="AA18" i="7"/>
  <c r="T16" i="7"/>
  <c r="T302" i="7"/>
  <c r="AA286" i="7"/>
  <c r="Z271" i="7"/>
  <c r="AA148" i="7"/>
  <c r="Z163" i="7"/>
  <c r="T124" i="7"/>
  <c r="AA37" i="7"/>
  <c r="S347" i="7"/>
  <c r="T331" i="7"/>
  <c r="AA331" i="7"/>
  <c r="Z323" i="7"/>
  <c r="AB323" i="7" s="1"/>
  <c r="AC323" i="7" s="1"/>
  <c r="Z307" i="7"/>
  <c r="Z292" i="7"/>
  <c r="Z284" i="7"/>
  <c r="Z276" i="7"/>
  <c r="Z268" i="7"/>
  <c r="Z260" i="7"/>
  <c r="S243" i="7"/>
  <c r="S227" i="7"/>
  <c r="S211" i="7"/>
  <c r="AA339" i="7"/>
  <c r="S319" i="7"/>
  <c r="S317" i="7"/>
  <c r="U317" i="7" s="1"/>
  <c r="V317" i="7" s="1"/>
  <c r="AA306" i="7"/>
  <c r="Z305" i="7"/>
  <c r="S329" i="7"/>
  <c r="U329" i="7" s="1"/>
  <c r="V329" i="7" s="1"/>
  <c r="S311" i="7"/>
  <c r="S309" i="7"/>
  <c r="U309" i="7" s="1"/>
  <c r="V309" i="7" s="1"/>
  <c r="T296" i="7"/>
  <c r="U296" i="7" s="1"/>
  <c r="V296" i="7" s="1"/>
  <c r="AA273" i="7"/>
  <c r="S270" i="7"/>
  <c r="T270" i="7"/>
  <c r="S264" i="7"/>
  <c r="Z264" i="7"/>
  <c r="S255" i="7"/>
  <c r="AA248" i="7"/>
  <c r="T240" i="7"/>
  <c r="AA238" i="7"/>
  <c r="T231" i="7"/>
  <c r="Z214" i="7"/>
  <c r="Z212" i="7"/>
  <c r="Z206" i="7"/>
  <c r="Z189" i="7"/>
  <c r="Z157" i="7"/>
  <c r="Z125" i="7"/>
  <c r="Z348" i="7"/>
  <c r="T348" i="7"/>
  <c r="S330" i="7"/>
  <c r="Z322" i="7"/>
  <c r="AB322" i="7" s="1"/>
  <c r="AC322" i="7" s="1"/>
  <c r="T321" i="7"/>
  <c r="T310" i="7"/>
  <c r="Z303" i="7"/>
  <c r="T301" i="7"/>
  <c r="Z300" i="7"/>
  <c r="Z278" i="7"/>
  <c r="AA278" i="7"/>
  <c r="T272" i="7"/>
  <c r="S256" i="7"/>
  <c r="Z230" i="7"/>
  <c r="Z226" i="7"/>
  <c r="S203" i="7"/>
  <c r="AA194" i="7"/>
  <c r="AA175" i="7"/>
  <c r="T170" i="7"/>
  <c r="AA170" i="7"/>
  <c r="T167" i="7"/>
  <c r="S154" i="7"/>
  <c r="AA151" i="7"/>
  <c r="Z146" i="7"/>
  <c r="S130" i="7"/>
  <c r="AA127" i="7"/>
  <c r="T122" i="7"/>
  <c r="Z289" i="7"/>
  <c r="Z279" i="7"/>
  <c r="Z263" i="7"/>
  <c r="S242" i="7"/>
  <c r="T239" i="7"/>
  <c r="Z210" i="7"/>
  <c r="T209" i="7"/>
  <c r="T181" i="7"/>
  <c r="T157" i="7"/>
  <c r="S120" i="7"/>
  <c r="Z117" i="7"/>
  <c r="Z112" i="7"/>
  <c r="Z109" i="7"/>
  <c r="Z104" i="7"/>
  <c r="Z101" i="7"/>
  <c r="S73" i="7"/>
  <c r="AA49" i="7"/>
  <c r="S33" i="7"/>
  <c r="Z257" i="7"/>
  <c r="AB257" i="7" s="1"/>
  <c r="AC257" i="7" s="1"/>
  <c r="Z254" i="7"/>
  <c r="AB254" i="7" s="1"/>
  <c r="AC254" i="7" s="1"/>
  <c r="AA252" i="7"/>
  <c r="T235" i="7"/>
  <c r="Z219" i="7"/>
  <c r="S207" i="7"/>
  <c r="S205" i="7"/>
  <c r="AA82" i="7"/>
  <c r="T80" i="7"/>
  <c r="AA79" i="7"/>
  <c r="AA74" i="7"/>
  <c r="T72" i="7"/>
  <c r="T313" i="7"/>
  <c r="AA297" i="7"/>
  <c r="T280" i="7"/>
  <c r="S185" i="7"/>
  <c r="Z128" i="7"/>
  <c r="Z35" i="7"/>
  <c r="S246" i="7"/>
  <c r="K21" i="6"/>
  <c r="L21" i="6" s="1"/>
  <c r="W73" i="10"/>
  <c r="T27" i="7"/>
  <c r="N22" i="6"/>
  <c r="O22" i="6" s="1"/>
  <c r="K16" i="6"/>
  <c r="L16" i="6" s="1"/>
  <c r="N18" i="6"/>
  <c r="O18" i="6" s="1"/>
  <c r="N21" i="6"/>
  <c r="O21" i="6" s="1"/>
  <c r="K17" i="6"/>
  <c r="L17" i="6" s="1"/>
  <c r="N20" i="6"/>
  <c r="O20" i="6" s="1"/>
  <c r="K22" i="6"/>
  <c r="L22" i="6" s="1"/>
  <c r="N19" i="6"/>
  <c r="O19" i="6" s="1"/>
  <c r="K19" i="6"/>
  <c r="L19" i="6" s="1"/>
  <c r="W64" i="10"/>
  <c r="V28" i="10"/>
  <c r="O102" i="10"/>
  <c r="O104" i="10" s="1"/>
  <c r="G102" i="10"/>
  <c r="G104" i="10" s="1"/>
  <c r="H82" i="10"/>
  <c r="R102" i="10"/>
  <c r="R104" i="10" s="1"/>
  <c r="W37" i="10"/>
  <c r="K102" i="10"/>
  <c r="K104" i="10" s="1"/>
  <c r="S126" i="7"/>
  <c r="Z103" i="7"/>
  <c r="Z102" i="7"/>
  <c r="T100" i="7"/>
  <c r="S70" i="7"/>
  <c r="W98" i="10"/>
  <c r="W103" i="10" s="1"/>
  <c r="Z225" i="7"/>
  <c r="Z216" i="7"/>
  <c r="S190" i="7"/>
  <c r="AA174" i="7"/>
  <c r="Z155" i="7"/>
  <c r="S76" i="7"/>
  <c r="T98" i="10"/>
  <c r="T103" i="10" s="1"/>
  <c r="W91" i="10"/>
  <c r="J102" i="10"/>
  <c r="J104" i="10" s="1"/>
  <c r="W55" i="10"/>
  <c r="T44" i="7"/>
  <c r="T115" i="7"/>
  <c r="AA51" i="7"/>
  <c r="AA38" i="7"/>
  <c r="Z242" i="7"/>
  <c r="S158" i="7"/>
  <c r="AA142" i="7"/>
  <c r="Z108" i="7"/>
  <c r="S27" i="7"/>
  <c r="R19" i="8"/>
  <c r="O19" i="8"/>
  <c r="S19" i="8" s="1"/>
  <c r="O28" i="8"/>
  <c r="S28" i="8" s="1"/>
  <c r="J44" i="8"/>
  <c r="AG5" i="17" s="1"/>
  <c r="P27" i="8"/>
  <c r="P33" i="8"/>
  <c r="L33" i="8"/>
  <c r="Q33" i="8" s="1"/>
  <c r="A1" i="8"/>
  <c r="B1" i="17" s="1"/>
  <c r="X312" i="7"/>
  <c r="T312" i="7"/>
  <c r="P312" i="7"/>
  <c r="AA312" i="7"/>
  <c r="W312" i="7"/>
  <c r="Y312" i="7" s="1"/>
  <c r="S312" i="7"/>
  <c r="Q312" i="7"/>
  <c r="Z312" i="7"/>
  <c r="J342" i="7"/>
  <c r="L35" i="19" s="1"/>
  <c r="X183" i="7"/>
  <c r="T183" i="7"/>
  <c r="P183" i="7"/>
  <c r="AA183" i="7"/>
  <c r="W183" i="7"/>
  <c r="Y183" i="7" s="1"/>
  <c r="S183" i="7"/>
  <c r="U183" i="7" s="1"/>
  <c r="V183" i="7" s="1"/>
  <c r="Z183" i="7"/>
  <c r="Q183" i="7"/>
  <c r="J197" i="7"/>
  <c r="L23" i="19" s="1"/>
  <c r="AA343" i="7"/>
  <c r="W343" i="7"/>
  <c r="S343" i="7"/>
  <c r="Z343" i="7"/>
  <c r="Q343" i="7"/>
  <c r="Q342" i="7" s="1"/>
  <c r="O342" i="7"/>
  <c r="X343" i="7"/>
  <c r="P343" i="7"/>
  <c r="T343" i="7"/>
  <c r="X57" i="10"/>
  <c r="X64" i="10" s="1"/>
  <c r="V37" i="10"/>
  <c r="X73" i="10"/>
  <c r="X338" i="7"/>
  <c r="T338" i="7"/>
  <c r="P338" i="7"/>
  <c r="AA338" i="7"/>
  <c r="W338" i="7"/>
  <c r="S338" i="7"/>
  <c r="Z338" i="7"/>
  <c r="Q338" i="7"/>
  <c r="E29" i="19"/>
  <c r="R291" i="7"/>
  <c r="X290" i="7"/>
  <c r="T290" i="7"/>
  <c r="P290" i="7"/>
  <c r="AA290" i="7"/>
  <c r="W290" i="7"/>
  <c r="Y290" i="7" s="1"/>
  <c r="S290" i="7"/>
  <c r="Z290" i="7"/>
  <c r="Q290" i="7"/>
  <c r="R283" i="7"/>
  <c r="X282" i="7"/>
  <c r="T282" i="7"/>
  <c r="P282" i="7"/>
  <c r="AA282" i="7"/>
  <c r="W282" i="7"/>
  <c r="S282" i="7"/>
  <c r="Z282" i="7"/>
  <c r="Q282" i="7"/>
  <c r="X274" i="7"/>
  <c r="T274" i="7"/>
  <c r="P274" i="7"/>
  <c r="AA274" i="7"/>
  <c r="W274" i="7"/>
  <c r="S274" i="7"/>
  <c r="Z274" i="7"/>
  <c r="Q274" i="7"/>
  <c r="R267" i="7"/>
  <c r="X266" i="7"/>
  <c r="T266" i="7"/>
  <c r="P266" i="7"/>
  <c r="AA266" i="7"/>
  <c r="W266" i="7"/>
  <c r="S266" i="7"/>
  <c r="U266" i="7" s="1"/>
  <c r="V266" i="7" s="1"/>
  <c r="Z266" i="7"/>
  <c r="Q266" i="7"/>
  <c r="X258" i="7"/>
  <c r="T258" i="7"/>
  <c r="P258" i="7"/>
  <c r="AA258" i="7"/>
  <c r="W258" i="7"/>
  <c r="S258" i="7"/>
  <c r="U258" i="7" s="1"/>
  <c r="V258" i="7" s="1"/>
  <c r="Z258" i="7"/>
  <c r="Q258" i="7"/>
  <c r="E33" i="19"/>
  <c r="AA299" i="7"/>
  <c r="W299" i="7"/>
  <c r="S299" i="7"/>
  <c r="Z299" i="7"/>
  <c r="T299" i="7"/>
  <c r="Q299" i="7"/>
  <c r="O298" i="7"/>
  <c r="P299" i="7"/>
  <c r="X299" i="7"/>
  <c r="J195" i="7"/>
  <c r="L14" i="19" s="1"/>
  <c r="X316" i="7"/>
  <c r="T316" i="7"/>
  <c r="P316" i="7"/>
  <c r="AA316" i="7"/>
  <c r="W316" i="7"/>
  <c r="S316" i="7"/>
  <c r="Z316" i="7"/>
  <c r="Q316" i="7"/>
  <c r="AA241" i="7"/>
  <c r="W241" i="7"/>
  <c r="S241" i="7"/>
  <c r="Q241" i="7"/>
  <c r="Z241" i="7"/>
  <c r="P241" i="7"/>
  <c r="X241" i="7"/>
  <c r="T241" i="7"/>
  <c r="Y238" i="7"/>
  <c r="R300" i="7"/>
  <c r="X208" i="7"/>
  <c r="T208" i="7"/>
  <c r="P208" i="7"/>
  <c r="AA208" i="7"/>
  <c r="W208" i="7"/>
  <c r="Y208" i="7" s="1"/>
  <c r="S208" i="7"/>
  <c r="Q208" i="7"/>
  <c r="Z208" i="7"/>
  <c r="F350" i="7"/>
  <c r="F351" i="7" s="1"/>
  <c r="T19" i="10"/>
  <c r="T101" i="10" s="1"/>
  <c r="Y327" i="7"/>
  <c r="R96" i="7"/>
  <c r="R64" i="7"/>
  <c r="Y56" i="7"/>
  <c r="R32" i="7"/>
  <c r="Y24" i="7"/>
  <c r="S333" i="7"/>
  <c r="Z297" i="7"/>
  <c r="R286" i="7"/>
  <c r="S271" i="7"/>
  <c r="R262" i="7"/>
  <c r="Z253" i="7"/>
  <c r="T237" i="7"/>
  <c r="Z232" i="7"/>
  <c r="T198" i="7"/>
  <c r="R192" i="7"/>
  <c r="AA185" i="7"/>
  <c r="Z184" i="7"/>
  <c r="S177" i="7"/>
  <c r="Z169" i="7"/>
  <c r="T168" i="7"/>
  <c r="AA153" i="7"/>
  <c r="Z152" i="7"/>
  <c r="S145" i="7"/>
  <c r="Z137" i="7"/>
  <c r="T136" i="7"/>
  <c r="S101" i="7"/>
  <c r="Z97" i="7"/>
  <c r="J25" i="6"/>
  <c r="V82" i="10"/>
  <c r="V19" i="10"/>
  <c r="V101" i="10" s="1"/>
  <c r="R295" i="7"/>
  <c r="R132" i="7"/>
  <c r="AA118" i="7"/>
  <c r="R116" i="7"/>
  <c r="AA99" i="7"/>
  <c r="AA93" i="7"/>
  <c r="AA84" i="7"/>
  <c r="S54" i="7"/>
  <c r="S52" i="7"/>
  <c r="S35" i="7"/>
  <c r="T35" i="7"/>
  <c r="Z23" i="7"/>
  <c r="Z22" i="7"/>
  <c r="Z20" i="7"/>
  <c r="T20" i="7"/>
  <c r="U102" i="10"/>
  <c r="U104" i="10" s="1"/>
  <c r="E12" i="19" s="1"/>
  <c r="F103" i="10"/>
  <c r="V73" i="10"/>
  <c r="Z246" i="7"/>
  <c r="AA224" i="7"/>
  <c r="T224" i="7"/>
  <c r="T182" i="7"/>
  <c r="Z182" i="7"/>
  <c r="AA179" i="7"/>
  <c r="Y166" i="7"/>
  <c r="S163" i="7"/>
  <c r="T163" i="7"/>
  <c r="T150" i="7"/>
  <c r="Z150" i="7"/>
  <c r="AA147" i="7"/>
  <c r="S131" i="7"/>
  <c r="T131" i="7"/>
  <c r="S124" i="7"/>
  <c r="S94" i="7"/>
  <c r="S92" i="7"/>
  <c r="S75" i="7"/>
  <c r="T75" i="7"/>
  <c r="Z63" i="7"/>
  <c r="Z62" i="7"/>
  <c r="Z60" i="7"/>
  <c r="T60" i="7"/>
  <c r="T46" i="7"/>
  <c r="Z43" i="7"/>
  <c r="R43" i="7"/>
  <c r="AA30" i="7"/>
  <c r="Z251" i="7"/>
  <c r="S188" i="7"/>
  <c r="S172" i="7"/>
  <c r="S156" i="7"/>
  <c r="S140" i="7"/>
  <c r="S123" i="7"/>
  <c r="T123" i="7"/>
  <c r="S102" i="7"/>
  <c r="S100" i="7"/>
  <c r="AA83" i="7"/>
  <c r="AA77" i="7"/>
  <c r="AA68" i="7"/>
  <c r="Z51" i="7"/>
  <c r="R51" i="7"/>
  <c r="Z39" i="7"/>
  <c r="Z38" i="7"/>
  <c r="Z36" i="7"/>
  <c r="T36" i="7"/>
  <c r="X93" i="10"/>
  <c r="X98" i="10" s="1"/>
  <c r="X103" i="10" s="1"/>
  <c r="S288" i="7"/>
  <c r="Z288" i="7"/>
  <c r="AA265" i="7"/>
  <c r="AA218" i="7"/>
  <c r="AA216" i="7"/>
  <c r="S187" i="7"/>
  <c r="T187" i="7"/>
  <c r="T174" i="7"/>
  <c r="Z174" i="7"/>
  <c r="AA171" i="7"/>
  <c r="S155" i="7"/>
  <c r="T155" i="7"/>
  <c r="T142" i="7"/>
  <c r="Z142" i="7"/>
  <c r="AA139" i="7"/>
  <c r="S110" i="7"/>
  <c r="S108" i="7"/>
  <c r="AA91" i="7"/>
  <c r="AA85" i="7"/>
  <c r="AA76" i="7"/>
  <c r="Z59" i="7"/>
  <c r="Z47" i="7"/>
  <c r="Z46" i="7"/>
  <c r="Z44" i="7"/>
  <c r="N16" i="6"/>
  <c r="O16" i="6" s="1"/>
  <c r="H28" i="10"/>
  <c r="Y349" i="7"/>
  <c r="AA245" i="7"/>
  <c r="W245" i="7"/>
  <c r="S245" i="7"/>
  <c r="X245" i="7"/>
  <c r="Q245" i="7"/>
  <c r="Z245" i="7"/>
  <c r="P245" i="7"/>
  <c r="T245" i="7"/>
  <c r="AA229" i="7"/>
  <c r="W229" i="7"/>
  <c r="S229" i="7"/>
  <c r="X229" i="7"/>
  <c r="Q229" i="7"/>
  <c r="T229" i="7"/>
  <c r="P229" i="7"/>
  <c r="Z229" i="7"/>
  <c r="AA213" i="7"/>
  <c r="W213" i="7"/>
  <c r="S213" i="7"/>
  <c r="X213" i="7"/>
  <c r="Q213" i="7"/>
  <c r="T213" i="7"/>
  <c r="Z213" i="7"/>
  <c r="P213" i="7"/>
  <c r="R346" i="7"/>
  <c r="Y340" i="7"/>
  <c r="X320" i="7"/>
  <c r="T320" i="7"/>
  <c r="P320" i="7"/>
  <c r="AA320" i="7"/>
  <c r="W320" i="7"/>
  <c r="S320" i="7"/>
  <c r="Q320" i="7"/>
  <c r="Z320" i="7"/>
  <c r="X304" i="7"/>
  <c r="T304" i="7"/>
  <c r="P304" i="7"/>
  <c r="AA304" i="7"/>
  <c r="W304" i="7"/>
  <c r="S304" i="7"/>
  <c r="Q304" i="7"/>
  <c r="Z304" i="7"/>
  <c r="R319" i="7"/>
  <c r="X308" i="7"/>
  <c r="T308" i="7"/>
  <c r="P308" i="7"/>
  <c r="AA308" i="7"/>
  <c r="W308" i="7"/>
  <c r="S308" i="7"/>
  <c r="Z308" i="7"/>
  <c r="Q308" i="7"/>
  <c r="R238" i="7"/>
  <c r="X234" i="7"/>
  <c r="T234" i="7"/>
  <c r="P234" i="7"/>
  <c r="AA234" i="7"/>
  <c r="Q234" i="7"/>
  <c r="Z234" i="7"/>
  <c r="W234" i="7"/>
  <c r="S234" i="7"/>
  <c r="R231" i="7"/>
  <c r="Y220" i="7"/>
  <c r="I350" i="7"/>
  <c r="I351" i="7" s="1"/>
  <c r="Y348" i="7"/>
  <c r="R329" i="7"/>
  <c r="R250" i="7"/>
  <c r="X191" i="7"/>
  <c r="T191" i="7"/>
  <c r="P191" i="7"/>
  <c r="AA191" i="7"/>
  <c r="W191" i="7"/>
  <c r="S191" i="7"/>
  <c r="Z191" i="7"/>
  <c r="Q191" i="7"/>
  <c r="Y263" i="7"/>
  <c r="R242" i="7"/>
  <c r="Y239" i="7"/>
  <c r="L100" i="10"/>
  <c r="X13" i="10"/>
  <c r="X100" i="10" s="1"/>
  <c r="R252" i="7"/>
  <c r="Y252" i="7"/>
  <c r="Y235" i="7"/>
  <c r="AA204" i="7"/>
  <c r="M350" i="7"/>
  <c r="M351" i="7" s="1"/>
  <c r="R120" i="7"/>
  <c r="S119" i="7"/>
  <c r="T119" i="7"/>
  <c r="S114" i="7"/>
  <c r="Z106" i="7"/>
  <c r="AA103" i="7"/>
  <c r="T98" i="7"/>
  <c r="AA98" i="7"/>
  <c r="T96" i="7"/>
  <c r="S87" i="7"/>
  <c r="T87" i="7"/>
  <c r="S82" i="7"/>
  <c r="Z74" i="7"/>
  <c r="AA71" i="7"/>
  <c r="T66" i="7"/>
  <c r="AA66" i="7"/>
  <c r="T64" i="7"/>
  <c r="R56" i="7"/>
  <c r="S55" i="7"/>
  <c r="T55" i="7"/>
  <c r="S50" i="7"/>
  <c r="Y48" i="7"/>
  <c r="Z42" i="7"/>
  <c r="AA39" i="7"/>
  <c r="T34" i="7"/>
  <c r="AA34" i="7"/>
  <c r="T32" i="7"/>
  <c r="R24" i="7"/>
  <c r="S23" i="7"/>
  <c r="T23" i="7"/>
  <c r="S18" i="7"/>
  <c r="AA332" i="7"/>
  <c r="AA333" i="7"/>
  <c r="Z313" i="7"/>
  <c r="T297" i="7"/>
  <c r="S297" i="7"/>
  <c r="S286" i="7"/>
  <c r="T286" i="7"/>
  <c r="S280" i="7"/>
  <c r="Z280" i="7"/>
  <c r="AA271" i="7"/>
  <c r="S262" i="7"/>
  <c r="T262" i="7"/>
  <c r="S253" i="7"/>
  <c r="R237" i="7"/>
  <c r="AA237" i="7"/>
  <c r="AA232" i="7"/>
  <c r="R223" i="7"/>
  <c r="S223" i="7"/>
  <c r="Z193" i="7"/>
  <c r="T192" i="7"/>
  <c r="R184" i="7"/>
  <c r="AA177" i="7"/>
  <c r="Z176" i="7"/>
  <c r="S169" i="7"/>
  <c r="Z161" i="7"/>
  <c r="T160" i="7"/>
  <c r="R152" i="7"/>
  <c r="AA145" i="7"/>
  <c r="AB145" i="7" s="1"/>
  <c r="AC145" i="7" s="1"/>
  <c r="Z144" i="7"/>
  <c r="S137" i="7"/>
  <c r="Z129" i="7"/>
  <c r="T128" i="7"/>
  <c r="Z113" i="7"/>
  <c r="S77" i="7"/>
  <c r="Z73" i="7"/>
  <c r="S61" i="7"/>
  <c r="Z57" i="7"/>
  <c r="S37" i="7"/>
  <c r="Z33" i="7"/>
  <c r="S21" i="7"/>
  <c r="Z17" i="7"/>
  <c r="A1" i="6"/>
  <c r="B1" i="15" s="1"/>
  <c r="T82" i="10"/>
  <c r="Z295" i="7"/>
  <c r="T295" i="7"/>
  <c r="Z287" i="7"/>
  <c r="T287" i="7"/>
  <c r="Z180" i="7"/>
  <c r="T180" i="7"/>
  <c r="Z164" i="7"/>
  <c r="T164" i="7"/>
  <c r="Z148" i="7"/>
  <c r="T148" i="7"/>
  <c r="Z132" i="7"/>
  <c r="T132" i="7"/>
  <c r="Z119" i="7"/>
  <c r="Z118" i="7"/>
  <c r="Z116" i="7"/>
  <c r="T116" i="7"/>
  <c r="T102" i="7"/>
  <c r="Z99" i="7"/>
  <c r="R99" i="7"/>
  <c r="AA86" i="7"/>
  <c r="AA67" i="7"/>
  <c r="AA61" i="7"/>
  <c r="AA52" i="7"/>
  <c r="R22" i="7"/>
  <c r="S22" i="7"/>
  <c r="S20" i="7"/>
  <c r="N102" i="10"/>
  <c r="N104" i="10" s="1"/>
  <c r="X74" i="10"/>
  <c r="X82" i="10" s="1"/>
  <c r="V46" i="10"/>
  <c r="R246" i="7"/>
  <c r="Z224" i="7"/>
  <c r="S182" i="7"/>
  <c r="Z179" i="7"/>
  <c r="R179" i="7"/>
  <c r="AA166" i="7"/>
  <c r="S150" i="7"/>
  <c r="Z147" i="7"/>
  <c r="AA134" i="7"/>
  <c r="AA124" i="7"/>
  <c r="AA107" i="7"/>
  <c r="AA101" i="7"/>
  <c r="AA92" i="7"/>
  <c r="S62" i="7"/>
  <c r="S60" i="7"/>
  <c r="S43" i="7"/>
  <c r="T43" i="7"/>
  <c r="Z31" i="7"/>
  <c r="Z30" i="7"/>
  <c r="Z28" i="7"/>
  <c r="T28" i="7"/>
  <c r="S349" i="7"/>
  <c r="T334" i="7"/>
  <c r="AA349" i="7"/>
  <c r="Z344" i="7"/>
  <c r="T340" i="7"/>
  <c r="AA345" i="7"/>
  <c r="S340" i="7"/>
  <c r="AA334" i="7"/>
  <c r="Z328" i="7"/>
  <c r="AA326" i="7"/>
  <c r="S310" i="7"/>
  <c r="T303" i="7"/>
  <c r="AA318" i="7"/>
  <c r="S302" i="7"/>
  <c r="AA291" i="7"/>
  <c r="T284" i="7"/>
  <c r="Z283" i="7"/>
  <c r="S276" i="7"/>
  <c r="S275" i="7"/>
  <c r="AA268" i="7"/>
  <c r="AA259" i="7"/>
  <c r="AA243" i="7"/>
  <c r="AA236" i="7"/>
  <c r="AA226" i="7"/>
  <c r="T346" i="7"/>
  <c r="S334" i="7"/>
  <c r="S326" i="7"/>
  <c r="AA310" i="7"/>
  <c r="Z309" i="7"/>
  <c r="T292" i="7"/>
  <c r="Z291" i="7"/>
  <c r="AB291" i="7" s="1"/>
  <c r="AC291" i="7" s="1"/>
  <c r="S284" i="7"/>
  <c r="U284" i="7" s="1"/>
  <c r="V284" i="7" s="1"/>
  <c r="S283" i="7"/>
  <c r="AA276" i="7"/>
  <c r="T273" i="7"/>
  <c r="AA267" i="7"/>
  <c r="T260" i="7"/>
  <c r="Z259" i="7"/>
  <c r="T149" i="7"/>
  <c r="T141" i="7"/>
  <c r="T133" i="7"/>
  <c r="T125" i="7"/>
  <c r="T311" i="7"/>
  <c r="AA292" i="7"/>
  <c r="S291" i="7"/>
  <c r="AA284" i="7"/>
  <c r="T281" i="7"/>
  <c r="T276" i="7"/>
  <c r="S268" i="7"/>
  <c r="Z262" i="7"/>
  <c r="AA255" i="7"/>
  <c r="S247" i="7"/>
  <c r="AA240" i="7"/>
  <c r="AA230" i="7"/>
  <c r="Z223" i="7"/>
  <c r="AA220" i="7"/>
  <c r="S206" i="7"/>
  <c r="S198" i="7"/>
  <c r="AA189" i="7"/>
  <c r="AA181" i="7"/>
  <c r="Z175" i="7"/>
  <c r="AA173" i="7"/>
  <c r="Z167" i="7"/>
  <c r="AA165" i="7"/>
  <c r="Z159" i="7"/>
  <c r="AA157" i="7"/>
  <c r="Z151" i="7"/>
  <c r="AA149" i="7"/>
  <c r="Z143" i="7"/>
  <c r="AA141" i="7"/>
  <c r="Z135" i="7"/>
  <c r="AA133" i="7"/>
  <c r="Z127" i="7"/>
  <c r="AA125" i="7"/>
  <c r="S97" i="7"/>
  <c r="AA321" i="7"/>
  <c r="AA329" i="7"/>
  <c r="S305" i="7"/>
  <c r="AA260" i="7"/>
  <c r="S259" i="7"/>
  <c r="T255" i="7"/>
  <c r="S250" i="7"/>
  <c r="T248" i="7"/>
  <c r="AA239" i="7"/>
  <c r="T236" i="7"/>
  <c r="S232" i="7"/>
  <c r="T220" i="7"/>
  <c r="AA209" i="7"/>
  <c r="AA201" i="7"/>
  <c r="T193" i="7"/>
  <c r="S192" i="7"/>
  <c r="T185" i="7"/>
  <c r="S184" i="7"/>
  <c r="T177" i="7"/>
  <c r="S176" i="7"/>
  <c r="T169" i="7"/>
  <c r="S168" i="7"/>
  <c r="T161" i="7"/>
  <c r="S160" i="7"/>
  <c r="T153" i="7"/>
  <c r="S152" i="7"/>
  <c r="T145" i="7"/>
  <c r="S144" i="7"/>
  <c r="T137" i="7"/>
  <c r="S136" i="7"/>
  <c r="T129" i="7"/>
  <c r="S128" i="7"/>
  <c r="T117" i="7"/>
  <c r="T109" i="7"/>
  <c r="T101" i="7"/>
  <c r="T93" i="7"/>
  <c r="T85" i="7"/>
  <c r="T77" i="7"/>
  <c r="T69" i="7"/>
  <c r="T61" i="7"/>
  <c r="T53" i="7"/>
  <c r="T45" i="7"/>
  <c r="T37" i="7"/>
  <c r="T29" i="7"/>
  <c r="T21" i="7"/>
  <c r="T306" i="7"/>
  <c r="Z349" i="7"/>
  <c r="AA340" i="7"/>
  <c r="S318" i="7"/>
  <c r="Z301" i="7"/>
  <c r="S292" i="7"/>
  <c r="U292" i="7" s="1"/>
  <c r="V292" i="7" s="1"/>
  <c r="AA275" i="7"/>
  <c r="Z267" i="7"/>
  <c r="AB267" i="7" s="1"/>
  <c r="AC267" i="7" s="1"/>
  <c r="S248" i="7"/>
  <c r="S238" i="7"/>
  <c r="S228" i="7"/>
  <c r="AA211" i="7"/>
  <c r="AA206" i="7"/>
  <c r="AA198" i="7"/>
  <c r="S189" i="7"/>
  <c r="S181" i="7"/>
  <c r="S173" i="7"/>
  <c r="S165" i="7"/>
  <c r="S157" i="7"/>
  <c r="S149" i="7"/>
  <c r="S141" i="7"/>
  <c r="S133" i="7"/>
  <c r="S125" i="7"/>
  <c r="T121" i="7"/>
  <c r="AA117" i="7"/>
  <c r="S117" i="7"/>
  <c r="S109" i="7"/>
  <c r="S85" i="7"/>
  <c r="U85" i="7" s="1"/>
  <c r="V85" i="7" s="1"/>
  <c r="AA53" i="7"/>
  <c r="AB53" i="7" s="1"/>
  <c r="AC53" i="7" s="1"/>
  <c r="S53" i="7"/>
  <c r="AA45" i="7"/>
  <c r="S45" i="7"/>
  <c r="AA302" i="7"/>
  <c r="AA283" i="7"/>
  <c r="T257" i="7"/>
  <c r="S244" i="7"/>
  <c r="S112" i="7"/>
  <c r="T105" i="7"/>
  <c r="AA88" i="7"/>
  <c r="S80" i="7"/>
  <c r="T73" i="7"/>
  <c r="AA56" i="7"/>
  <c r="S48" i="7"/>
  <c r="T41" i="7"/>
  <c r="AA24" i="7"/>
  <c r="S16" i="7"/>
  <c r="T17" i="7"/>
  <c r="Z275" i="7"/>
  <c r="T268" i="7"/>
  <c r="S251" i="7"/>
  <c r="S231" i="7"/>
  <c r="AA214" i="7"/>
  <c r="T210" i="7"/>
  <c r="T207" i="7"/>
  <c r="S201" i="7"/>
  <c r="AA184" i="7"/>
  <c r="AA168" i="7"/>
  <c r="AA152" i="7"/>
  <c r="AA136" i="7"/>
  <c r="T113" i="7"/>
  <c r="AA96" i="7"/>
  <c r="S88" i="7"/>
  <c r="T81" i="7"/>
  <c r="AA64" i="7"/>
  <c r="S56" i="7"/>
  <c r="T49" i="7"/>
  <c r="AA32" i="7"/>
  <c r="S24" i="7"/>
  <c r="Z286" i="7"/>
  <c r="Z235" i="7"/>
  <c r="AA128" i="7"/>
  <c r="T118" i="7"/>
  <c r="AA104" i="7"/>
  <c r="S96" i="7"/>
  <c r="T89" i="7"/>
  <c r="T86" i="7"/>
  <c r="AA72" i="7"/>
  <c r="S64" i="7"/>
  <c r="T57" i="7"/>
  <c r="T54" i="7"/>
  <c r="AA40" i="7"/>
  <c r="S32" i="7"/>
  <c r="T25" i="7"/>
  <c r="T22" i="7"/>
  <c r="Z294" i="7"/>
  <c r="S267" i="7"/>
  <c r="S260" i="7"/>
  <c r="AA227" i="7"/>
  <c r="Z222" i="7"/>
  <c r="S209" i="7"/>
  <c r="T202" i="7"/>
  <c r="AA192" i="7"/>
  <c r="AA176" i="7"/>
  <c r="AA160" i="7"/>
  <c r="AA144" i="7"/>
  <c r="AA112" i="7"/>
  <c r="S104" i="7"/>
  <c r="T97" i="7"/>
  <c r="T94" i="7"/>
  <c r="AA80" i="7"/>
  <c r="S72" i="7"/>
  <c r="T65" i="7"/>
  <c r="T62" i="7"/>
  <c r="AA48" i="7"/>
  <c r="S40" i="7"/>
  <c r="T33" i="7"/>
  <c r="T30" i="7"/>
  <c r="AA16" i="7"/>
  <c r="AA188" i="7"/>
  <c r="AA172" i="7"/>
  <c r="AA156" i="7"/>
  <c r="AA140" i="7"/>
  <c r="AA126" i="7"/>
  <c r="AA115" i="7"/>
  <c r="AA109" i="7"/>
  <c r="Y102" i="7"/>
  <c r="AA100" i="7"/>
  <c r="AB100" i="7" s="1"/>
  <c r="AC100" i="7" s="1"/>
  <c r="Z83" i="7"/>
  <c r="R83" i="7"/>
  <c r="AA70" i="7"/>
  <c r="R68" i="7"/>
  <c r="S51" i="7"/>
  <c r="T51" i="7"/>
  <c r="R38" i="7"/>
  <c r="S38" i="7"/>
  <c r="S36" i="7"/>
  <c r="AA19" i="7"/>
  <c r="L55" i="10"/>
  <c r="X47" i="10"/>
  <c r="X29" i="10"/>
  <c r="X37" i="10" s="1"/>
  <c r="AA288" i="7"/>
  <c r="Z265" i="7"/>
  <c r="T225" i="7"/>
  <c r="S225" i="7"/>
  <c r="S218" i="7"/>
  <c r="R218" i="7"/>
  <c r="S216" i="7"/>
  <c r="Z205" i="7"/>
  <c r="AA190" i="7"/>
  <c r="S174" i="7"/>
  <c r="Z171" i="7"/>
  <c r="AA158" i="7"/>
  <c r="S142" i="7"/>
  <c r="Z139" i="7"/>
  <c r="R139" i="7"/>
  <c r="AA108" i="7"/>
  <c r="Z91" i="7"/>
  <c r="R91" i="7"/>
  <c r="AA78" i="7"/>
  <c r="S59" i="7"/>
  <c r="T59" i="7"/>
  <c r="S46" i="7"/>
  <c r="S44" i="7"/>
  <c r="AA27" i="7"/>
  <c r="AA21" i="7"/>
  <c r="L91" i="10"/>
  <c r="X83" i="10"/>
  <c r="X91" i="10" s="1"/>
  <c r="N15" i="19"/>
  <c r="N31" i="19"/>
  <c r="N33" i="19" s="1"/>
  <c r="K33" i="19"/>
  <c r="AA249" i="7"/>
  <c r="W249" i="7"/>
  <c r="S249" i="7"/>
  <c r="T249" i="7"/>
  <c r="X249" i="7"/>
  <c r="P249" i="7"/>
  <c r="Z249" i="7"/>
  <c r="Q249" i="7"/>
  <c r="AA233" i="7"/>
  <c r="W233" i="7"/>
  <c r="S233" i="7"/>
  <c r="T233" i="7"/>
  <c r="X233" i="7"/>
  <c r="Q233" i="7"/>
  <c r="Z233" i="7"/>
  <c r="P233" i="7"/>
  <c r="AA217" i="7"/>
  <c r="W217" i="7"/>
  <c r="S217" i="7"/>
  <c r="T217" i="7"/>
  <c r="X217" i="7"/>
  <c r="Q217" i="7"/>
  <c r="Z217" i="7"/>
  <c r="P217" i="7"/>
  <c r="Y273" i="7"/>
  <c r="R248" i="7"/>
  <c r="AA337" i="7"/>
  <c r="W337" i="7"/>
  <c r="S337" i="7"/>
  <c r="Z337" i="7"/>
  <c r="X337" i="7"/>
  <c r="P337" i="7"/>
  <c r="Q337" i="7"/>
  <c r="T337" i="7"/>
  <c r="O336" i="7"/>
  <c r="X200" i="7"/>
  <c r="T200" i="7"/>
  <c r="P200" i="7"/>
  <c r="AA200" i="7"/>
  <c r="W200" i="7"/>
  <c r="S200" i="7"/>
  <c r="Q200" i="7"/>
  <c r="Z200" i="7"/>
  <c r="R207" i="7"/>
  <c r="AA199" i="7"/>
  <c r="W199" i="7"/>
  <c r="S199" i="7"/>
  <c r="Z199" i="7"/>
  <c r="Q199" i="7"/>
  <c r="X199" i="7"/>
  <c r="P199" i="7"/>
  <c r="O197" i="7"/>
  <c r="T199" i="7"/>
  <c r="D350" i="7"/>
  <c r="D351" i="7" s="1"/>
  <c r="T120" i="7"/>
  <c r="S111" i="7"/>
  <c r="T111" i="7"/>
  <c r="S106" i="7"/>
  <c r="Z98" i="7"/>
  <c r="AA95" i="7"/>
  <c r="T90" i="7"/>
  <c r="AA90" i="7"/>
  <c r="T88" i="7"/>
  <c r="S79" i="7"/>
  <c r="T79" i="7"/>
  <c r="S74" i="7"/>
  <c r="Z66" i="7"/>
  <c r="AA63" i="7"/>
  <c r="T58" i="7"/>
  <c r="AA58" i="7"/>
  <c r="T56" i="7"/>
  <c r="S47" i="7"/>
  <c r="T47" i="7"/>
  <c r="S42" i="7"/>
  <c r="Z34" i="7"/>
  <c r="AA31" i="7"/>
  <c r="T26" i="7"/>
  <c r="AA26" i="7"/>
  <c r="T24" i="7"/>
  <c r="V91" i="10"/>
  <c r="Z332" i="7"/>
  <c r="R332" i="7"/>
  <c r="Y333" i="7"/>
  <c r="R333" i="7"/>
  <c r="S313" i="7"/>
  <c r="R313" i="7"/>
  <c r="AA305" i="7"/>
  <c r="R297" i="7"/>
  <c r="Y297" i="7"/>
  <c r="AA280" i="7"/>
  <c r="R271" i="7"/>
  <c r="T253" i="7"/>
  <c r="Z237" i="7"/>
  <c r="T232" i="7"/>
  <c r="AA223" i="7"/>
  <c r="S193" i="7"/>
  <c r="Z185" i="7"/>
  <c r="T184" i="7"/>
  <c r="AA169" i="7"/>
  <c r="Z168" i="7"/>
  <c r="S161" i="7"/>
  <c r="Z153" i="7"/>
  <c r="T152" i="7"/>
  <c r="AA137" i="7"/>
  <c r="Z136" i="7"/>
  <c r="S129" i="7"/>
  <c r="Z105" i="7"/>
  <c r="S93" i="7"/>
  <c r="Z89" i="7"/>
  <c r="Z49" i="7"/>
  <c r="T28" i="10"/>
  <c r="S295" i="7"/>
  <c r="S287" i="7"/>
  <c r="S180" i="7"/>
  <c r="S164" i="7"/>
  <c r="S148" i="7"/>
  <c r="S132" i="7"/>
  <c r="S118" i="7"/>
  <c r="S116" i="7"/>
  <c r="S99" i="7"/>
  <c r="T99" i="7"/>
  <c r="Z87" i="7"/>
  <c r="Z86" i="7"/>
  <c r="Z84" i="7"/>
  <c r="T84" i="7"/>
  <c r="T70" i="7"/>
  <c r="Z67" i="7"/>
  <c r="R67" i="7"/>
  <c r="AA54" i="7"/>
  <c r="R52" i="7"/>
  <c r="AA35" i="7"/>
  <c r="AA29" i="7"/>
  <c r="Y22" i="7"/>
  <c r="AA20" i="7"/>
  <c r="M25" i="6"/>
  <c r="H98" i="10"/>
  <c r="H103" i="10" s="1"/>
  <c r="H64" i="10"/>
  <c r="S102" i="10"/>
  <c r="S104" i="10" s="1"/>
  <c r="T289" i="7"/>
  <c r="AA246" i="7"/>
  <c r="T246" i="7"/>
  <c r="S224" i="7"/>
  <c r="S179" i="7"/>
  <c r="T179" i="7"/>
  <c r="T166" i="7"/>
  <c r="Z166" i="7"/>
  <c r="AA163" i="7"/>
  <c r="Y150" i="7"/>
  <c r="S147" i="7"/>
  <c r="T147" i="7"/>
  <c r="T134" i="7"/>
  <c r="Z134" i="7"/>
  <c r="AA131" i="7"/>
  <c r="T110" i="7"/>
  <c r="Z107" i="7"/>
  <c r="AA94" i="7"/>
  <c r="AA75" i="7"/>
  <c r="AA69" i="7"/>
  <c r="Y62" i="7"/>
  <c r="AA60" i="7"/>
  <c r="S30" i="7"/>
  <c r="K18" i="6"/>
  <c r="L18" i="6" s="1"/>
  <c r="K20" i="6"/>
  <c r="L20" i="6" s="1"/>
  <c r="X14" i="10"/>
  <c r="X19" i="10" s="1"/>
  <c r="X101" i="10" s="1"/>
  <c r="Z239" i="7"/>
  <c r="Y172" i="7"/>
  <c r="R172" i="7"/>
  <c r="Y140" i="7"/>
  <c r="R140" i="7"/>
  <c r="T126" i="7"/>
  <c r="Z126" i="7"/>
  <c r="AA123" i="7"/>
  <c r="Z115" i="7"/>
  <c r="AA102" i="7"/>
  <c r="R100" i="7"/>
  <c r="S83" i="7"/>
  <c r="T83" i="7"/>
  <c r="Z71" i="7"/>
  <c r="Z70" i="7"/>
  <c r="Z68" i="7"/>
  <c r="T68" i="7"/>
  <c r="AA36" i="7"/>
  <c r="Z19" i="7"/>
  <c r="T288" i="7"/>
  <c r="T265" i="7"/>
  <c r="S265" i="7"/>
  <c r="R225" i="7"/>
  <c r="Y225" i="7"/>
  <c r="Z218" i="7"/>
  <c r="T218" i="7"/>
  <c r="T216" i="7"/>
  <c r="Y216" i="7"/>
  <c r="T190" i="7"/>
  <c r="Z190" i="7"/>
  <c r="AA187" i="7"/>
  <c r="S171" i="7"/>
  <c r="T171" i="7"/>
  <c r="T158" i="7"/>
  <c r="Z158" i="7"/>
  <c r="AA155" i="7"/>
  <c r="S139" i="7"/>
  <c r="T139" i="7"/>
  <c r="AA110" i="7"/>
  <c r="S91" i="7"/>
  <c r="T91" i="7"/>
  <c r="Z79" i="7"/>
  <c r="Z78" i="7"/>
  <c r="Z76" i="7"/>
  <c r="T76" i="7"/>
  <c r="AA44" i="7"/>
  <c r="Z27" i="7"/>
  <c r="Z15" i="7"/>
  <c r="AA15" i="7"/>
  <c r="T15" i="7"/>
  <c r="Q15" i="7"/>
  <c r="O195" i="7"/>
  <c r="X15" i="7"/>
  <c r="S15" i="7"/>
  <c r="P15" i="7"/>
  <c r="N14" i="19"/>
  <c r="AE13" i="10"/>
  <c r="H13" i="10"/>
  <c r="H100" i="10" s="1"/>
  <c r="F100" i="10"/>
  <c r="H19" i="10"/>
  <c r="H101" i="10" s="1"/>
  <c r="P26" i="8"/>
  <c r="L26" i="8"/>
  <c r="Q26" i="8" s="1"/>
  <c r="R27" i="8"/>
  <c r="O27" i="8"/>
  <c r="S27" i="8" s="1"/>
  <c r="R18" i="8"/>
  <c r="O18" i="8"/>
  <c r="S18" i="8" s="1"/>
  <c r="R32" i="8"/>
  <c r="O32" i="8"/>
  <c r="S32" i="8" s="1"/>
  <c r="R21" i="8"/>
  <c r="O21" i="8"/>
  <c r="S21" i="8" s="1"/>
  <c r="R25" i="8"/>
  <c r="O25" i="8"/>
  <c r="S25" i="8" s="1"/>
  <c r="M44" i="8"/>
  <c r="F102" i="10"/>
  <c r="W5" i="16" l="1"/>
  <c r="T5" i="16"/>
  <c r="V5" i="16"/>
  <c r="Y5" i="16"/>
  <c r="U5" i="16"/>
  <c r="Z5" i="16"/>
  <c r="X5" i="16"/>
  <c r="Y328" i="7"/>
  <c r="AB289" i="7"/>
  <c r="AC289" i="7" s="1"/>
  <c r="Y286" i="7"/>
  <c r="Y277" i="7"/>
  <c r="Y203" i="7"/>
  <c r="Y266" i="7"/>
  <c r="Y278" i="7"/>
  <c r="AB146" i="7"/>
  <c r="AC146" i="7" s="1"/>
  <c r="AD5" i="17"/>
  <c r="V5" i="17"/>
  <c r="AF5" i="17"/>
  <c r="AE5" i="17"/>
  <c r="AF5" i="15"/>
  <c r="AD5" i="15"/>
  <c r="AE5" i="15"/>
  <c r="AG5" i="15"/>
  <c r="B1" i="14"/>
  <c r="G5" i="14" s="1"/>
  <c r="Z31" i="10"/>
  <c r="AD97" i="10"/>
  <c r="AD27" i="10"/>
  <c r="AD43" i="10"/>
  <c r="AE52" i="10"/>
  <c r="AE60" i="10"/>
  <c r="Z80" i="10"/>
  <c r="Y86" i="10"/>
  <c r="Z92" i="10"/>
  <c r="Y65" i="10"/>
  <c r="AD25" i="10"/>
  <c r="AE35" i="10"/>
  <c r="Z52" i="10"/>
  <c r="Z68" i="10"/>
  <c r="AD20" i="10"/>
  <c r="AE41" i="10"/>
  <c r="Z62" i="10"/>
  <c r="AE75" i="10"/>
  <c r="Y87" i="10"/>
  <c r="Y18" i="10"/>
  <c r="AE31" i="10"/>
  <c r="Y49" i="10"/>
  <c r="AD14" i="10"/>
  <c r="AE36" i="10"/>
  <c r="Z58" i="10"/>
  <c r="Z69" i="10"/>
  <c r="AD81" i="10"/>
  <c r="Y20" i="10"/>
  <c r="Y40" i="10"/>
  <c r="AE56" i="10"/>
  <c r="AD75" i="10"/>
  <c r="AE25" i="10"/>
  <c r="Z47" i="10"/>
  <c r="AE69" i="10"/>
  <c r="AE81" i="10"/>
  <c r="Y92" i="10"/>
  <c r="Y14" i="10"/>
  <c r="Y22" i="10"/>
  <c r="Z15" i="10"/>
  <c r="AD23" i="10"/>
  <c r="AD30" i="10"/>
  <c r="AE33" i="10"/>
  <c r="Y38" i="10"/>
  <c r="Y42" i="10"/>
  <c r="AD45" i="10"/>
  <c r="Z50" i="10"/>
  <c r="Z54" i="10"/>
  <c r="AE58" i="10"/>
  <c r="Y62" i="10"/>
  <c r="Y67" i="10"/>
  <c r="Z72" i="10"/>
  <c r="Z79" i="10"/>
  <c r="Y95" i="10"/>
  <c r="Y17" i="10"/>
  <c r="AD22" i="10"/>
  <c r="Z29" i="10"/>
  <c r="AD33" i="10"/>
  <c r="AD38" i="10"/>
  <c r="Z44" i="10"/>
  <c r="AD49" i="10"/>
  <c r="AE54" i="10"/>
  <c r="AD60" i="10"/>
  <c r="AD65" i="10"/>
  <c r="Y74" i="10"/>
  <c r="Y90" i="10"/>
  <c r="Y72" i="10"/>
  <c r="Y77" i="10"/>
  <c r="Z87" i="10"/>
  <c r="Y97" i="10"/>
  <c r="AD84" i="10"/>
  <c r="Z90" i="10"/>
  <c r="Z95" i="10"/>
  <c r="Z21" i="10"/>
  <c r="AE14" i="10"/>
  <c r="AE22" i="10"/>
  <c r="Y29" i="10"/>
  <c r="Y33" i="10"/>
  <c r="AD36" i="10"/>
  <c r="AE40" i="10"/>
  <c r="AE44" i="10"/>
  <c r="AE49" i="10"/>
  <c r="Y53" i="10"/>
  <c r="Y58" i="10"/>
  <c r="Z61" i="10"/>
  <c r="AE65" i="10"/>
  <c r="AE71" i="10"/>
  <c r="AE78" i="10"/>
  <c r="AE88" i="10"/>
  <c r="AD16" i="10"/>
  <c r="Z22" i="10"/>
  <c r="Z26" i="10"/>
  <c r="AE32" i="10"/>
  <c r="Z38" i="10"/>
  <c r="AD42" i="10"/>
  <c r="Z49" i="10"/>
  <c r="Z53" i="10"/>
  <c r="AD58" i="10"/>
  <c r="Z65" i="10"/>
  <c r="AD70" i="10"/>
  <c r="Y81" i="10"/>
  <c r="AE70" i="10"/>
  <c r="Z76" i="10"/>
  <c r="Y84" i="10"/>
  <c r="Z96" i="10"/>
  <c r="Y83" i="10"/>
  <c r="Z88" i="10"/>
  <c r="Y94" i="10"/>
  <c r="AD17" i="10"/>
  <c r="Z25" i="10"/>
  <c r="AD15" i="10"/>
  <c r="AE26" i="10"/>
  <c r="Y31" i="10"/>
  <c r="AA31" i="10" s="1"/>
  <c r="AB31" i="10" s="1"/>
  <c r="AC31" i="10" s="1"/>
  <c r="AD34" i="10"/>
  <c r="AD39" i="10"/>
  <c r="AE42" i="10"/>
  <c r="Y47" i="10"/>
  <c r="AE51" i="10"/>
  <c r="Y56" i="10"/>
  <c r="Z59" i="10"/>
  <c r="Z63" i="10"/>
  <c r="AE67" i="10"/>
  <c r="AE74" i="10"/>
  <c r="Z85" i="10"/>
  <c r="AE97" i="10"/>
  <c r="AF97" i="10" s="1"/>
  <c r="AG97" i="10" s="1"/>
  <c r="AH97" i="10" s="1"/>
  <c r="AD18" i="10"/>
  <c r="AD24" i="10"/>
  <c r="AD29" i="10"/>
  <c r="AE34" i="10"/>
  <c r="AD40" i="10"/>
  <c r="AE45" i="10"/>
  <c r="AE50" i="10"/>
  <c r="AD56" i="10"/>
  <c r="AE61" i="10"/>
  <c r="Z67" i="10"/>
  <c r="Y78" i="10"/>
  <c r="AD94" i="10"/>
  <c r="AE72" i="10"/>
  <c r="Y79" i="10"/>
  <c r="AE90" i="10"/>
  <c r="AD79" i="10"/>
  <c r="Z86" i="10"/>
  <c r="AD90" i="10"/>
  <c r="Y96" i="10"/>
  <c r="Z90" i="14"/>
  <c r="Z87" i="14"/>
  <c r="Z88" i="14"/>
  <c r="Z89" i="14"/>
  <c r="Z84" i="14"/>
  <c r="Z85" i="14"/>
  <c r="Z86" i="14"/>
  <c r="AE15" i="10"/>
  <c r="Z20" i="10"/>
  <c r="AA20" i="10" s="1"/>
  <c r="AE23" i="10"/>
  <c r="AE27" i="10"/>
  <c r="AD31" i="10"/>
  <c r="Z35" i="10"/>
  <c r="Z40" i="10"/>
  <c r="AA40" i="10" s="1"/>
  <c r="AB40" i="10" s="1"/>
  <c r="AC40" i="10" s="1"/>
  <c r="AE43" i="10"/>
  <c r="AF43" i="10" s="1"/>
  <c r="AG43" i="10" s="1"/>
  <c r="AH43" i="10" s="1"/>
  <c r="AD47" i="10"/>
  <c r="AD51" i="10"/>
  <c r="Z56" i="10"/>
  <c r="AE59" i="10"/>
  <c r="AE63" i="10"/>
  <c r="AD67" i="10"/>
  <c r="AE76" i="10"/>
  <c r="Z89" i="10"/>
  <c r="Y70" i="10"/>
  <c r="Z74" i="10"/>
  <c r="Z78" i="10"/>
  <c r="AE86" i="10"/>
  <c r="Y93" i="10"/>
  <c r="Z81" i="10"/>
  <c r="Y85" i="10"/>
  <c r="AD88" i="10"/>
  <c r="AD93" i="10"/>
  <c r="Z97" i="10"/>
  <c r="U87" i="14"/>
  <c r="U86" i="14"/>
  <c r="U85" i="14"/>
  <c r="U89" i="14"/>
  <c r="U90" i="14"/>
  <c r="U88" i="14"/>
  <c r="U84" i="14"/>
  <c r="U251" i="7"/>
  <c r="V251" i="7" s="1"/>
  <c r="AB56" i="7"/>
  <c r="AC56" i="7" s="1"/>
  <c r="AB243" i="7"/>
  <c r="AC243" i="7" s="1"/>
  <c r="U167" i="7"/>
  <c r="V167" i="7" s="1"/>
  <c r="AB294" i="7"/>
  <c r="AC294" i="7" s="1"/>
  <c r="AB329" i="7"/>
  <c r="AC329" i="7" s="1"/>
  <c r="U283" i="7"/>
  <c r="V283" i="7" s="1"/>
  <c r="AB339" i="7"/>
  <c r="AC339" i="7" s="1"/>
  <c r="L22" i="8"/>
  <c r="Q22" i="8" s="1"/>
  <c r="S5" i="16"/>
  <c r="G5" i="16"/>
  <c r="N5" i="16"/>
  <c r="M5" i="16"/>
  <c r="O5" i="16"/>
  <c r="I5" i="16"/>
  <c r="J5" i="16"/>
  <c r="L5" i="16"/>
  <c r="K5" i="16"/>
  <c r="AF27" i="10"/>
  <c r="AG27" i="10" s="1"/>
  <c r="AH27" i="10" s="1"/>
  <c r="Y13" i="10"/>
  <c r="Y100" i="10" s="1"/>
  <c r="AD13" i="10"/>
  <c r="AD100" i="10" s="1"/>
  <c r="Z17" i="10"/>
  <c r="AA17" i="10" s="1"/>
  <c r="AB17" i="10" s="1"/>
  <c r="AC17" i="10" s="1"/>
  <c r="AD21" i="10"/>
  <c r="Y26" i="10"/>
  <c r="AE18" i="10"/>
  <c r="Y24" i="10"/>
  <c r="AE29" i="10"/>
  <c r="AD32" i="10"/>
  <c r="AF32" i="10" s="1"/>
  <c r="AG32" i="10" s="1"/>
  <c r="AH32" i="10" s="1"/>
  <c r="Y35" i="10"/>
  <c r="AE38" i="10"/>
  <c r="AF38" i="10" s="1"/>
  <c r="AD41" i="10"/>
  <c r="Y44" i="10"/>
  <c r="Z48" i="10"/>
  <c r="Y51" i="10"/>
  <c r="AE53" i="10"/>
  <c r="Z57" i="10"/>
  <c r="Y60" i="10"/>
  <c r="AE62" i="10"/>
  <c r="Z66" i="10"/>
  <c r="Y69" i="10"/>
  <c r="AA69" i="10" s="1"/>
  <c r="AB69" i="10" s="1"/>
  <c r="AC69" i="10" s="1"/>
  <c r="Z75" i="10"/>
  <c r="AE79" i="10"/>
  <c r="Z94" i="10"/>
  <c r="AA94" i="10" s="1"/>
  <c r="AB94" i="10" s="1"/>
  <c r="AC94" i="10" s="1"/>
  <c r="Y15" i="10"/>
  <c r="AE17" i="10"/>
  <c r="AE21" i="10"/>
  <c r="Z24" i="10"/>
  <c r="AD26" i="10"/>
  <c r="AE30" i="10"/>
  <c r="Z33" i="10"/>
  <c r="AD35" i="10"/>
  <c r="AE39" i="10"/>
  <c r="AF39" i="10" s="1"/>
  <c r="AG39" i="10" s="1"/>
  <c r="AH39" i="10" s="1"/>
  <c r="Z42" i="10"/>
  <c r="AD44" i="10"/>
  <c r="AE48" i="10"/>
  <c r="Z51" i="10"/>
  <c r="AD53" i="10"/>
  <c r="AE57" i="10"/>
  <c r="Z60" i="10"/>
  <c r="AD62" i="10"/>
  <c r="AE66" i="10"/>
  <c r="Z70" i="10"/>
  <c r="Z77" i="10"/>
  <c r="AA77" i="10" s="1"/>
  <c r="AB77" i="10" s="1"/>
  <c r="AC77" i="10" s="1"/>
  <c r="AD85" i="10"/>
  <c r="AE68" i="10"/>
  <c r="Z71" i="10"/>
  <c r="Y75" i="10"/>
  <c r="AE77" i="10"/>
  <c r="Z83" i="10"/>
  <c r="Y88" i="10"/>
  <c r="AA88" i="10" s="1"/>
  <c r="AB88" i="10" s="1"/>
  <c r="AC88" i="10" s="1"/>
  <c r="AE95" i="10"/>
  <c r="Y80" i="10"/>
  <c r="Z84" i="10"/>
  <c r="AD86" i="10"/>
  <c r="AF86" i="10" s="1"/>
  <c r="AG86" i="10" s="1"/>
  <c r="AH86" i="10" s="1"/>
  <c r="Y89" i="10"/>
  <c r="AA89" i="10" s="1"/>
  <c r="AB89" i="10" s="1"/>
  <c r="AC89" i="10" s="1"/>
  <c r="Z93" i="10"/>
  <c r="AD95" i="10"/>
  <c r="AE16" i="10"/>
  <c r="AE20" i="10"/>
  <c r="AE24" i="10"/>
  <c r="AF24" i="10" s="1"/>
  <c r="AG24" i="10" s="1"/>
  <c r="AH24" i="10" s="1"/>
  <c r="AE47" i="10"/>
  <c r="Y16" i="10"/>
  <c r="Z23" i="10"/>
  <c r="Z27" i="10"/>
  <c r="Z30" i="10"/>
  <c r="Z32" i="10"/>
  <c r="Z34" i="10"/>
  <c r="Z36" i="10"/>
  <c r="Z39" i="10"/>
  <c r="Z41" i="10"/>
  <c r="Z43" i="10"/>
  <c r="Z45" i="10"/>
  <c r="AD48" i="10"/>
  <c r="AD50" i="10"/>
  <c r="AD52" i="10"/>
  <c r="AD54" i="10"/>
  <c r="AD57" i="10"/>
  <c r="AD59" i="10"/>
  <c r="AF59" i="10" s="1"/>
  <c r="AG59" i="10" s="1"/>
  <c r="AH59" i="10" s="1"/>
  <c r="AD61" i="10"/>
  <c r="AD63" i="10"/>
  <c r="AD66" i="10"/>
  <c r="AD68" i="10"/>
  <c r="AD72" i="10"/>
  <c r="Y76" i="10"/>
  <c r="AA76" i="10" s="1"/>
  <c r="AB76" i="10" s="1"/>
  <c r="AC76" i="10" s="1"/>
  <c r="AD80" i="10"/>
  <c r="AD89" i="10"/>
  <c r="Z14" i="10"/>
  <c r="Z16" i="10"/>
  <c r="Z18" i="10"/>
  <c r="Y21" i="10"/>
  <c r="Y23" i="10"/>
  <c r="AA23" i="10" s="1"/>
  <c r="AB23" i="10" s="1"/>
  <c r="AC23" i="10" s="1"/>
  <c r="Y25" i="10"/>
  <c r="Y27" i="10"/>
  <c r="Y30" i="10"/>
  <c r="Y32" i="10"/>
  <c r="Y34" i="10"/>
  <c r="Y36" i="10"/>
  <c r="Y39" i="10"/>
  <c r="Y41" i="10"/>
  <c r="Y43" i="10"/>
  <c r="Y45" i="10"/>
  <c r="Y48" i="10"/>
  <c r="Y50" i="10"/>
  <c r="AA50" i="10" s="1"/>
  <c r="AB50" i="10" s="1"/>
  <c r="AC50" i="10" s="1"/>
  <c r="Y52" i="10"/>
  <c r="Y54" i="10"/>
  <c r="Y57" i="10"/>
  <c r="Y59" i="10"/>
  <c r="AA59" i="10" s="1"/>
  <c r="AB59" i="10" s="1"/>
  <c r="AC59" i="10" s="1"/>
  <c r="Y61" i="10"/>
  <c r="AA61" i="10" s="1"/>
  <c r="AB61" i="10" s="1"/>
  <c r="AC61" i="10" s="1"/>
  <c r="Y63" i="10"/>
  <c r="Y66" i="10"/>
  <c r="Y68" i="10"/>
  <c r="AA68" i="10" s="1"/>
  <c r="AB68" i="10" s="1"/>
  <c r="AC68" i="10" s="1"/>
  <c r="Y71" i="10"/>
  <c r="AD77" i="10"/>
  <c r="AE84" i="10"/>
  <c r="AF84" i="10" s="1"/>
  <c r="AG84" i="10" s="1"/>
  <c r="AH84" i="10" s="1"/>
  <c r="AE93" i="10"/>
  <c r="AF93" i="10" s="1"/>
  <c r="AG93" i="10" s="1"/>
  <c r="AH93" i="10" s="1"/>
  <c r="AD69" i="10"/>
  <c r="AF69" i="10" s="1"/>
  <c r="AG69" i="10" s="1"/>
  <c r="AH69" i="10" s="1"/>
  <c r="AD71" i="10"/>
  <c r="AF71" i="10" s="1"/>
  <c r="AG71" i="10" s="1"/>
  <c r="AH71" i="10" s="1"/>
  <c r="AD74" i="10"/>
  <c r="AF74" i="10" s="1"/>
  <c r="AD76" i="10"/>
  <c r="AD78" i="10"/>
  <c r="AD83" i="10"/>
  <c r="AD87" i="10"/>
  <c r="AD92" i="10"/>
  <c r="AD96" i="10"/>
  <c r="AF96" i="10" s="1"/>
  <c r="AG96" i="10" s="1"/>
  <c r="AH96" i="10" s="1"/>
  <c r="AE80" i="10"/>
  <c r="AE83" i="10"/>
  <c r="AE85" i="10"/>
  <c r="AE87" i="10"/>
  <c r="AE89" i="10"/>
  <c r="AE92" i="10"/>
  <c r="AE94" i="10"/>
  <c r="U304" i="7"/>
  <c r="V304" i="7" s="1"/>
  <c r="AB312" i="7"/>
  <c r="AC312" i="7" s="1"/>
  <c r="AB250" i="7"/>
  <c r="AC250" i="7" s="1"/>
  <c r="AB335" i="7"/>
  <c r="AC335" i="7" s="1"/>
  <c r="U208" i="7"/>
  <c r="V208" i="7" s="1"/>
  <c r="Y110" i="7"/>
  <c r="Y134" i="7"/>
  <c r="Y121" i="7"/>
  <c r="Y118" i="7"/>
  <c r="R309" i="7"/>
  <c r="Y255" i="7"/>
  <c r="R322" i="7"/>
  <c r="R201" i="7"/>
  <c r="Y165" i="7"/>
  <c r="R76" i="7"/>
  <c r="R84" i="7"/>
  <c r="Y181" i="7"/>
  <c r="Y257" i="7"/>
  <c r="R30" i="7"/>
  <c r="Y135" i="7"/>
  <c r="AB95" i="7"/>
  <c r="AC95" i="7" s="1"/>
  <c r="AB85" i="7"/>
  <c r="AC85" i="7" s="1"/>
  <c r="Y139" i="7"/>
  <c r="R187" i="7"/>
  <c r="Y60" i="7"/>
  <c r="Y45" i="7"/>
  <c r="R20" i="7"/>
  <c r="Y94" i="7"/>
  <c r="Y51" i="7"/>
  <c r="R224" i="7"/>
  <c r="R33" i="7"/>
  <c r="Y88" i="7"/>
  <c r="R268" i="7"/>
  <c r="Y66" i="7"/>
  <c r="R282" i="7"/>
  <c r="X342" i="7"/>
  <c r="R46" i="7"/>
  <c r="Y232" i="7"/>
  <c r="R104" i="7"/>
  <c r="R215" i="7"/>
  <c r="R272" i="7"/>
  <c r="Y308" i="7"/>
  <c r="Y236" i="7"/>
  <c r="R288" i="7"/>
  <c r="R147" i="7"/>
  <c r="R164" i="7"/>
  <c r="AB69" i="7"/>
  <c r="AC69" i="7" s="1"/>
  <c r="AB172" i="7"/>
  <c r="AC172" i="7" s="1"/>
  <c r="U65" i="7"/>
  <c r="V65" i="7" s="1"/>
  <c r="U165" i="7"/>
  <c r="V165" i="7" s="1"/>
  <c r="U69" i="7"/>
  <c r="V69" i="7" s="1"/>
  <c r="U305" i="7"/>
  <c r="V305" i="7" s="1"/>
  <c r="U130" i="7"/>
  <c r="V130" i="7" s="1"/>
  <c r="U31" i="7"/>
  <c r="V31" i="7" s="1"/>
  <c r="U314" i="7"/>
  <c r="V314" i="7" s="1"/>
  <c r="R50" i="7"/>
  <c r="R265" i="7"/>
  <c r="R61" i="7"/>
  <c r="R49" i="7"/>
  <c r="Y200" i="7"/>
  <c r="R294" i="7"/>
  <c r="R17" i="7"/>
  <c r="Y126" i="7"/>
  <c r="Y29" i="7"/>
  <c r="Y44" i="7"/>
  <c r="Y184" i="7"/>
  <c r="Y143" i="7"/>
  <c r="R136" i="7"/>
  <c r="R105" i="7"/>
  <c r="R82" i="7"/>
  <c r="U237" i="7"/>
  <c r="V237" i="7" s="1"/>
  <c r="Y218" i="7"/>
  <c r="R287" i="7"/>
  <c r="Y288" i="7"/>
  <c r="AB235" i="7"/>
  <c r="AC235" i="7" s="1"/>
  <c r="U250" i="7"/>
  <c r="V250" i="7" s="1"/>
  <c r="AB262" i="7"/>
  <c r="AC262" i="7" s="1"/>
  <c r="Y317" i="7"/>
  <c r="Y346" i="7"/>
  <c r="R35" i="7"/>
  <c r="R176" i="7"/>
  <c r="R279" i="7"/>
  <c r="Y228" i="7"/>
  <c r="Y115" i="7"/>
  <c r="Y144" i="7"/>
  <c r="AB315" i="7"/>
  <c r="AC315" i="7" s="1"/>
  <c r="Y304" i="7"/>
  <c r="Y320" i="7"/>
  <c r="AB309" i="7"/>
  <c r="AC309" i="7" s="1"/>
  <c r="Y274" i="7"/>
  <c r="Y191" i="7"/>
  <c r="AB116" i="7"/>
  <c r="AC116" i="7" s="1"/>
  <c r="AB129" i="7"/>
  <c r="AC129" i="7" s="1"/>
  <c r="AB193" i="7"/>
  <c r="AC193" i="7" s="1"/>
  <c r="R26" i="7"/>
  <c r="R261" i="7"/>
  <c r="R301" i="7"/>
  <c r="Y105" i="7"/>
  <c r="Y185" i="7"/>
  <c r="Y130" i="7"/>
  <c r="R111" i="7"/>
  <c r="R177" i="7"/>
  <c r="R53" i="7"/>
  <c r="R307" i="7"/>
  <c r="Y326" i="7"/>
  <c r="R331" i="7"/>
  <c r="R98" i="7"/>
  <c r="R219" i="7"/>
  <c r="O350" i="7"/>
  <c r="R191" i="7"/>
  <c r="R163" i="7"/>
  <c r="R130" i="7"/>
  <c r="R106" i="7"/>
  <c r="Y46" i="7"/>
  <c r="Y74" i="7"/>
  <c r="A1" i="7"/>
  <c r="B1" i="16" s="1"/>
  <c r="B6" i="16" s="1"/>
  <c r="Y269" i="7"/>
  <c r="Y258" i="7"/>
  <c r="Y316" i="7"/>
  <c r="AB320" i="7"/>
  <c r="AC320" i="7" s="1"/>
  <c r="AB301" i="7"/>
  <c r="AC301" i="7" s="1"/>
  <c r="Y282" i="7"/>
  <c r="U312" i="7"/>
  <c r="V312" i="7" s="1"/>
  <c r="AB58" i="7"/>
  <c r="AC58" i="7" s="1"/>
  <c r="Q336" i="7"/>
  <c r="R308" i="7"/>
  <c r="O27" i="19"/>
  <c r="O29" i="19" s="1"/>
  <c r="AB277" i="7"/>
  <c r="AC277" i="7" s="1"/>
  <c r="U328" i="7"/>
  <c r="V328" i="7" s="1"/>
  <c r="R256" i="7"/>
  <c r="R221" i="7"/>
  <c r="R170" i="7"/>
  <c r="Y186" i="7"/>
  <c r="Y23" i="7"/>
  <c r="R166" i="7"/>
  <c r="AB54" i="7"/>
  <c r="AC54" i="7" s="1"/>
  <c r="U344" i="7"/>
  <c r="V344" i="7" s="1"/>
  <c r="L45" i="19"/>
  <c r="O43" i="19"/>
  <c r="O45" i="19" s="1"/>
  <c r="Q197" i="7"/>
  <c r="Y264" i="7"/>
  <c r="R341" i="7"/>
  <c r="R326" i="7"/>
  <c r="Y98" i="7"/>
  <c r="Y42" i="7"/>
  <c r="W195" i="7"/>
  <c r="X195" i="7"/>
  <c r="U316" i="7"/>
  <c r="V316" i="7" s="1"/>
  <c r="U338" i="7"/>
  <c r="V338" i="7" s="1"/>
  <c r="R213" i="7"/>
  <c r="AB241" i="7"/>
  <c r="AC241" i="7" s="1"/>
  <c r="Y338" i="7"/>
  <c r="Y331" i="7"/>
  <c r="O351" i="7"/>
  <c r="AB123" i="7"/>
  <c r="AC123" i="7" s="1"/>
  <c r="AB49" i="7"/>
  <c r="AC49" i="7" s="1"/>
  <c r="U74" i="7"/>
  <c r="V74" i="7" s="1"/>
  <c r="AB90" i="7"/>
  <c r="AC90" i="7" s="1"/>
  <c r="X336" i="7"/>
  <c r="U86" i="7"/>
  <c r="V86" i="7" s="1"/>
  <c r="U121" i="7"/>
  <c r="V121" i="7" s="1"/>
  <c r="U318" i="7"/>
  <c r="V318" i="7" s="1"/>
  <c r="U185" i="7"/>
  <c r="V185" i="7" s="1"/>
  <c r="AB149" i="7"/>
  <c r="AC149" i="7" s="1"/>
  <c r="AB181" i="7"/>
  <c r="AC181" i="7" s="1"/>
  <c r="AB334" i="7"/>
  <c r="AC334" i="7" s="1"/>
  <c r="R229" i="7"/>
  <c r="R245" i="7"/>
  <c r="AB46" i="7"/>
  <c r="AC46" i="7" s="1"/>
  <c r="AB43" i="7"/>
  <c r="AC43" i="7" s="1"/>
  <c r="U92" i="7"/>
  <c r="V92" i="7" s="1"/>
  <c r="R266" i="7"/>
  <c r="U242" i="7"/>
  <c r="V242" i="7" s="1"/>
  <c r="U347" i="7"/>
  <c r="V347" i="7" s="1"/>
  <c r="U138" i="7"/>
  <c r="V138" i="7" s="1"/>
  <c r="AB228" i="7"/>
  <c r="AC228" i="7" s="1"/>
  <c r="U285" i="7"/>
  <c r="V285" i="7" s="1"/>
  <c r="AB65" i="7"/>
  <c r="AC65" i="7" s="1"/>
  <c r="R240" i="7"/>
  <c r="Y310" i="7"/>
  <c r="R293" i="7"/>
  <c r="R269" i="7"/>
  <c r="Y15" i="7"/>
  <c r="Q195" i="7"/>
  <c r="U76" i="7"/>
  <c r="V76" i="7" s="1"/>
  <c r="AB187" i="7"/>
  <c r="AC187" i="7" s="1"/>
  <c r="AB94" i="7"/>
  <c r="AC94" i="7" s="1"/>
  <c r="AB131" i="7"/>
  <c r="AC131" i="7" s="1"/>
  <c r="U224" i="7"/>
  <c r="V224" i="7" s="1"/>
  <c r="U289" i="7"/>
  <c r="V289" i="7" s="1"/>
  <c r="AB84" i="7"/>
  <c r="AC84" i="7" s="1"/>
  <c r="AB305" i="7"/>
  <c r="AC305" i="7" s="1"/>
  <c r="U26" i="7"/>
  <c r="V26" i="7" s="1"/>
  <c r="U58" i="7"/>
  <c r="V58" i="7" s="1"/>
  <c r="U90" i="7"/>
  <c r="V90" i="7" s="1"/>
  <c r="X197" i="7"/>
  <c r="R217" i="7"/>
  <c r="R233" i="7"/>
  <c r="AB21" i="7"/>
  <c r="AC21" i="7" s="1"/>
  <c r="AB109" i="7"/>
  <c r="AC109" i="7" s="1"/>
  <c r="AB156" i="7"/>
  <c r="AC156" i="7" s="1"/>
  <c r="U57" i="7"/>
  <c r="V57" i="7" s="1"/>
  <c r="U201" i="7"/>
  <c r="V201" i="7" s="1"/>
  <c r="U48" i="7"/>
  <c r="V48" i="7" s="1"/>
  <c r="AB88" i="7"/>
  <c r="AC88" i="7" s="1"/>
  <c r="U257" i="7"/>
  <c r="V257" i="7" s="1"/>
  <c r="U157" i="7"/>
  <c r="V157" i="7" s="1"/>
  <c r="U29" i="7"/>
  <c r="V29" i="7" s="1"/>
  <c r="U144" i="7"/>
  <c r="V144" i="7" s="1"/>
  <c r="U220" i="7"/>
  <c r="V220" i="7" s="1"/>
  <c r="AB260" i="7"/>
  <c r="AC260" i="7" s="1"/>
  <c r="AB135" i="7"/>
  <c r="AC135" i="7" s="1"/>
  <c r="AB167" i="7"/>
  <c r="AC167" i="7" s="1"/>
  <c r="U326" i="7"/>
  <c r="V326" i="7" s="1"/>
  <c r="AB236" i="7"/>
  <c r="AC236" i="7" s="1"/>
  <c r="AB124" i="7"/>
  <c r="AC124" i="7" s="1"/>
  <c r="AB119" i="7"/>
  <c r="AC119" i="7" s="1"/>
  <c r="AB180" i="7"/>
  <c r="AC180" i="7" s="1"/>
  <c r="AB57" i="7"/>
  <c r="AC57" i="7" s="1"/>
  <c r="AB113" i="7"/>
  <c r="AC113" i="7" s="1"/>
  <c r="AB161" i="7"/>
  <c r="AC161" i="7" s="1"/>
  <c r="U34" i="7"/>
  <c r="V34" i="7" s="1"/>
  <c r="U50" i="7"/>
  <c r="V50" i="7" s="1"/>
  <c r="AB74" i="7"/>
  <c r="AC74" i="7" s="1"/>
  <c r="U98" i="7"/>
  <c r="V98" i="7" s="1"/>
  <c r="U114" i="7"/>
  <c r="V114" i="7" s="1"/>
  <c r="Y234" i="7"/>
  <c r="R234" i="7"/>
  <c r="Y213" i="7"/>
  <c r="Y229" i="7"/>
  <c r="Y245" i="7"/>
  <c r="AB47" i="7"/>
  <c r="AC47" i="7" s="1"/>
  <c r="R316" i="7"/>
  <c r="AB263" i="7"/>
  <c r="AC263" i="7" s="1"/>
  <c r="AB37" i="7"/>
  <c r="AC37" i="7" s="1"/>
  <c r="AB18" i="7"/>
  <c r="AC18" i="7" s="1"/>
  <c r="U71" i="7"/>
  <c r="V71" i="7" s="1"/>
  <c r="U261" i="7"/>
  <c r="V261" i="7" s="1"/>
  <c r="R34" i="7"/>
  <c r="R114" i="7"/>
  <c r="R194" i="7"/>
  <c r="R227" i="7"/>
  <c r="R58" i="7"/>
  <c r="R186" i="7"/>
  <c r="Y151" i="7"/>
  <c r="R138" i="7"/>
  <c r="R285" i="7"/>
  <c r="AB120" i="7"/>
  <c r="AC120" i="7" s="1"/>
  <c r="AB325" i="7"/>
  <c r="AC325" i="7" s="1"/>
  <c r="AB208" i="7"/>
  <c r="AC208" i="7" s="1"/>
  <c r="U172" i="7"/>
  <c r="V172" i="7" s="1"/>
  <c r="U334" i="7"/>
  <c r="V334" i="7" s="1"/>
  <c r="AB59" i="7"/>
  <c r="AC59" i="7" s="1"/>
  <c r="U188" i="7"/>
  <c r="V188" i="7" s="1"/>
  <c r="AB150" i="7"/>
  <c r="AC150" i="7" s="1"/>
  <c r="AB201" i="7"/>
  <c r="AC201" i="7" s="1"/>
  <c r="U345" i="7"/>
  <c r="V345" i="7" s="1"/>
  <c r="AB75" i="7"/>
  <c r="AC75" i="7" s="1"/>
  <c r="U129" i="7"/>
  <c r="V129" i="7" s="1"/>
  <c r="U193" i="7"/>
  <c r="V193" i="7" s="1"/>
  <c r="AB26" i="7"/>
  <c r="AC26" i="7" s="1"/>
  <c r="U341" i="7"/>
  <c r="V341" i="7" s="1"/>
  <c r="U132" i="7"/>
  <c r="V132" i="7" s="1"/>
  <c r="U287" i="7"/>
  <c r="V287" i="7" s="1"/>
  <c r="U25" i="7"/>
  <c r="V25" i="7" s="1"/>
  <c r="U228" i="7"/>
  <c r="V228" i="7" s="1"/>
  <c r="U279" i="7"/>
  <c r="V279" i="7" s="1"/>
  <c r="AB300" i="7"/>
  <c r="AC300" i="7" s="1"/>
  <c r="U315" i="7"/>
  <c r="V315" i="7" s="1"/>
  <c r="U240" i="7"/>
  <c r="V240" i="7" s="1"/>
  <c r="U194" i="7"/>
  <c r="V194" i="7" s="1"/>
  <c r="U212" i="7"/>
  <c r="V212" i="7" s="1"/>
  <c r="U307" i="7"/>
  <c r="V307" i="7" s="1"/>
  <c r="AB285" i="7"/>
  <c r="AC285" i="7" s="1"/>
  <c r="AB314" i="7"/>
  <c r="AC314" i="7" s="1"/>
  <c r="AB102" i="7"/>
  <c r="AC102" i="7" s="1"/>
  <c r="AB311" i="7"/>
  <c r="AC311" i="7" s="1"/>
  <c r="U146" i="7"/>
  <c r="V146" i="7" s="1"/>
  <c r="U215" i="7"/>
  <c r="V215" i="7" s="1"/>
  <c r="U252" i="7"/>
  <c r="V252" i="7" s="1"/>
  <c r="AB215" i="7"/>
  <c r="AC215" i="7" s="1"/>
  <c r="AB170" i="7"/>
  <c r="AC170" i="7" s="1"/>
  <c r="AB293" i="7"/>
  <c r="AC293" i="7" s="1"/>
  <c r="U189" i="7"/>
  <c r="V189" i="7" s="1"/>
  <c r="U267" i="7"/>
  <c r="V267" i="7" s="1"/>
  <c r="U49" i="7"/>
  <c r="V49" i="7" s="1"/>
  <c r="AB141" i="7"/>
  <c r="AC141" i="7" s="1"/>
  <c r="D51" i="19"/>
  <c r="D53" i="19" s="1"/>
  <c r="AB158" i="7"/>
  <c r="AC158" i="7" s="1"/>
  <c r="U325" i="7"/>
  <c r="V325" i="7" s="1"/>
  <c r="AB186" i="7"/>
  <c r="AC186" i="7" s="1"/>
  <c r="AB346" i="7"/>
  <c r="AC346" i="7" s="1"/>
  <c r="AB45" i="7"/>
  <c r="AC45" i="7" s="1"/>
  <c r="U105" i="7"/>
  <c r="V105" i="7" s="1"/>
  <c r="U280" i="7"/>
  <c r="V280" i="7" s="1"/>
  <c r="U122" i="7"/>
  <c r="V122" i="7" s="1"/>
  <c r="AB27" i="7"/>
  <c r="AC27" i="7" s="1"/>
  <c r="AB134" i="7"/>
  <c r="AC134" i="7" s="1"/>
  <c r="U161" i="7"/>
  <c r="V161" i="7" s="1"/>
  <c r="AB91" i="7"/>
  <c r="AC91" i="7" s="1"/>
  <c r="U104" i="7"/>
  <c r="V104" i="7" s="1"/>
  <c r="AB40" i="7"/>
  <c r="AC40" i="7" s="1"/>
  <c r="AB72" i="7"/>
  <c r="AC72" i="7" s="1"/>
  <c r="AB24" i="7"/>
  <c r="AC24" i="7" s="1"/>
  <c r="U73" i="7"/>
  <c r="V73" i="7" s="1"/>
  <c r="U112" i="7"/>
  <c r="V112" i="7" s="1"/>
  <c r="U306" i="7"/>
  <c r="V306" i="7" s="1"/>
  <c r="AB143" i="7"/>
  <c r="AC143" i="7" s="1"/>
  <c r="U206" i="7"/>
  <c r="V206" i="7" s="1"/>
  <c r="AB240" i="7"/>
  <c r="AC240" i="7" s="1"/>
  <c r="U291" i="7"/>
  <c r="V291" i="7" s="1"/>
  <c r="U346" i="7"/>
  <c r="V346" i="7" s="1"/>
  <c r="AB318" i="7"/>
  <c r="AC318" i="7" s="1"/>
  <c r="AB328" i="7"/>
  <c r="AC328" i="7" s="1"/>
  <c r="U349" i="7"/>
  <c r="AB132" i="7"/>
  <c r="AC132" i="7" s="1"/>
  <c r="AB73" i="7"/>
  <c r="AC73" i="7" s="1"/>
  <c r="U66" i="7"/>
  <c r="V66" i="7" s="1"/>
  <c r="AB182" i="7"/>
  <c r="AC182" i="7" s="1"/>
  <c r="U52" i="7"/>
  <c r="V52" i="7" s="1"/>
  <c r="U293" i="7"/>
  <c r="V293" i="7" s="1"/>
  <c r="U335" i="7"/>
  <c r="V335" i="7" s="1"/>
  <c r="AB261" i="7"/>
  <c r="AC261" i="7" s="1"/>
  <c r="U324" i="7"/>
  <c r="V324" i="7" s="1"/>
  <c r="U159" i="7"/>
  <c r="V159" i="7" s="1"/>
  <c r="AB125" i="7"/>
  <c r="AC125" i="7" s="1"/>
  <c r="U302" i="7"/>
  <c r="V302" i="7" s="1"/>
  <c r="AB231" i="7"/>
  <c r="AC231" i="7" s="1"/>
  <c r="AB218" i="7"/>
  <c r="AC218" i="7" s="1"/>
  <c r="AB68" i="7"/>
  <c r="AC68" i="7" s="1"/>
  <c r="AB163" i="7"/>
  <c r="AC163" i="7" s="1"/>
  <c r="U246" i="7"/>
  <c r="V246" i="7" s="1"/>
  <c r="U164" i="7"/>
  <c r="V164" i="7" s="1"/>
  <c r="AB332" i="7"/>
  <c r="AC332" i="7" s="1"/>
  <c r="AB108" i="7"/>
  <c r="AC108" i="7" s="1"/>
  <c r="U244" i="7"/>
  <c r="V244" i="7" s="1"/>
  <c r="U153" i="7"/>
  <c r="V153" i="7" s="1"/>
  <c r="AB209" i="7"/>
  <c r="AC209" i="7" s="1"/>
  <c r="U259" i="7"/>
  <c r="V259" i="7" s="1"/>
  <c r="AB133" i="7"/>
  <c r="AC133" i="7" s="1"/>
  <c r="AB220" i="7"/>
  <c r="AC220" i="7" s="1"/>
  <c r="AB292" i="7"/>
  <c r="AC292" i="7" s="1"/>
  <c r="AB310" i="7"/>
  <c r="AC310" i="7" s="1"/>
  <c r="U303" i="7"/>
  <c r="V303" i="7" s="1"/>
  <c r="AB333" i="7"/>
  <c r="AC333" i="7" s="1"/>
  <c r="AB216" i="7"/>
  <c r="AC216" i="7" s="1"/>
  <c r="AB194" i="7"/>
  <c r="AC194" i="7" s="1"/>
  <c r="AB238" i="7"/>
  <c r="AC238" i="7" s="1"/>
  <c r="AB273" i="7"/>
  <c r="AC273" i="7" s="1"/>
  <c r="AB331" i="7"/>
  <c r="AC331" i="7" s="1"/>
  <c r="U323" i="7"/>
  <c r="V323" i="7" s="1"/>
  <c r="U269" i="7"/>
  <c r="V269" i="7" s="1"/>
  <c r="U135" i="7"/>
  <c r="V135" i="7" s="1"/>
  <c r="U178" i="7"/>
  <c r="V178" i="7" s="1"/>
  <c r="AB221" i="7"/>
  <c r="AC221" i="7" s="1"/>
  <c r="AB269" i="7"/>
  <c r="AC269" i="7" s="1"/>
  <c r="AB341" i="7"/>
  <c r="AC341" i="7" s="1"/>
  <c r="AB244" i="7"/>
  <c r="AC244" i="7" s="1"/>
  <c r="AB82" i="7"/>
  <c r="AC82" i="7" s="1"/>
  <c r="U239" i="7"/>
  <c r="V239" i="7" s="1"/>
  <c r="U272" i="7"/>
  <c r="V272" i="7" s="1"/>
  <c r="AB296" i="7"/>
  <c r="AC296" i="7" s="1"/>
  <c r="U207" i="7"/>
  <c r="V207" i="7" s="1"/>
  <c r="AB307" i="7"/>
  <c r="AC307" i="7" s="1"/>
  <c r="U227" i="7"/>
  <c r="V227" i="7" s="1"/>
  <c r="AB50" i="7"/>
  <c r="AC50" i="7" s="1"/>
  <c r="U301" i="7"/>
  <c r="V301" i="7" s="1"/>
  <c r="U321" i="7"/>
  <c r="V321" i="7" s="1"/>
  <c r="AB330" i="7"/>
  <c r="AC330" i="7" s="1"/>
  <c r="AB317" i="7"/>
  <c r="AC317" i="7" s="1"/>
  <c r="AB281" i="7"/>
  <c r="AC281" i="7" s="1"/>
  <c r="AB178" i="7"/>
  <c r="AC178" i="7" s="1"/>
  <c r="AB16" i="7"/>
  <c r="AC16" i="7" s="1"/>
  <c r="AB112" i="7"/>
  <c r="AC112" i="7" s="1"/>
  <c r="U113" i="7"/>
  <c r="V113" i="7" s="1"/>
  <c r="AB165" i="7"/>
  <c r="AC165" i="7" s="1"/>
  <c r="AB226" i="7"/>
  <c r="AC226" i="7" s="1"/>
  <c r="U320" i="7"/>
  <c r="V320" i="7" s="1"/>
  <c r="AB51" i="7"/>
  <c r="AC51" i="7" s="1"/>
  <c r="AB97" i="7"/>
  <c r="AC97" i="7" s="1"/>
  <c r="AB219" i="7"/>
  <c r="AC219" i="7" s="1"/>
  <c r="U154" i="7"/>
  <c r="V154" i="7" s="1"/>
  <c r="P102" i="10"/>
  <c r="P104" i="10" s="1"/>
  <c r="AB138" i="7"/>
  <c r="AC138" i="7" s="1"/>
  <c r="U170" i="7"/>
  <c r="V170" i="7" s="1"/>
  <c r="U290" i="7"/>
  <c r="V290" i="7" s="1"/>
  <c r="AB190" i="7"/>
  <c r="AC190" i="7" s="1"/>
  <c r="U46" i="7"/>
  <c r="V46" i="7" s="1"/>
  <c r="AB80" i="7"/>
  <c r="AC80" i="7" s="1"/>
  <c r="AB64" i="7"/>
  <c r="AC64" i="7" s="1"/>
  <c r="AB268" i="7"/>
  <c r="AC268" i="7" s="1"/>
  <c r="AB177" i="7"/>
  <c r="AC177" i="7" s="1"/>
  <c r="AB155" i="7"/>
  <c r="AC155" i="7" s="1"/>
  <c r="AB35" i="7"/>
  <c r="AC35" i="7" s="1"/>
  <c r="U89" i="7"/>
  <c r="V89" i="7" s="1"/>
  <c r="U81" i="7"/>
  <c r="V81" i="7" s="1"/>
  <c r="AB340" i="7"/>
  <c r="AC340" i="7" s="1"/>
  <c r="U176" i="7"/>
  <c r="V176" i="7" s="1"/>
  <c r="AB151" i="7"/>
  <c r="AC151" i="7" s="1"/>
  <c r="AB255" i="7"/>
  <c r="AC255" i="7" s="1"/>
  <c r="U273" i="7"/>
  <c r="V273" i="7" s="1"/>
  <c r="U275" i="7"/>
  <c r="V275" i="7" s="1"/>
  <c r="AB28" i="7"/>
  <c r="AC28" i="7" s="1"/>
  <c r="AB148" i="7"/>
  <c r="AC148" i="7" s="1"/>
  <c r="AB295" i="7"/>
  <c r="AC295" i="7" s="1"/>
  <c r="AB17" i="7"/>
  <c r="AC17" i="7" s="1"/>
  <c r="AB142" i="7"/>
  <c r="AC142" i="7" s="1"/>
  <c r="U256" i="7"/>
  <c r="V256" i="7" s="1"/>
  <c r="AB264" i="7"/>
  <c r="AC264" i="7" s="1"/>
  <c r="U200" i="7"/>
  <c r="V200" i="7" s="1"/>
  <c r="AB205" i="7"/>
  <c r="AC205" i="7" s="1"/>
  <c r="AB48" i="7"/>
  <c r="AC48" i="7" s="1"/>
  <c r="AB192" i="7"/>
  <c r="AC192" i="7" s="1"/>
  <c r="AB214" i="7"/>
  <c r="AC214" i="7" s="1"/>
  <c r="U181" i="7"/>
  <c r="V181" i="7" s="1"/>
  <c r="AB344" i="7"/>
  <c r="AC344" i="7" s="1"/>
  <c r="U191" i="7"/>
  <c r="V191" i="7" s="1"/>
  <c r="AB79" i="7"/>
  <c r="AC79" i="7" s="1"/>
  <c r="AB166" i="7"/>
  <c r="AC166" i="7" s="1"/>
  <c r="AB237" i="7"/>
  <c r="AC237" i="7" s="1"/>
  <c r="X55" i="10"/>
  <c r="AB83" i="7"/>
  <c r="AC83" i="7" s="1"/>
  <c r="U32" i="7"/>
  <c r="V32" i="7" s="1"/>
  <c r="U96" i="7"/>
  <c r="V96" i="7" s="1"/>
  <c r="U16" i="7"/>
  <c r="V16" i="7" s="1"/>
  <c r="AB157" i="7"/>
  <c r="AC157" i="7" s="1"/>
  <c r="AB173" i="7"/>
  <c r="AC173" i="7" s="1"/>
  <c r="AB345" i="7"/>
  <c r="AC345" i="7" s="1"/>
  <c r="AB30" i="7"/>
  <c r="AC30" i="7" s="1"/>
  <c r="U60" i="7"/>
  <c r="V60" i="7" s="1"/>
  <c r="U182" i="7"/>
  <c r="V182" i="7" s="1"/>
  <c r="U108" i="7"/>
  <c r="V108" i="7" s="1"/>
  <c r="U187" i="7"/>
  <c r="V187" i="7" s="1"/>
  <c r="U140" i="7"/>
  <c r="V140" i="7" s="1"/>
  <c r="AB251" i="7"/>
  <c r="AC251" i="7" s="1"/>
  <c r="AB62" i="7"/>
  <c r="AC62" i="7" s="1"/>
  <c r="U131" i="7"/>
  <c r="V131" i="7" s="1"/>
  <c r="AB297" i="7"/>
  <c r="AC297" i="7" s="1"/>
  <c r="U277" i="7"/>
  <c r="V277" i="7" s="1"/>
  <c r="U311" i="7"/>
  <c r="V311" i="7" s="1"/>
  <c r="U166" i="7"/>
  <c r="V166" i="7" s="1"/>
  <c r="U84" i="7"/>
  <c r="V84" i="7" s="1"/>
  <c r="U42" i="7"/>
  <c r="V42" i="7" s="1"/>
  <c r="U38" i="7"/>
  <c r="V38" i="7" s="1"/>
  <c r="AB160" i="7"/>
  <c r="AC160" i="7" s="1"/>
  <c r="U64" i="7"/>
  <c r="V64" i="7" s="1"/>
  <c r="AB204" i="7"/>
  <c r="AC204" i="7" s="1"/>
  <c r="AB77" i="7"/>
  <c r="AC77" i="7" s="1"/>
  <c r="U333" i="7"/>
  <c r="V333" i="7" s="1"/>
  <c r="U221" i="7"/>
  <c r="V221" i="7" s="1"/>
  <c r="U95" i="7"/>
  <c r="V95" i="7" s="1"/>
  <c r="AB76" i="7"/>
  <c r="AC76" i="7" s="1"/>
  <c r="AB29" i="7"/>
  <c r="AC29" i="7" s="1"/>
  <c r="AB89" i="7"/>
  <c r="AC89" i="7" s="1"/>
  <c r="AB136" i="7"/>
  <c r="AC136" i="7" s="1"/>
  <c r="U40" i="7"/>
  <c r="V40" i="7" s="1"/>
  <c r="U173" i="7"/>
  <c r="V173" i="7" s="1"/>
  <c r="U236" i="7"/>
  <c r="V236" i="7" s="1"/>
  <c r="AB61" i="7"/>
  <c r="AC61" i="7" s="1"/>
  <c r="AB287" i="7"/>
  <c r="AC287" i="7" s="1"/>
  <c r="AB313" i="7"/>
  <c r="AC313" i="7" s="1"/>
  <c r="U18" i="7"/>
  <c r="V18" i="7" s="1"/>
  <c r="AB252" i="7"/>
  <c r="AC252" i="7" s="1"/>
  <c r="U103" i="7"/>
  <c r="V103" i="7" s="1"/>
  <c r="U127" i="7"/>
  <c r="V127" i="7" s="1"/>
  <c r="U175" i="7"/>
  <c r="V175" i="7" s="1"/>
  <c r="AB256" i="7"/>
  <c r="AC256" i="7" s="1"/>
  <c r="U278" i="7"/>
  <c r="V278" i="7" s="1"/>
  <c r="AB270" i="7"/>
  <c r="AC270" i="7" s="1"/>
  <c r="U274" i="7"/>
  <c r="V274" i="7" s="1"/>
  <c r="AB78" i="7"/>
  <c r="AC78" i="7" s="1"/>
  <c r="AB110" i="7"/>
  <c r="AC110" i="7" s="1"/>
  <c r="U30" i="7"/>
  <c r="V30" i="7" s="1"/>
  <c r="U134" i="7"/>
  <c r="V134" i="7" s="1"/>
  <c r="U93" i="7"/>
  <c r="V93" i="7" s="1"/>
  <c r="AA336" i="7"/>
  <c r="U142" i="7"/>
  <c r="V142" i="7" s="1"/>
  <c r="AB171" i="7"/>
  <c r="AC171" i="7" s="1"/>
  <c r="U225" i="7"/>
  <c r="V225" i="7" s="1"/>
  <c r="AB140" i="7"/>
  <c r="AC140" i="7" s="1"/>
  <c r="AB227" i="7"/>
  <c r="AC227" i="7" s="1"/>
  <c r="AB275" i="7"/>
  <c r="AC275" i="7" s="1"/>
  <c r="U41" i="7"/>
  <c r="V41" i="7" s="1"/>
  <c r="U80" i="7"/>
  <c r="V80" i="7" s="1"/>
  <c r="U149" i="7"/>
  <c r="V149" i="7" s="1"/>
  <c r="AB321" i="7"/>
  <c r="AC321" i="7" s="1"/>
  <c r="U247" i="7"/>
  <c r="V247" i="7" s="1"/>
  <c r="U28" i="7"/>
  <c r="V28" i="7" s="1"/>
  <c r="AB147" i="7"/>
  <c r="AC147" i="7" s="1"/>
  <c r="AB99" i="7"/>
  <c r="AC99" i="7" s="1"/>
  <c r="AB118" i="7"/>
  <c r="AC118" i="7" s="1"/>
  <c r="U37" i="7"/>
  <c r="V37" i="7" s="1"/>
  <c r="U223" i="7"/>
  <c r="V223" i="7" s="1"/>
  <c r="AB271" i="7"/>
  <c r="AC271" i="7" s="1"/>
  <c r="U286" i="7"/>
  <c r="V286" i="7" s="1"/>
  <c r="AB162" i="7"/>
  <c r="AC162" i="7" s="1"/>
  <c r="U281" i="7"/>
  <c r="V281" i="7" s="1"/>
  <c r="U226" i="7"/>
  <c r="V226" i="7" s="1"/>
  <c r="AB279" i="7"/>
  <c r="AC279" i="7" s="1"/>
  <c r="AB327" i="7"/>
  <c r="AC327" i="7" s="1"/>
  <c r="AB81" i="7"/>
  <c r="AC81" i="7" s="1"/>
  <c r="U78" i="7"/>
  <c r="V78" i="7" s="1"/>
  <c r="AB25" i="7"/>
  <c r="AC25" i="7" s="1"/>
  <c r="U254" i="7"/>
  <c r="V254" i="7" s="1"/>
  <c r="U219" i="7"/>
  <c r="V219" i="7" s="1"/>
  <c r="AB114" i="7"/>
  <c r="AC114" i="7" s="1"/>
  <c r="AB200" i="7"/>
  <c r="AC200" i="7" s="1"/>
  <c r="U265" i="7"/>
  <c r="V265" i="7" s="1"/>
  <c r="AB153" i="7"/>
  <c r="AC153" i="7" s="1"/>
  <c r="U241" i="7"/>
  <c r="V241" i="7" s="1"/>
  <c r="AB347" i="7"/>
  <c r="AC347" i="7" s="1"/>
  <c r="AB211" i="7"/>
  <c r="AC211" i="7" s="1"/>
  <c r="AB247" i="7"/>
  <c r="AC247" i="7" s="1"/>
  <c r="AB115" i="7"/>
  <c r="AC115" i="7" s="1"/>
  <c r="AB67" i="7"/>
  <c r="AC67" i="7" s="1"/>
  <c r="AB86" i="7"/>
  <c r="AC86" i="7" s="1"/>
  <c r="U116" i="7"/>
  <c r="V116" i="7" s="1"/>
  <c r="U148" i="7"/>
  <c r="V148" i="7" s="1"/>
  <c r="U295" i="7"/>
  <c r="V295" i="7" s="1"/>
  <c r="U174" i="7"/>
  <c r="V174" i="7" s="1"/>
  <c r="AB128" i="7"/>
  <c r="AC128" i="7" s="1"/>
  <c r="U231" i="7"/>
  <c r="V231" i="7" s="1"/>
  <c r="U17" i="7"/>
  <c r="V17" i="7" s="1"/>
  <c r="U125" i="7"/>
  <c r="V125" i="7" s="1"/>
  <c r="U128" i="7"/>
  <c r="V128" i="7" s="1"/>
  <c r="U192" i="7"/>
  <c r="V192" i="7" s="1"/>
  <c r="AB189" i="7"/>
  <c r="AC189" i="7" s="1"/>
  <c r="U310" i="7"/>
  <c r="V310" i="7" s="1"/>
  <c r="U297" i="7"/>
  <c r="V297" i="7" s="1"/>
  <c r="AB174" i="7"/>
  <c r="AC174" i="7" s="1"/>
  <c r="U156" i="7"/>
  <c r="V156" i="7" s="1"/>
  <c r="U35" i="7"/>
  <c r="V35" i="7" s="1"/>
  <c r="AB253" i="7"/>
  <c r="AC253" i="7" s="1"/>
  <c r="AB316" i="7"/>
  <c r="AC316" i="7" s="1"/>
  <c r="AB266" i="7"/>
  <c r="AC266" i="7" s="1"/>
  <c r="U27" i="7"/>
  <c r="V27" i="7" s="1"/>
  <c r="AB242" i="7"/>
  <c r="AC242" i="7" s="1"/>
  <c r="W102" i="10"/>
  <c r="W104" i="10" s="1"/>
  <c r="AB210" i="7"/>
  <c r="AC210" i="7" s="1"/>
  <c r="AB348" i="7"/>
  <c r="U319" i="7"/>
  <c r="V319" i="7" s="1"/>
  <c r="U243" i="7"/>
  <c r="V243" i="7" s="1"/>
  <c r="AB55" i="7"/>
  <c r="AC55" i="7" s="1"/>
  <c r="U235" i="7"/>
  <c r="V235" i="7" s="1"/>
  <c r="U143" i="7"/>
  <c r="V143" i="7" s="1"/>
  <c r="U162" i="7"/>
  <c r="V162" i="7" s="1"/>
  <c r="U348" i="7"/>
  <c r="U214" i="7"/>
  <c r="V214" i="7" s="1"/>
  <c r="AB248" i="7"/>
  <c r="AC248" i="7" s="1"/>
  <c r="AB319" i="7"/>
  <c r="AC319" i="7" s="1"/>
  <c r="U211" i="7"/>
  <c r="V211" i="7" s="1"/>
  <c r="U282" i="7"/>
  <c r="V282" i="7" s="1"/>
  <c r="AB217" i="7"/>
  <c r="AC217" i="7" s="1"/>
  <c r="AB233" i="7"/>
  <c r="AC233" i="7" s="1"/>
  <c r="AB249" i="7"/>
  <c r="AC249" i="7" s="1"/>
  <c r="U209" i="7"/>
  <c r="V209" i="7" s="1"/>
  <c r="U238" i="7"/>
  <c r="V238" i="7" s="1"/>
  <c r="AB230" i="7"/>
  <c r="AC230" i="7" s="1"/>
  <c r="AB276" i="7"/>
  <c r="AC276" i="7" s="1"/>
  <c r="AB326" i="7"/>
  <c r="AC326" i="7" s="1"/>
  <c r="U20" i="7"/>
  <c r="V20" i="7" s="1"/>
  <c r="AB103" i="7"/>
  <c r="AC103" i="7" s="1"/>
  <c r="AB93" i="7"/>
  <c r="AC93" i="7" s="1"/>
  <c r="F104" i="10"/>
  <c r="U139" i="7"/>
  <c r="V139" i="7" s="1"/>
  <c r="U158" i="7"/>
  <c r="V158" i="7" s="1"/>
  <c r="AB71" i="7"/>
  <c r="AC71" i="7" s="1"/>
  <c r="AB185" i="7"/>
  <c r="AC185" i="7" s="1"/>
  <c r="U313" i="7"/>
  <c r="V313" i="7" s="1"/>
  <c r="AB66" i="7"/>
  <c r="AC66" i="7" s="1"/>
  <c r="AB139" i="7"/>
  <c r="AC139" i="7" s="1"/>
  <c r="AB222" i="7"/>
  <c r="AC222" i="7" s="1"/>
  <c r="AB117" i="7"/>
  <c r="AC117" i="7" s="1"/>
  <c r="U136" i="7"/>
  <c r="V136" i="7" s="1"/>
  <c r="U168" i="7"/>
  <c r="V168" i="7" s="1"/>
  <c r="U255" i="7"/>
  <c r="V255" i="7" s="1"/>
  <c r="AB127" i="7"/>
  <c r="AC127" i="7" s="1"/>
  <c r="AB159" i="7"/>
  <c r="AC159" i="7" s="1"/>
  <c r="AB175" i="7"/>
  <c r="AC175" i="7" s="1"/>
  <c r="AB101" i="7"/>
  <c r="AC101" i="7" s="1"/>
  <c r="AB106" i="7"/>
  <c r="AC106" i="7" s="1"/>
  <c r="U234" i="7"/>
  <c r="V234" i="7" s="1"/>
  <c r="AB38" i="7"/>
  <c r="AC38" i="7" s="1"/>
  <c r="U100" i="7"/>
  <c r="V100" i="7" s="1"/>
  <c r="AB23" i="7"/>
  <c r="AC23" i="7" s="1"/>
  <c r="U271" i="7"/>
  <c r="V271" i="7" s="1"/>
  <c r="AB282" i="7"/>
  <c r="AC282" i="7" s="1"/>
  <c r="AB303" i="7"/>
  <c r="AC303" i="7" s="1"/>
  <c r="U330" i="7"/>
  <c r="V330" i="7" s="1"/>
  <c r="U39" i="7"/>
  <c r="V39" i="7" s="1"/>
  <c r="U332" i="7"/>
  <c r="V332" i="7" s="1"/>
  <c r="T195" i="7"/>
  <c r="U91" i="7"/>
  <c r="V91" i="7" s="1"/>
  <c r="U68" i="7"/>
  <c r="V68" i="7" s="1"/>
  <c r="U126" i="7"/>
  <c r="V126" i="7" s="1"/>
  <c r="U147" i="7"/>
  <c r="V147" i="7" s="1"/>
  <c r="U70" i="7"/>
  <c r="V70" i="7" s="1"/>
  <c r="AB87" i="7"/>
  <c r="AC87" i="7" s="1"/>
  <c r="U118" i="7"/>
  <c r="V118" i="7" s="1"/>
  <c r="T102" i="10"/>
  <c r="T104" i="10" s="1"/>
  <c r="U36" i="7"/>
  <c r="V36" i="7" s="1"/>
  <c r="U202" i="7"/>
  <c r="V202" i="7" s="1"/>
  <c r="AB32" i="7"/>
  <c r="AC32" i="7" s="1"/>
  <c r="AB92" i="7"/>
  <c r="AC92" i="7" s="1"/>
  <c r="AB52" i="7"/>
  <c r="AC52" i="7" s="1"/>
  <c r="AB229" i="7"/>
  <c r="AC229" i="7" s="1"/>
  <c r="U155" i="7"/>
  <c r="V155" i="7" s="1"/>
  <c r="U123" i="7"/>
  <c r="V123" i="7" s="1"/>
  <c r="U124" i="7"/>
  <c r="V124" i="7" s="1"/>
  <c r="AB22" i="7"/>
  <c r="AC22" i="7" s="1"/>
  <c r="U205" i="7"/>
  <c r="V205" i="7" s="1"/>
  <c r="U203" i="7"/>
  <c r="V203" i="7" s="1"/>
  <c r="AB212" i="7"/>
  <c r="AC212" i="7" s="1"/>
  <c r="U264" i="7"/>
  <c r="V264" i="7" s="1"/>
  <c r="AB130" i="7"/>
  <c r="AC130" i="7" s="1"/>
  <c r="U327" i="7"/>
  <c r="V327" i="7" s="1"/>
  <c r="AB41" i="7"/>
  <c r="AC41" i="7" s="1"/>
  <c r="AB122" i="7"/>
  <c r="AC122" i="7" s="1"/>
  <c r="U263" i="7"/>
  <c r="V263" i="7" s="1"/>
  <c r="AB202" i="7"/>
  <c r="AC202" i="7" s="1"/>
  <c r="AB324" i="7"/>
  <c r="AC324" i="7" s="1"/>
  <c r="U137" i="7"/>
  <c r="V137" i="7" s="1"/>
  <c r="AB304" i="7"/>
  <c r="AC304" i="7" s="1"/>
  <c r="AB111" i="7"/>
  <c r="AC111" i="7" s="1"/>
  <c r="AA81" i="10"/>
  <c r="AB81" i="10" s="1"/>
  <c r="AC81" i="10" s="1"/>
  <c r="U190" i="7"/>
  <c r="V190" i="7" s="1"/>
  <c r="AB19" i="7"/>
  <c r="AC19" i="7" s="1"/>
  <c r="AB239" i="7"/>
  <c r="AC239" i="7" s="1"/>
  <c r="AB107" i="7"/>
  <c r="AC107" i="7" s="1"/>
  <c r="U180" i="7"/>
  <c r="V180" i="7" s="1"/>
  <c r="AB105" i="7"/>
  <c r="AC105" i="7" s="1"/>
  <c r="AB34" i="7"/>
  <c r="AC34" i="7" s="1"/>
  <c r="AB98" i="7"/>
  <c r="AC98" i="7" s="1"/>
  <c r="U120" i="7"/>
  <c r="V120" i="7" s="1"/>
  <c r="AB265" i="7"/>
  <c r="AC265" i="7" s="1"/>
  <c r="U33" i="7"/>
  <c r="V33" i="7" s="1"/>
  <c r="U53" i="7"/>
  <c r="V53" i="7" s="1"/>
  <c r="U117" i="7"/>
  <c r="V117" i="7" s="1"/>
  <c r="AB349" i="7"/>
  <c r="M43" i="19" s="1"/>
  <c r="AB284" i="7"/>
  <c r="AC284" i="7" s="1"/>
  <c r="AB191" i="7"/>
  <c r="AC191" i="7" s="1"/>
  <c r="AB213" i="7"/>
  <c r="AC213" i="7" s="1"/>
  <c r="U245" i="7"/>
  <c r="V245" i="7" s="1"/>
  <c r="U75" i="7"/>
  <c r="V75" i="7" s="1"/>
  <c r="AB232" i="7"/>
  <c r="AC232" i="7" s="1"/>
  <c r="AB225" i="7"/>
  <c r="AC225" i="7" s="1"/>
  <c r="U186" i="7"/>
  <c r="V186" i="7" s="1"/>
  <c r="AB306" i="7"/>
  <c r="AC306" i="7" s="1"/>
  <c r="U331" i="7"/>
  <c r="V331" i="7" s="1"/>
  <c r="U230" i="7"/>
  <c r="V230" i="7" s="1"/>
  <c r="AB203" i="7"/>
  <c r="AC203" i="7" s="1"/>
  <c r="AB154" i="7"/>
  <c r="AC154" i="7" s="1"/>
  <c r="U19" i="7"/>
  <c r="V19" i="7" s="1"/>
  <c r="U294" i="7"/>
  <c r="V294" i="7" s="1"/>
  <c r="U308" i="7"/>
  <c r="V308" i="7" s="1"/>
  <c r="U179" i="7"/>
  <c r="V179" i="7" s="1"/>
  <c r="U106" i="7"/>
  <c r="V106" i="7" s="1"/>
  <c r="U44" i="7"/>
  <c r="V44" i="7" s="1"/>
  <c r="U59" i="7"/>
  <c r="V59" i="7" s="1"/>
  <c r="L102" i="10"/>
  <c r="L104" i="10" s="1"/>
  <c r="AB188" i="7"/>
  <c r="AC188" i="7" s="1"/>
  <c r="U72" i="7"/>
  <c r="V72" i="7" s="1"/>
  <c r="AB104" i="7"/>
  <c r="AC104" i="7" s="1"/>
  <c r="AB286" i="7"/>
  <c r="AC286" i="7" s="1"/>
  <c r="U56" i="7"/>
  <c r="V56" i="7" s="1"/>
  <c r="AB96" i="7"/>
  <c r="AC96" i="7" s="1"/>
  <c r="U210" i="7"/>
  <c r="V210" i="7" s="1"/>
  <c r="AB302" i="7"/>
  <c r="AC302" i="7" s="1"/>
  <c r="U141" i="7"/>
  <c r="V141" i="7" s="1"/>
  <c r="AB206" i="7"/>
  <c r="AC206" i="7" s="1"/>
  <c r="U248" i="7"/>
  <c r="V248" i="7" s="1"/>
  <c r="U152" i="7"/>
  <c r="V152" i="7" s="1"/>
  <c r="U184" i="7"/>
  <c r="V184" i="7" s="1"/>
  <c r="AB283" i="7"/>
  <c r="AC283" i="7" s="1"/>
  <c r="AB31" i="7"/>
  <c r="AC31" i="7" s="1"/>
  <c r="U62" i="7"/>
  <c r="V62" i="7" s="1"/>
  <c r="AB164" i="7"/>
  <c r="AC164" i="7" s="1"/>
  <c r="AB33" i="7"/>
  <c r="AC33" i="7" s="1"/>
  <c r="U262" i="7"/>
  <c r="V262" i="7" s="1"/>
  <c r="AB42" i="7"/>
  <c r="AC42" i="7" s="1"/>
  <c r="U55" i="7"/>
  <c r="V55" i="7" s="1"/>
  <c r="U82" i="7"/>
  <c r="V82" i="7" s="1"/>
  <c r="U119" i="7"/>
  <c r="V119" i="7" s="1"/>
  <c r="AB308" i="7"/>
  <c r="AC308" i="7" s="1"/>
  <c r="AB245" i="7"/>
  <c r="AC245" i="7" s="1"/>
  <c r="AB39" i="7"/>
  <c r="AC39" i="7" s="1"/>
  <c r="U102" i="7"/>
  <c r="V102" i="7" s="1"/>
  <c r="AB278" i="7"/>
  <c r="AC278" i="7" s="1"/>
  <c r="U270" i="7"/>
  <c r="V270" i="7" s="1"/>
  <c r="AB121" i="7"/>
  <c r="AC121" i="7" s="1"/>
  <c r="U339" i="7"/>
  <c r="V339" i="7" s="1"/>
  <c r="U63" i="7"/>
  <c r="V63" i="7" s="1"/>
  <c r="U222" i="7"/>
  <c r="V222" i="7" s="1"/>
  <c r="AB272" i="7"/>
  <c r="AC272" i="7" s="1"/>
  <c r="U151" i="7"/>
  <c r="V151" i="7" s="1"/>
  <c r="U115" i="7"/>
  <c r="V115" i="7" s="1"/>
  <c r="U67" i="7"/>
  <c r="V67" i="7" s="1"/>
  <c r="U107" i="7"/>
  <c r="V107" i="7" s="1"/>
  <c r="L29" i="19"/>
  <c r="Y199" i="7"/>
  <c r="U337" i="7"/>
  <c r="S336" i="7"/>
  <c r="U218" i="7"/>
  <c r="V218" i="7" s="1"/>
  <c r="U268" i="7"/>
  <c r="V268" i="7" s="1"/>
  <c r="U77" i="7"/>
  <c r="V77" i="7" s="1"/>
  <c r="H102" i="10"/>
  <c r="H104" i="10" s="1"/>
  <c r="E20" i="19"/>
  <c r="U54" i="7"/>
  <c r="V54" i="7" s="1"/>
  <c r="AB137" i="7"/>
  <c r="AC137" i="7" s="1"/>
  <c r="AB184" i="7"/>
  <c r="AC184" i="7" s="1"/>
  <c r="L33" i="19"/>
  <c r="O31" i="19"/>
  <c r="O33" i="19" s="1"/>
  <c r="R208" i="7"/>
  <c r="X298" i="7"/>
  <c r="T298" i="7"/>
  <c r="AA298" i="7"/>
  <c r="Y343" i="7"/>
  <c r="Y342" i="7" s="1"/>
  <c r="W342" i="7"/>
  <c r="K25" i="6"/>
  <c r="F13" i="19" s="1"/>
  <c r="J350" i="7"/>
  <c r="J351" i="7" s="1"/>
  <c r="K44" i="8"/>
  <c r="F15" i="19" s="1"/>
  <c r="G15" i="19" s="1"/>
  <c r="AA195" i="7"/>
  <c r="U171" i="7"/>
  <c r="V171" i="7" s="1"/>
  <c r="U83" i="7"/>
  <c r="V83" i="7" s="1"/>
  <c r="U47" i="7"/>
  <c r="V47" i="7" s="1"/>
  <c r="U79" i="7"/>
  <c r="V79" i="7" s="1"/>
  <c r="U111" i="7"/>
  <c r="V111" i="7" s="1"/>
  <c r="R337" i="7"/>
  <c r="P336" i="7"/>
  <c r="W336" i="7"/>
  <c r="Y337" i="7"/>
  <c r="U217" i="7"/>
  <c r="V217" i="7" s="1"/>
  <c r="U233" i="7"/>
  <c r="V233" i="7" s="1"/>
  <c r="U249" i="7"/>
  <c r="V249" i="7" s="1"/>
  <c r="U24" i="7"/>
  <c r="V24" i="7" s="1"/>
  <c r="U45" i="7"/>
  <c r="V45" i="7" s="1"/>
  <c r="AB224" i="7"/>
  <c r="AC224" i="7" s="1"/>
  <c r="AB144" i="7"/>
  <c r="AC144" i="7" s="1"/>
  <c r="U253" i="7"/>
  <c r="V253" i="7" s="1"/>
  <c r="AB280" i="7"/>
  <c r="AC280" i="7" s="1"/>
  <c r="U23" i="7"/>
  <c r="V23" i="7" s="1"/>
  <c r="U87" i="7"/>
  <c r="V87" i="7" s="1"/>
  <c r="AB234" i="7"/>
  <c r="AC234" i="7" s="1"/>
  <c r="U110" i="7"/>
  <c r="V110" i="7" s="1"/>
  <c r="AB63" i="7"/>
  <c r="AC63" i="7" s="1"/>
  <c r="U94" i="7"/>
  <c r="V94" i="7" s="1"/>
  <c r="AB246" i="7"/>
  <c r="AC246" i="7" s="1"/>
  <c r="U101" i="7"/>
  <c r="V101" i="7" s="1"/>
  <c r="U145" i="7"/>
  <c r="V145" i="7" s="1"/>
  <c r="R241" i="7"/>
  <c r="Y241" i="7"/>
  <c r="R299" i="7"/>
  <c r="P298" i="7"/>
  <c r="Z298" i="7"/>
  <c r="AB299" i="7"/>
  <c r="AB274" i="7"/>
  <c r="AC274" i="7" s="1"/>
  <c r="R274" i="7"/>
  <c r="AB338" i="7"/>
  <c r="AC338" i="7" s="1"/>
  <c r="R338" i="7"/>
  <c r="X102" i="10"/>
  <c r="X104" i="10" s="1"/>
  <c r="T342" i="7"/>
  <c r="AA342" i="7"/>
  <c r="L25" i="6"/>
  <c r="F17" i="19" s="1"/>
  <c r="R312" i="7"/>
  <c r="V102" i="10"/>
  <c r="V104" i="10" s="1"/>
  <c r="L12" i="19" s="1"/>
  <c r="AA5" i="17"/>
  <c r="P17" i="8"/>
  <c r="P44" i="8" s="1"/>
  <c r="Z195" i="7"/>
  <c r="AB15" i="7"/>
  <c r="AB70" i="7"/>
  <c r="AC70" i="7" s="1"/>
  <c r="AB168" i="7"/>
  <c r="AC168" i="7" s="1"/>
  <c r="AB199" i="7"/>
  <c r="AC199" i="7" s="1"/>
  <c r="Y217" i="7"/>
  <c r="Y233" i="7"/>
  <c r="R249" i="7"/>
  <c r="Y249" i="7"/>
  <c r="U216" i="7"/>
  <c r="V216" i="7" s="1"/>
  <c r="U51" i="7"/>
  <c r="V51" i="7" s="1"/>
  <c r="U260" i="7"/>
  <c r="V260" i="7" s="1"/>
  <c r="U109" i="7"/>
  <c r="V109" i="7" s="1"/>
  <c r="U160" i="7"/>
  <c r="V160" i="7" s="1"/>
  <c r="U97" i="7"/>
  <c r="V97" i="7" s="1"/>
  <c r="AB223" i="7"/>
  <c r="AC223" i="7" s="1"/>
  <c r="U340" i="7"/>
  <c r="V340" i="7" s="1"/>
  <c r="U43" i="7"/>
  <c r="V43" i="7" s="1"/>
  <c r="U150" i="7"/>
  <c r="V150" i="7" s="1"/>
  <c r="AB179" i="7"/>
  <c r="AC179" i="7" s="1"/>
  <c r="U21" i="7"/>
  <c r="V21" i="7" s="1"/>
  <c r="U61" i="7"/>
  <c r="V61" i="7" s="1"/>
  <c r="U169" i="7"/>
  <c r="V169" i="7" s="1"/>
  <c r="R304" i="7"/>
  <c r="AB288" i="7"/>
  <c r="AC288" i="7" s="1"/>
  <c r="AB36" i="7"/>
  <c r="AC36" i="7" s="1"/>
  <c r="U163" i="7"/>
  <c r="V163" i="7" s="1"/>
  <c r="AB20" i="7"/>
  <c r="AC20" i="7" s="1"/>
  <c r="AB152" i="7"/>
  <c r="AC152" i="7" s="1"/>
  <c r="AB169" i="7"/>
  <c r="AC169" i="7" s="1"/>
  <c r="Z197" i="7"/>
  <c r="U299" i="7"/>
  <c r="S298" i="7"/>
  <c r="N25" i="6"/>
  <c r="M13" i="19" s="1"/>
  <c r="R343" i="7"/>
  <c r="R342" i="7" s="1"/>
  <c r="P342" i="7"/>
  <c r="Z342" i="7"/>
  <c r="AB343" i="7"/>
  <c r="O17" i="8"/>
  <c r="R17" i="8"/>
  <c r="AF36" i="10"/>
  <c r="AG36" i="10" s="1"/>
  <c r="AH36" i="10" s="1"/>
  <c r="AB126" i="7"/>
  <c r="AC126" i="7" s="1"/>
  <c r="U99" i="7"/>
  <c r="V99" i="7" s="1"/>
  <c r="K47" i="19"/>
  <c r="K49" i="19" s="1"/>
  <c r="N23" i="19"/>
  <c r="K25" i="19"/>
  <c r="R199" i="7"/>
  <c r="P197" i="7"/>
  <c r="U199" i="7"/>
  <c r="V199" i="7" s="1"/>
  <c r="R200" i="7"/>
  <c r="T336" i="7"/>
  <c r="Z336" i="7"/>
  <c r="AB337" i="7"/>
  <c r="W197" i="7"/>
  <c r="U88" i="7"/>
  <c r="V88" i="7" s="1"/>
  <c r="U133" i="7"/>
  <c r="V133" i="7" s="1"/>
  <c r="AA197" i="7"/>
  <c r="U232" i="7"/>
  <c r="V232" i="7" s="1"/>
  <c r="U198" i="7"/>
  <c r="S197" i="7"/>
  <c r="AB259" i="7"/>
  <c r="AC259" i="7" s="1"/>
  <c r="U276" i="7"/>
  <c r="V276" i="7" s="1"/>
  <c r="U22" i="7"/>
  <c r="V22" i="7" s="1"/>
  <c r="B6" i="15"/>
  <c r="AB176" i="7"/>
  <c r="AC176" i="7" s="1"/>
  <c r="E47" i="19"/>
  <c r="E49" i="19" s="1"/>
  <c r="E25" i="19"/>
  <c r="R320" i="7"/>
  <c r="U213" i="7"/>
  <c r="V213" i="7" s="1"/>
  <c r="U229" i="7"/>
  <c r="V229" i="7" s="1"/>
  <c r="AB44" i="7"/>
  <c r="AC44" i="7" s="1"/>
  <c r="U288" i="7"/>
  <c r="V288" i="7" s="1"/>
  <c r="AB60" i="7"/>
  <c r="AC60" i="7" s="1"/>
  <c r="U177" i="7"/>
  <c r="V177" i="7" s="1"/>
  <c r="T197" i="7"/>
  <c r="AB198" i="7"/>
  <c r="O14" i="19"/>
  <c r="Q298" i="7"/>
  <c r="W298" i="7"/>
  <c r="Y299" i="7"/>
  <c r="AB258" i="7"/>
  <c r="AC258" i="7" s="1"/>
  <c r="R258" i="7"/>
  <c r="AB290" i="7"/>
  <c r="AC290" i="7" s="1"/>
  <c r="R290" i="7"/>
  <c r="O25" i="6"/>
  <c r="M17" i="19" s="1"/>
  <c r="U343" i="7"/>
  <c r="S342" i="7"/>
  <c r="AB183" i="7"/>
  <c r="AC183" i="7" s="1"/>
  <c r="R183" i="7"/>
  <c r="L37" i="19"/>
  <c r="O35" i="19"/>
  <c r="O37" i="19" s="1"/>
  <c r="B6" i="17"/>
  <c r="S195" i="7"/>
  <c r="U15" i="7"/>
  <c r="P195" i="7"/>
  <c r="R15" i="7"/>
  <c r="AA22" i="10"/>
  <c r="AB22" i="10" s="1"/>
  <c r="AC22" i="10" s="1"/>
  <c r="AA60" i="10"/>
  <c r="AB60" i="10" s="1"/>
  <c r="AC60" i="10" s="1"/>
  <c r="AA67" i="10"/>
  <c r="AB67" i="10" s="1"/>
  <c r="AC67" i="10" s="1"/>
  <c r="AF60" i="10"/>
  <c r="AG60" i="10" s="1"/>
  <c r="AH60" i="10" s="1"/>
  <c r="L17" i="8"/>
  <c r="O30" i="8"/>
  <c r="N44" i="8"/>
  <c r="M15" i="19" s="1"/>
  <c r="R30" i="8"/>
  <c r="Z100" i="10"/>
  <c r="AA65" i="10"/>
  <c r="AF20" i="10"/>
  <c r="AE100" i="10"/>
  <c r="AA29" i="10"/>
  <c r="AE73" i="10"/>
  <c r="AA13" i="10"/>
  <c r="AA5" i="16" l="1"/>
  <c r="W6" i="16"/>
  <c r="AD6" i="16" s="1"/>
  <c r="Z6" i="16"/>
  <c r="Y6" i="16"/>
  <c r="AF6" i="16"/>
  <c r="X6" i="16"/>
  <c r="AE6" i="16" s="1"/>
  <c r="T6" i="16"/>
  <c r="AA6" i="16"/>
  <c r="V6" i="16"/>
  <c r="AG6" i="16"/>
  <c r="U6" i="16"/>
  <c r="AC6" i="17"/>
  <c r="AG6" i="17" s="1"/>
  <c r="X6" i="17"/>
  <c r="AE6" i="17" s="1"/>
  <c r="AB6" i="17"/>
  <c r="AF6" i="17" s="1"/>
  <c r="W6" i="17"/>
  <c r="AD6" i="17" s="1"/>
  <c r="T6" i="17"/>
  <c r="V6" i="17" s="1"/>
  <c r="Y6" i="17"/>
  <c r="AA6" i="17" s="1"/>
  <c r="AC6" i="15"/>
  <c r="Y6" i="15"/>
  <c r="AA6" i="15" s="1"/>
  <c r="AB6" i="15"/>
  <c r="X6" i="15"/>
  <c r="AE6" i="15" s="1"/>
  <c r="T6" i="15"/>
  <c r="V6" i="15" s="1"/>
  <c r="W6" i="15"/>
  <c r="AF79" i="10"/>
  <c r="AG79" i="10" s="1"/>
  <c r="AH79" i="10" s="1"/>
  <c r="AF94" i="10"/>
  <c r="AG94" i="10" s="1"/>
  <c r="AH94" i="10" s="1"/>
  <c r="AF88" i="10"/>
  <c r="AG88" i="10" s="1"/>
  <c r="AH88" i="10" s="1"/>
  <c r="AF35" i="10"/>
  <c r="AG35" i="10" s="1"/>
  <c r="AH35" i="10" s="1"/>
  <c r="AF41" i="10"/>
  <c r="AG41" i="10" s="1"/>
  <c r="AH41" i="10" s="1"/>
  <c r="AA18" i="10"/>
  <c r="AB18" i="10" s="1"/>
  <c r="AC18" i="10" s="1"/>
  <c r="AF33" i="10"/>
  <c r="AG33" i="10" s="1"/>
  <c r="AH33" i="10" s="1"/>
  <c r="AA92" i="10"/>
  <c r="AB92" i="10" s="1"/>
  <c r="AA62" i="10"/>
  <c r="AB62" i="10" s="1"/>
  <c r="AC62" i="10" s="1"/>
  <c r="AF13" i="10"/>
  <c r="AA85" i="14" s="1"/>
  <c r="AA48" i="10"/>
  <c r="AB48" i="10" s="1"/>
  <c r="AC48" i="10" s="1"/>
  <c r="AA21" i="10"/>
  <c r="AB21" i="10" s="1"/>
  <c r="AC21" i="10" s="1"/>
  <c r="AA86" i="10"/>
  <c r="AB86" i="10" s="1"/>
  <c r="AC86" i="10" s="1"/>
  <c r="AF58" i="10"/>
  <c r="AG58" i="10" s="1"/>
  <c r="AH58" i="10" s="1"/>
  <c r="AA30" i="10"/>
  <c r="AB30" i="10" s="1"/>
  <c r="AC30" i="10" s="1"/>
  <c r="AF68" i="10"/>
  <c r="AG68" i="10" s="1"/>
  <c r="AH68" i="10" s="1"/>
  <c r="AA52" i="10"/>
  <c r="AB52" i="10" s="1"/>
  <c r="AC52" i="10" s="1"/>
  <c r="AA25" i="10"/>
  <c r="AB25" i="10" s="1"/>
  <c r="AC25" i="10" s="1"/>
  <c r="AF54" i="10"/>
  <c r="AG54" i="10" s="1"/>
  <c r="AH54" i="10" s="1"/>
  <c r="AF52" i="10"/>
  <c r="AG52" i="10" s="1"/>
  <c r="AH52" i="10" s="1"/>
  <c r="AF92" i="10"/>
  <c r="AG92" i="10" s="1"/>
  <c r="AA41" i="10"/>
  <c r="AB41" i="10" s="1"/>
  <c r="AC41" i="10" s="1"/>
  <c r="AA32" i="10"/>
  <c r="AB32" i="10" s="1"/>
  <c r="AC32" i="10" s="1"/>
  <c r="AF95" i="10"/>
  <c r="AG95" i="10" s="1"/>
  <c r="AH95" i="10" s="1"/>
  <c r="AA75" i="10"/>
  <c r="AB75" i="10" s="1"/>
  <c r="AC75" i="10" s="1"/>
  <c r="AF48" i="10"/>
  <c r="AG48" i="10" s="1"/>
  <c r="AH48" i="10" s="1"/>
  <c r="Z73" i="10"/>
  <c r="AF53" i="10"/>
  <c r="AG53" i="10" s="1"/>
  <c r="AH53" i="10" s="1"/>
  <c r="AF21" i="10"/>
  <c r="AG21" i="10" s="1"/>
  <c r="AH21" i="10" s="1"/>
  <c r="AA70" i="10"/>
  <c r="AB70" i="10" s="1"/>
  <c r="AC70" i="10" s="1"/>
  <c r="AF15" i="10"/>
  <c r="AG15" i="10" s="1"/>
  <c r="AH15" i="10" s="1"/>
  <c r="AF90" i="10"/>
  <c r="AG90" i="10" s="1"/>
  <c r="AH90" i="10" s="1"/>
  <c r="AF42" i="10"/>
  <c r="AG42" i="10" s="1"/>
  <c r="AH42" i="10" s="1"/>
  <c r="AA49" i="10"/>
  <c r="AB49" i="10" s="1"/>
  <c r="AC49" i="10" s="1"/>
  <c r="AF65" i="10"/>
  <c r="AG65" i="10" s="1"/>
  <c r="AA72" i="10"/>
  <c r="AB72" i="10" s="1"/>
  <c r="AC72" i="10" s="1"/>
  <c r="AF75" i="10"/>
  <c r="AG75" i="10" s="1"/>
  <c r="AH75" i="10" s="1"/>
  <c r="AF81" i="10"/>
  <c r="AG81" i="10" s="1"/>
  <c r="AH81" i="10" s="1"/>
  <c r="AF14" i="10"/>
  <c r="AG14" i="10" s="1"/>
  <c r="AF25" i="10"/>
  <c r="AG25" i="10" s="1"/>
  <c r="AH25" i="10" s="1"/>
  <c r="AA56" i="10"/>
  <c r="AA71" i="10"/>
  <c r="AB71" i="10" s="1"/>
  <c r="AC71" i="10" s="1"/>
  <c r="AF62" i="10"/>
  <c r="AG62" i="10" s="1"/>
  <c r="AH62" i="10" s="1"/>
  <c r="AA51" i="10"/>
  <c r="AB51" i="10" s="1"/>
  <c r="AC51" i="10" s="1"/>
  <c r="AF56" i="10"/>
  <c r="AA53" i="10"/>
  <c r="AB53" i="10" s="1"/>
  <c r="AC53" i="10" s="1"/>
  <c r="AF50" i="10"/>
  <c r="AG50" i="10" s="1"/>
  <c r="AH50" i="10" s="1"/>
  <c r="AF61" i="10"/>
  <c r="AG61" i="10" s="1"/>
  <c r="AH61" i="10" s="1"/>
  <c r="AF40" i="10"/>
  <c r="AG40" i="10" s="1"/>
  <c r="AH40" i="10" s="1"/>
  <c r="AF18" i="10"/>
  <c r="AG18" i="10" s="1"/>
  <c r="AH18" i="10" s="1"/>
  <c r="AA83" i="10"/>
  <c r="AF70" i="10"/>
  <c r="AG70" i="10" s="1"/>
  <c r="AH70" i="10" s="1"/>
  <c r="AF16" i="10"/>
  <c r="AF45" i="10"/>
  <c r="AG45" i="10" s="1"/>
  <c r="AH45" i="10" s="1"/>
  <c r="AA14" i="10"/>
  <c r="AB14" i="10" s="1"/>
  <c r="AF31" i="10"/>
  <c r="AG31" i="10" s="1"/>
  <c r="AH31" i="10" s="1"/>
  <c r="AF78" i="10"/>
  <c r="AG78" i="10" s="1"/>
  <c r="AH78" i="10" s="1"/>
  <c r="Y46" i="10"/>
  <c r="AF63" i="10"/>
  <c r="AG63" i="10" s="1"/>
  <c r="AH63" i="10" s="1"/>
  <c r="AA45" i="10"/>
  <c r="AB45" i="10" s="1"/>
  <c r="AC45" i="10" s="1"/>
  <c r="AA93" i="10"/>
  <c r="AB93" i="10" s="1"/>
  <c r="AC93" i="10" s="1"/>
  <c r="AA80" i="10"/>
  <c r="AB80" i="10" s="1"/>
  <c r="AC80" i="10" s="1"/>
  <c r="AF26" i="10"/>
  <c r="AG26" i="10" s="1"/>
  <c r="AH26" i="10" s="1"/>
  <c r="AA15" i="10"/>
  <c r="AB15" i="10" s="1"/>
  <c r="AC15" i="10" s="1"/>
  <c r="AA44" i="10"/>
  <c r="AB44" i="10" s="1"/>
  <c r="AC44" i="10" s="1"/>
  <c r="AA26" i="10"/>
  <c r="AB26" i="10" s="1"/>
  <c r="AC26" i="10" s="1"/>
  <c r="AA87" i="10"/>
  <c r="AB87" i="10" s="1"/>
  <c r="AC87" i="10" s="1"/>
  <c r="AA79" i="10"/>
  <c r="AB79" i="10" s="1"/>
  <c r="AC79" i="10" s="1"/>
  <c r="AF72" i="10"/>
  <c r="AG72" i="10" s="1"/>
  <c r="AH72" i="10" s="1"/>
  <c r="AA97" i="10"/>
  <c r="AB97" i="10" s="1"/>
  <c r="AC97" i="10" s="1"/>
  <c r="Z82" i="10"/>
  <c r="AF67" i="10"/>
  <c r="AG67" i="10" s="1"/>
  <c r="AH67" i="10" s="1"/>
  <c r="AF51" i="10"/>
  <c r="AG51" i="10" s="1"/>
  <c r="AH51" i="10" s="1"/>
  <c r="AD98" i="10"/>
  <c r="AD103" i="10" s="1"/>
  <c r="AF34" i="10"/>
  <c r="AG34" i="10" s="1"/>
  <c r="AH34" i="10" s="1"/>
  <c r="AA47" i="10"/>
  <c r="AB47" i="10" s="1"/>
  <c r="AD19" i="10"/>
  <c r="AD101" i="10" s="1"/>
  <c r="AE37" i="10"/>
  <c r="AF44" i="10"/>
  <c r="AG44" i="10" s="1"/>
  <c r="AH44" i="10" s="1"/>
  <c r="AA95" i="10"/>
  <c r="AB95" i="10" s="1"/>
  <c r="AC95" i="10" s="1"/>
  <c r="AA74" i="10"/>
  <c r="AF49" i="10"/>
  <c r="AG49" i="10" s="1"/>
  <c r="AH49" i="10" s="1"/>
  <c r="AE64" i="10"/>
  <c r="AA33" i="10"/>
  <c r="AB33" i="10" s="1"/>
  <c r="AC33" i="10" s="1"/>
  <c r="Y98" i="10"/>
  <c r="AP106" i="10" s="1"/>
  <c r="AA96" i="10"/>
  <c r="AB96" i="10" s="1"/>
  <c r="AC96" i="10" s="1"/>
  <c r="AF29" i="10"/>
  <c r="Y91" i="10"/>
  <c r="AA58" i="10"/>
  <c r="AB58" i="10" s="1"/>
  <c r="AC58" i="10" s="1"/>
  <c r="AA90" i="10"/>
  <c r="AB90" i="10" s="1"/>
  <c r="AC90" i="10" s="1"/>
  <c r="AF22" i="10"/>
  <c r="AG22" i="10" s="1"/>
  <c r="AH22" i="10" s="1"/>
  <c r="AA38" i="10"/>
  <c r="AB38" i="10" s="1"/>
  <c r="AF57" i="10"/>
  <c r="AG57" i="10" s="1"/>
  <c r="AH57" i="10" s="1"/>
  <c r="AF30" i="10"/>
  <c r="AG30" i="10" s="1"/>
  <c r="AH30" i="10" s="1"/>
  <c r="AF17" i="10"/>
  <c r="AG17" i="10" s="1"/>
  <c r="AH17" i="10" s="1"/>
  <c r="AD73" i="10"/>
  <c r="AE98" i="10"/>
  <c r="AE103" i="10" s="1"/>
  <c r="AA63" i="10"/>
  <c r="AB63" i="10" s="1"/>
  <c r="AC63" i="10" s="1"/>
  <c r="AA54" i="10"/>
  <c r="AB54" i="10" s="1"/>
  <c r="AC54" i="10" s="1"/>
  <c r="AF47" i="10"/>
  <c r="AG47" i="10" s="1"/>
  <c r="AA84" i="10"/>
  <c r="AB84" i="10" s="1"/>
  <c r="AC84" i="10" s="1"/>
  <c r="AA42" i="10"/>
  <c r="AB42" i="10" s="1"/>
  <c r="AC42" i="10" s="1"/>
  <c r="AA35" i="10"/>
  <c r="AB35" i="10" s="1"/>
  <c r="AC35" i="10" s="1"/>
  <c r="AA85" i="10"/>
  <c r="AB85" i="10" s="1"/>
  <c r="AC85" i="10" s="1"/>
  <c r="AA78" i="10"/>
  <c r="AB78" i="10" s="1"/>
  <c r="AC78" i="10" s="1"/>
  <c r="AF23" i="10"/>
  <c r="AG23" i="10" s="1"/>
  <c r="AH23" i="10" s="1"/>
  <c r="AF76" i="10"/>
  <c r="AG76" i="10" s="1"/>
  <c r="AH76" i="10" s="1"/>
  <c r="AF85" i="10"/>
  <c r="AG85" i="10" s="1"/>
  <c r="AH85" i="10" s="1"/>
  <c r="AA57" i="10"/>
  <c r="AB57" i="10" s="1"/>
  <c r="AC57" i="10" s="1"/>
  <c r="V88" i="14"/>
  <c r="V90" i="14"/>
  <c r="V87" i="14"/>
  <c r="V86" i="14"/>
  <c r="V89" i="14"/>
  <c r="V85" i="14"/>
  <c r="V84" i="14"/>
  <c r="Z55" i="10"/>
  <c r="AD37" i="10"/>
  <c r="AD28" i="10"/>
  <c r="Z64" i="10"/>
  <c r="Y28" i="10"/>
  <c r="Z98" i="10"/>
  <c r="Z103" i="10" s="1"/>
  <c r="AA86" i="14"/>
  <c r="AA43" i="10"/>
  <c r="AB43" i="10" s="1"/>
  <c r="AC43" i="10" s="1"/>
  <c r="AA36" i="10"/>
  <c r="AB36" i="10" s="1"/>
  <c r="AC36" i="10" s="1"/>
  <c r="AA27" i="10"/>
  <c r="AB27" i="10" s="1"/>
  <c r="AC27" i="10" s="1"/>
  <c r="Z46" i="10"/>
  <c r="AE19" i="10"/>
  <c r="AE101" i="10" s="1"/>
  <c r="Y90" i="14"/>
  <c r="Y89" i="14"/>
  <c r="Y86" i="14"/>
  <c r="Y87" i="14"/>
  <c r="Y84" i="14"/>
  <c r="Y85" i="14"/>
  <c r="Y88" i="14"/>
  <c r="T86" i="14"/>
  <c r="T89" i="14"/>
  <c r="T84" i="14"/>
  <c r="T88" i="14"/>
  <c r="T87" i="14"/>
  <c r="T90" i="14"/>
  <c r="T85" i="14"/>
  <c r="L44" i="8"/>
  <c r="F19" i="19" s="1"/>
  <c r="B7" i="17"/>
  <c r="F7" i="17" s="1"/>
  <c r="J6" i="17"/>
  <c r="K6" i="17"/>
  <c r="G6" i="17"/>
  <c r="I6" i="17"/>
  <c r="S6" i="16"/>
  <c r="O6" i="16"/>
  <c r="N6" i="16"/>
  <c r="K6" i="16"/>
  <c r="I6" i="16"/>
  <c r="M6" i="16"/>
  <c r="L6" i="16"/>
  <c r="J6" i="16"/>
  <c r="R6" i="16"/>
  <c r="G6" i="16"/>
  <c r="J6" i="15"/>
  <c r="I6" i="15"/>
  <c r="AG6" i="15"/>
  <c r="AD6" i="15"/>
  <c r="K6" i="15"/>
  <c r="AF6" i="15"/>
  <c r="G6" i="15"/>
  <c r="AA66" i="10"/>
  <c r="AB66" i="10" s="1"/>
  <c r="AC66" i="10" s="1"/>
  <c r="Z91" i="10"/>
  <c r="Y19" i="10"/>
  <c r="Y101" i="10" s="1"/>
  <c r="AD46" i="10"/>
  <c r="AF87" i="10"/>
  <c r="AG87" i="10" s="1"/>
  <c r="AH87" i="10" s="1"/>
  <c r="Y73" i="10"/>
  <c r="AE55" i="10"/>
  <c r="AE46" i="10"/>
  <c r="AE91" i="10"/>
  <c r="AE82" i="10"/>
  <c r="AD91" i="10"/>
  <c r="AD82" i="10"/>
  <c r="AF66" i="10"/>
  <c r="AG66" i="10" s="1"/>
  <c r="AH66" i="10" s="1"/>
  <c r="AD55" i="10"/>
  <c r="AA39" i="10"/>
  <c r="AB39" i="10" s="1"/>
  <c r="AC39" i="10" s="1"/>
  <c r="Z37" i="10"/>
  <c r="Y55" i="10"/>
  <c r="Y37" i="10"/>
  <c r="AA16" i="10"/>
  <c r="Y82" i="10"/>
  <c r="Z28" i="10"/>
  <c r="AE28" i="10"/>
  <c r="AA24" i="10"/>
  <c r="AB24" i="10" s="1"/>
  <c r="AC24" i="10" s="1"/>
  <c r="AA34" i="10"/>
  <c r="AB34" i="10" s="1"/>
  <c r="AC34" i="10" s="1"/>
  <c r="Y64" i="10"/>
  <c r="AF80" i="10"/>
  <c r="AG80" i="10" s="1"/>
  <c r="AH80" i="10" s="1"/>
  <c r="Z19" i="10"/>
  <c r="Z101" i="10" s="1"/>
  <c r="AD64" i="10"/>
  <c r="AF77" i="10"/>
  <c r="AG77" i="10" s="1"/>
  <c r="AH77" i="10" s="1"/>
  <c r="AF83" i="10"/>
  <c r="AG83" i="10" s="1"/>
  <c r="AF89" i="10"/>
  <c r="AG89" i="10" s="1"/>
  <c r="AH89" i="10" s="1"/>
  <c r="AC348" i="7"/>
  <c r="M40" i="19" s="1"/>
  <c r="M39" i="19"/>
  <c r="V348" i="7"/>
  <c r="F39" i="19"/>
  <c r="G39" i="19"/>
  <c r="G43" i="19"/>
  <c r="F43" i="19"/>
  <c r="P43" i="19" s="1"/>
  <c r="F6" i="16"/>
  <c r="Y336" i="7"/>
  <c r="Y195" i="7"/>
  <c r="P350" i="7"/>
  <c r="P351" i="7" s="1"/>
  <c r="AE5" i="16" s="1"/>
  <c r="B7" i="16"/>
  <c r="C6" i="16"/>
  <c r="D6" i="16" s="1"/>
  <c r="E6" i="16" s="1"/>
  <c r="A6" i="16"/>
  <c r="Y298" i="7"/>
  <c r="X350" i="7"/>
  <c r="X351" i="7" s="1"/>
  <c r="Q350" i="7"/>
  <c r="Q351" i="7" s="1"/>
  <c r="Y197" i="7"/>
  <c r="W350" i="7"/>
  <c r="W351" i="7" s="1"/>
  <c r="R197" i="7"/>
  <c r="P15" i="19"/>
  <c r="V349" i="7"/>
  <c r="K12" i="19"/>
  <c r="N12" i="19" s="1"/>
  <c r="P13" i="19"/>
  <c r="AC15" i="7"/>
  <c r="AC195" i="7" s="1"/>
  <c r="M18" i="19" s="1"/>
  <c r="AA350" i="7"/>
  <c r="AA351" i="7" s="1"/>
  <c r="P17" i="19"/>
  <c r="AC349" i="7"/>
  <c r="M44" i="19" s="1"/>
  <c r="S350" i="7"/>
  <c r="S351" i="7" s="1"/>
  <c r="J15" i="19"/>
  <c r="R44" i="8"/>
  <c r="T350" i="7"/>
  <c r="T351" i="7" s="1"/>
  <c r="V343" i="7"/>
  <c r="V342" i="7" s="1"/>
  <c r="U342" i="7"/>
  <c r="AC198" i="7"/>
  <c r="AC197" i="7" s="1"/>
  <c r="M24" i="19" s="1"/>
  <c r="AB197" i="7"/>
  <c r="M23" i="19" s="1"/>
  <c r="C6" i="15"/>
  <c r="D6" i="15" s="1"/>
  <c r="E6" i="15" s="1"/>
  <c r="F6" i="15"/>
  <c r="A6" i="15"/>
  <c r="S17" i="8"/>
  <c r="G17" i="19"/>
  <c r="J17" i="19" s="1"/>
  <c r="AC299" i="7"/>
  <c r="AC298" i="7" s="1"/>
  <c r="M28" i="19" s="1"/>
  <c r="AB298" i="7"/>
  <c r="M27" i="19" s="1"/>
  <c r="A7" i="17"/>
  <c r="V198" i="7"/>
  <c r="V197" i="7" s="1"/>
  <c r="U197" i="7"/>
  <c r="AB336" i="7"/>
  <c r="M31" i="19" s="1"/>
  <c r="AC337" i="7"/>
  <c r="AC336" i="7" s="1"/>
  <c r="M32" i="19" s="1"/>
  <c r="N47" i="19"/>
  <c r="N49" i="19" s="1"/>
  <c r="N25" i="19"/>
  <c r="V299" i="7"/>
  <c r="V298" i="7" s="1"/>
  <c r="U298" i="7"/>
  <c r="L20" i="19"/>
  <c r="O12" i="19"/>
  <c r="O20" i="19" s="1"/>
  <c r="R336" i="7"/>
  <c r="G13" i="19"/>
  <c r="J13" i="19" s="1"/>
  <c r="V337" i="7"/>
  <c r="V336" i="7" s="1"/>
  <c r="U336" i="7"/>
  <c r="AB195" i="7"/>
  <c r="M14" i="19" s="1"/>
  <c r="F6" i="17"/>
  <c r="C6" i="17"/>
  <c r="D6" i="17" s="1"/>
  <c r="E6" i="17" s="1"/>
  <c r="A6" i="17"/>
  <c r="E51" i="19"/>
  <c r="E53" i="19" s="1"/>
  <c r="Q17" i="8"/>
  <c r="Q44" i="8" s="1"/>
  <c r="B7" i="15"/>
  <c r="AB342" i="7"/>
  <c r="M35" i="19" s="1"/>
  <c r="AC343" i="7"/>
  <c r="AC342" i="7" s="1"/>
  <c r="M36" i="19" s="1"/>
  <c r="Z350" i="7"/>
  <c r="Z351" i="7" s="1"/>
  <c r="R298" i="7"/>
  <c r="O23" i="19"/>
  <c r="L25" i="19"/>
  <c r="L47" i="19"/>
  <c r="R195" i="7"/>
  <c r="V15" i="7"/>
  <c r="U195" i="7"/>
  <c r="G19" i="19"/>
  <c r="J19" i="19" s="1"/>
  <c r="O44" i="8"/>
  <c r="M19" i="19" s="1"/>
  <c r="S30" i="8"/>
  <c r="AG16" i="10"/>
  <c r="AA100" i="10"/>
  <c r="AB13" i="10"/>
  <c r="AB29" i="10"/>
  <c r="AB20" i="10"/>
  <c r="AB83" i="10"/>
  <c r="AB74" i="10"/>
  <c r="AG38" i="10"/>
  <c r="AB65" i="10"/>
  <c r="AB56" i="10"/>
  <c r="AG74" i="10"/>
  <c r="AG56" i="10"/>
  <c r="AG20" i="10"/>
  <c r="AG13" i="10"/>
  <c r="AH13" i="10" s="1"/>
  <c r="Y7" i="16" l="1"/>
  <c r="AF7" i="16"/>
  <c r="AA7" i="16"/>
  <c r="Z7" i="16"/>
  <c r="V7" i="16"/>
  <c r="AG7" i="16"/>
  <c r="U7" i="16"/>
  <c r="X7" i="16"/>
  <c r="AE7" i="16" s="1"/>
  <c r="T7" i="16"/>
  <c r="W7" i="16"/>
  <c r="AD7" i="16" s="1"/>
  <c r="AC7" i="17"/>
  <c r="AG7" i="17" s="1"/>
  <c r="X7" i="17"/>
  <c r="AE7" i="17" s="1"/>
  <c r="AB7" i="17"/>
  <c r="AF7" i="17" s="1"/>
  <c r="W7" i="17"/>
  <c r="AD7" i="17" s="1"/>
  <c r="T7" i="17"/>
  <c r="V7" i="17" s="1"/>
  <c r="Y7" i="17"/>
  <c r="AA7" i="17" s="1"/>
  <c r="B8" i="17"/>
  <c r="C7" i="17"/>
  <c r="D7" i="17" s="1"/>
  <c r="E7" i="17" s="1"/>
  <c r="AB7" i="15"/>
  <c r="W7" i="15"/>
  <c r="AD7" i="15" s="1"/>
  <c r="AC7" i="15"/>
  <c r="AG7" i="15" s="1"/>
  <c r="X7" i="15"/>
  <c r="T7" i="15"/>
  <c r="V7" i="15" s="1"/>
  <c r="Y7" i="15"/>
  <c r="AA7" i="15" s="1"/>
  <c r="AD5" i="16"/>
  <c r="AF5" i="16"/>
  <c r="AG5" i="16"/>
  <c r="AF100" i="10"/>
  <c r="P19" i="19"/>
  <c r="AA88" i="14"/>
  <c r="AA89" i="14"/>
  <c r="AA84" i="14"/>
  <c r="AA90" i="14"/>
  <c r="Y103" i="10"/>
  <c r="AF64" i="10"/>
  <c r="AA87" i="14"/>
  <c r="AF98" i="10"/>
  <c r="AF103" i="10" s="1"/>
  <c r="AA19" i="10"/>
  <c r="AA101" i="10" s="1"/>
  <c r="AF37" i="10"/>
  <c r="AG29" i="10"/>
  <c r="AG37" i="10" s="1"/>
  <c r="AB16" i="10"/>
  <c r="AC16" i="10" s="1"/>
  <c r="AA98" i="10"/>
  <c r="AA103" i="10" s="1"/>
  <c r="AF55" i="10"/>
  <c r="AF19" i="10"/>
  <c r="AF101" i="10" s="1"/>
  <c r="AA82" i="10"/>
  <c r="AA55" i="10"/>
  <c r="AF46" i="10"/>
  <c r="K20" i="19"/>
  <c r="Y102" i="10"/>
  <c r="AA64" i="10"/>
  <c r="AF28" i="10"/>
  <c r="AA91" i="10"/>
  <c r="AA28" i="10"/>
  <c r="AC13" i="10"/>
  <c r="AC100" i="10" s="1"/>
  <c r="W87" i="14"/>
  <c r="AD87" i="14" s="1"/>
  <c r="W85" i="14"/>
  <c r="AD85" i="14" s="1"/>
  <c r="W86" i="14"/>
  <c r="AD86" i="14" s="1"/>
  <c r="W89" i="14"/>
  <c r="AD89" i="14" s="1"/>
  <c r="W90" i="14"/>
  <c r="AD90" i="14" s="1"/>
  <c r="W88" i="14"/>
  <c r="AD88" i="14" s="1"/>
  <c r="W84" i="14"/>
  <c r="AD84" i="14" s="1"/>
  <c r="AH100" i="10"/>
  <c r="AB87" i="14"/>
  <c r="AF87" i="14" s="1"/>
  <c r="AB85" i="14"/>
  <c r="AF85" i="14" s="1"/>
  <c r="AB89" i="14"/>
  <c r="AF89" i="14" s="1"/>
  <c r="AB84" i="14"/>
  <c r="AF84" i="14" s="1"/>
  <c r="AB90" i="14"/>
  <c r="AF90" i="14" s="1"/>
  <c r="AB88" i="14"/>
  <c r="AF88" i="14" s="1"/>
  <c r="AB86" i="14"/>
  <c r="AF86" i="14" s="1"/>
  <c r="AA73" i="10"/>
  <c r="AA46" i="10"/>
  <c r="K8" i="17"/>
  <c r="J8" i="17"/>
  <c r="I8" i="17"/>
  <c r="J7" i="17"/>
  <c r="G7" i="17"/>
  <c r="K7" i="17"/>
  <c r="I7" i="17"/>
  <c r="S7" i="16"/>
  <c r="M7" i="16"/>
  <c r="L7" i="16"/>
  <c r="J7" i="16"/>
  <c r="G7" i="16"/>
  <c r="R7" i="16"/>
  <c r="O7" i="16"/>
  <c r="I7" i="16"/>
  <c r="K7" i="16"/>
  <c r="N7" i="16"/>
  <c r="K7" i="15"/>
  <c r="I7" i="15"/>
  <c r="AF7" i="15"/>
  <c r="J7" i="15"/>
  <c r="AE7" i="15"/>
  <c r="G7" i="15"/>
  <c r="AD102" i="10"/>
  <c r="AD104" i="10" s="1"/>
  <c r="AF73" i="10"/>
  <c r="Z102" i="10"/>
  <c r="Z104" i="10" s="1"/>
  <c r="AE102" i="10"/>
  <c r="AE104" i="10" s="1"/>
  <c r="AF82" i="10"/>
  <c r="AA37" i="10"/>
  <c r="AF91" i="10"/>
  <c r="K51" i="19"/>
  <c r="K53" i="19" s="1"/>
  <c r="G27" i="19"/>
  <c r="F27" i="19"/>
  <c r="G14" i="19"/>
  <c r="F14" i="19"/>
  <c r="F28" i="19"/>
  <c r="P28" i="19" s="1"/>
  <c r="G28" i="19"/>
  <c r="G40" i="19"/>
  <c r="F40" i="19"/>
  <c r="F41" i="19" s="1"/>
  <c r="F31" i="19"/>
  <c r="G31" i="19"/>
  <c r="F23" i="19"/>
  <c r="G23" i="19"/>
  <c r="G35" i="19"/>
  <c r="F35" i="19"/>
  <c r="G32" i="19"/>
  <c r="F32" i="19"/>
  <c r="G24" i="19"/>
  <c r="F24" i="19"/>
  <c r="G36" i="19"/>
  <c r="F36" i="19"/>
  <c r="F44" i="19"/>
  <c r="P44" i="19" s="1"/>
  <c r="P45" i="19" s="1"/>
  <c r="G44" i="19"/>
  <c r="G45" i="19" s="1"/>
  <c r="Y350" i="7"/>
  <c r="Y351" i="7" s="1"/>
  <c r="B8" i="16"/>
  <c r="A7" i="16"/>
  <c r="C7" i="16"/>
  <c r="D7" i="16" s="1"/>
  <c r="E7" i="16" s="1"/>
  <c r="F7" i="16"/>
  <c r="J39" i="19"/>
  <c r="J43" i="19"/>
  <c r="R350" i="7"/>
  <c r="R351" i="7" s="1"/>
  <c r="M45" i="19"/>
  <c r="M41" i="19"/>
  <c r="A1" i="10"/>
  <c r="P39" i="19"/>
  <c r="S44" i="8"/>
  <c r="P40" i="19"/>
  <c r="V350" i="7"/>
  <c r="O47" i="19"/>
  <c r="O25" i="19"/>
  <c r="AB350" i="7"/>
  <c r="AB351" i="7" s="1"/>
  <c r="A8" i="17"/>
  <c r="F8" i="17"/>
  <c r="C8" i="17"/>
  <c r="D8" i="17" s="1"/>
  <c r="E8" i="17" s="1"/>
  <c r="B9" i="17"/>
  <c r="AC350" i="7"/>
  <c r="AC351" i="7" s="1"/>
  <c r="L49" i="19"/>
  <c r="L51" i="19"/>
  <c r="L53" i="19" s="1"/>
  <c r="A7" i="15"/>
  <c r="F7" i="15"/>
  <c r="C7" i="15"/>
  <c r="D7" i="15" s="1"/>
  <c r="E7" i="15" s="1"/>
  <c r="U350" i="7"/>
  <c r="U351" i="7" s="1"/>
  <c r="B8" i="15"/>
  <c r="V195" i="7"/>
  <c r="AH16" i="10"/>
  <c r="N20" i="19"/>
  <c r="N51" i="19"/>
  <c r="N53" i="19" s="1"/>
  <c r="AG100" i="10"/>
  <c r="AG46" i="10"/>
  <c r="AH38" i="10"/>
  <c r="AH46" i="10" s="1"/>
  <c r="AG73" i="10"/>
  <c r="AH65" i="10"/>
  <c r="AH73" i="10" s="1"/>
  <c r="AB82" i="10"/>
  <c r="AC74" i="10"/>
  <c r="AC82" i="10" s="1"/>
  <c r="AB91" i="10"/>
  <c r="AC83" i="10"/>
  <c r="AC91" i="10" s="1"/>
  <c r="AB98" i="10"/>
  <c r="AB103" i="10" s="1"/>
  <c r="AC92" i="10"/>
  <c r="AC98" i="10" s="1"/>
  <c r="AC103" i="10" s="1"/>
  <c r="AG28" i="10"/>
  <c r="AH20" i="10"/>
  <c r="AH28" i="10" s="1"/>
  <c r="AG55" i="10"/>
  <c r="AH47" i="10"/>
  <c r="AH55" i="10" s="1"/>
  <c r="AG64" i="10"/>
  <c r="AH56" i="10"/>
  <c r="AH64" i="10" s="1"/>
  <c r="AH74" i="10"/>
  <c r="AH82" i="10" s="1"/>
  <c r="AG82" i="10"/>
  <c r="AH83" i="10"/>
  <c r="AH91" i="10" s="1"/>
  <c r="AG91" i="10"/>
  <c r="AG98" i="10"/>
  <c r="AG103" i="10" s="1"/>
  <c r="AH92" i="10"/>
  <c r="AH98" i="10" s="1"/>
  <c r="AH103" i="10" s="1"/>
  <c r="AC14" i="10"/>
  <c r="AB64" i="10"/>
  <c r="AC56" i="10"/>
  <c r="AC64" i="10" s="1"/>
  <c r="AB73" i="10"/>
  <c r="AC65" i="10"/>
  <c r="AC73" i="10" s="1"/>
  <c r="AG19" i="10"/>
  <c r="AG101" i="10" s="1"/>
  <c r="AH14" i="10"/>
  <c r="AB28" i="10"/>
  <c r="AC20" i="10"/>
  <c r="AC28" i="10" s="1"/>
  <c r="AB37" i="10"/>
  <c r="AC29" i="10"/>
  <c r="AC37" i="10" s="1"/>
  <c r="AB46" i="10"/>
  <c r="AC38" i="10"/>
  <c r="AC46" i="10" s="1"/>
  <c r="AB55" i="10"/>
  <c r="AC47" i="10"/>
  <c r="AC55" i="10" s="1"/>
  <c r="AB100" i="10"/>
  <c r="W8" i="16" l="1"/>
  <c r="AD8" i="16" s="1"/>
  <c r="V8" i="16"/>
  <c r="Y8" i="16"/>
  <c r="AF8" i="16"/>
  <c r="X8" i="16"/>
  <c r="AE8" i="16" s="1"/>
  <c r="T8" i="16"/>
  <c r="AA8" i="16"/>
  <c r="Z8" i="16"/>
  <c r="AG8" i="16"/>
  <c r="U8" i="16"/>
  <c r="AC8" i="17"/>
  <c r="AG8" i="17" s="1"/>
  <c r="X8" i="17"/>
  <c r="AE8" i="17" s="1"/>
  <c r="AB8" i="17"/>
  <c r="AF8" i="17" s="1"/>
  <c r="W8" i="17"/>
  <c r="AD8" i="17" s="1"/>
  <c r="T8" i="17"/>
  <c r="V8" i="17" s="1"/>
  <c r="Y8" i="17"/>
  <c r="AA8" i="17" s="1"/>
  <c r="AC9" i="17"/>
  <c r="AG9" i="17" s="1"/>
  <c r="X9" i="17"/>
  <c r="AE9" i="17" s="1"/>
  <c r="AB9" i="17"/>
  <c r="AF9" i="17" s="1"/>
  <c r="W9" i="17"/>
  <c r="AD9" i="17" s="1"/>
  <c r="T9" i="17"/>
  <c r="V9" i="17" s="1"/>
  <c r="Y9" i="17"/>
  <c r="AA9" i="17" s="1"/>
  <c r="G8" i="17"/>
  <c r="X8" i="15"/>
  <c r="AE8" i="15" s="1"/>
  <c r="T8" i="15"/>
  <c r="V8" i="15" s="1"/>
  <c r="AC8" i="15"/>
  <c r="AG8" i="15" s="1"/>
  <c r="W8" i="15"/>
  <c r="Y8" i="15"/>
  <c r="AA8" i="15" s="1"/>
  <c r="AB8" i="15"/>
  <c r="AB19" i="10"/>
  <c r="AB101" i="10" s="1"/>
  <c r="Y104" i="10"/>
  <c r="AH29" i="10"/>
  <c r="AH37" i="10" s="1"/>
  <c r="J40" i="19"/>
  <c r="J41" i="19" s="1"/>
  <c r="AA102" i="10"/>
  <c r="AA104" i="10" s="1"/>
  <c r="AF102" i="10"/>
  <c r="AF104" i="10" s="1"/>
  <c r="AC89" i="14"/>
  <c r="AG89" i="14" s="1"/>
  <c r="AC84" i="14"/>
  <c r="AG84" i="14" s="1"/>
  <c r="AC90" i="14"/>
  <c r="AG90" i="14" s="1"/>
  <c r="AC85" i="14"/>
  <c r="AG85" i="14" s="1"/>
  <c r="AC86" i="14"/>
  <c r="AG86" i="14" s="1"/>
  <c r="AC87" i="14"/>
  <c r="AG87" i="14" s="1"/>
  <c r="AC88" i="14"/>
  <c r="AG88" i="14" s="1"/>
  <c r="X89" i="14"/>
  <c r="AE89" i="14" s="1"/>
  <c r="X86" i="14"/>
  <c r="AE86" i="14" s="1"/>
  <c r="X84" i="14"/>
  <c r="AE84" i="14" s="1"/>
  <c r="X90" i="14"/>
  <c r="AE90" i="14" s="1"/>
  <c r="X88" i="14"/>
  <c r="AE88" i="14" s="1"/>
  <c r="X87" i="14"/>
  <c r="AE87" i="14" s="1"/>
  <c r="X85" i="14"/>
  <c r="AE85" i="14" s="1"/>
  <c r="K9" i="17"/>
  <c r="J9" i="17"/>
  <c r="I9" i="17"/>
  <c r="G9" i="17"/>
  <c r="L8" i="16"/>
  <c r="I8" i="16"/>
  <c r="G8" i="16"/>
  <c r="R8" i="16"/>
  <c r="N8" i="16"/>
  <c r="O8" i="16"/>
  <c r="M8" i="16"/>
  <c r="S8" i="16"/>
  <c r="K8" i="16"/>
  <c r="J8" i="16"/>
  <c r="K8" i="15"/>
  <c r="AF8" i="15"/>
  <c r="J8" i="15"/>
  <c r="AD8" i="15"/>
  <c r="I8" i="15"/>
  <c r="G8" i="15"/>
  <c r="G41" i="19"/>
  <c r="F18" i="19"/>
  <c r="G18" i="19"/>
  <c r="F8" i="16"/>
  <c r="A8" i="16"/>
  <c r="C8" i="16"/>
  <c r="D8" i="16" s="1"/>
  <c r="E8" i="16" s="1"/>
  <c r="B9" i="16"/>
  <c r="J44" i="19"/>
  <c r="J45" i="19" s="1"/>
  <c r="F45" i="19"/>
  <c r="J36" i="19"/>
  <c r="M37" i="19"/>
  <c r="P41" i="19"/>
  <c r="V351" i="7"/>
  <c r="P36" i="19"/>
  <c r="J35" i="19"/>
  <c r="G29" i="19"/>
  <c r="G33" i="19"/>
  <c r="J28" i="19"/>
  <c r="P32" i="19"/>
  <c r="G37" i="19"/>
  <c r="G48" i="19"/>
  <c r="J31" i="19"/>
  <c r="F33" i="19"/>
  <c r="P35" i="19"/>
  <c r="G47" i="19"/>
  <c r="G25" i="19"/>
  <c r="P31" i="19"/>
  <c r="M33" i="19"/>
  <c r="C9" i="17"/>
  <c r="D9" i="17" s="1"/>
  <c r="E9" i="17" s="1"/>
  <c r="F9" i="17"/>
  <c r="A9" i="17"/>
  <c r="B10" i="17"/>
  <c r="O51" i="19"/>
  <c r="O53" i="19" s="1"/>
  <c r="O49" i="19"/>
  <c r="P24" i="19"/>
  <c r="M48" i="19"/>
  <c r="M29" i="19"/>
  <c r="P27" i="19"/>
  <c r="P29" i="19" s="1"/>
  <c r="F29" i="19"/>
  <c r="J27" i="19"/>
  <c r="A8" i="15"/>
  <c r="C8" i="15"/>
  <c r="D8" i="15" s="1"/>
  <c r="E8" i="15" s="1"/>
  <c r="F8" i="15"/>
  <c r="F25" i="19"/>
  <c r="J23" i="19"/>
  <c r="F47" i="19"/>
  <c r="F37" i="19"/>
  <c r="M25" i="19"/>
  <c r="M47" i="19"/>
  <c r="P23" i="19"/>
  <c r="J24" i="19"/>
  <c r="F48" i="19"/>
  <c r="J32" i="19"/>
  <c r="B9" i="15"/>
  <c r="P14" i="19"/>
  <c r="J14" i="19"/>
  <c r="AH19" i="10"/>
  <c r="AH101" i="10" s="1"/>
  <c r="AC19" i="10"/>
  <c r="AC101" i="10" s="1"/>
  <c r="AC102" i="10"/>
  <c r="AH102" i="10"/>
  <c r="AB102" i="10"/>
  <c r="AG102" i="10"/>
  <c r="AG104" i="10" s="1"/>
  <c r="M12" i="19" s="1"/>
  <c r="U9" i="16" l="1"/>
  <c r="T9" i="16"/>
  <c r="AF9" i="16"/>
  <c r="AA9" i="16"/>
  <c r="Z9" i="16"/>
  <c r="V9" i="16"/>
  <c r="Y9" i="16"/>
  <c r="X9" i="16"/>
  <c r="AE9" i="16" s="1"/>
  <c r="W9" i="16"/>
  <c r="AD9" i="16" s="1"/>
  <c r="Y10" i="17"/>
  <c r="AA10" i="17" s="1"/>
  <c r="AC10" i="17"/>
  <c r="X10" i="17"/>
  <c r="W10" i="17"/>
  <c r="AD10" i="17" s="1"/>
  <c r="AB10" i="17"/>
  <c r="AF10" i="17" s="1"/>
  <c r="T10" i="17"/>
  <c r="V10" i="17" s="1"/>
  <c r="AB9" i="15"/>
  <c r="AF9" i="15" s="1"/>
  <c r="Y9" i="15"/>
  <c r="AA9" i="15" s="1"/>
  <c r="X9" i="15"/>
  <c r="AE9" i="15" s="1"/>
  <c r="T9" i="15"/>
  <c r="V9" i="15" s="1"/>
  <c r="W9" i="15"/>
  <c r="AD9" i="15" s="1"/>
  <c r="AC9" i="15"/>
  <c r="AG9" i="15" s="1"/>
  <c r="AB104" i="10"/>
  <c r="F12" i="19" s="1"/>
  <c r="F51" i="19" s="1"/>
  <c r="AG10" i="17"/>
  <c r="AE10" i="17"/>
  <c r="J10" i="17"/>
  <c r="G10" i="17"/>
  <c r="K10" i="17"/>
  <c r="I10" i="17"/>
  <c r="B10" i="16"/>
  <c r="AG9" i="16"/>
  <c r="S9" i="16"/>
  <c r="R9" i="16"/>
  <c r="O9" i="16"/>
  <c r="N9" i="16"/>
  <c r="K9" i="16"/>
  <c r="J9" i="16"/>
  <c r="G9" i="16"/>
  <c r="M9" i="16"/>
  <c r="I9" i="16"/>
  <c r="L9" i="16"/>
  <c r="J9" i="15"/>
  <c r="I9" i="15"/>
  <c r="K9" i="15"/>
  <c r="G9" i="15"/>
  <c r="A9" i="16"/>
  <c r="C9" i="16"/>
  <c r="D9" i="16" s="1"/>
  <c r="E9" i="16" s="1"/>
  <c r="F9" i="16"/>
  <c r="J37" i="19"/>
  <c r="J29" i="19"/>
  <c r="AH104" i="10"/>
  <c r="M16" i="19" s="1"/>
  <c r="M20" i="19" s="1"/>
  <c r="P37" i="19"/>
  <c r="J48" i="19"/>
  <c r="P48" i="19"/>
  <c r="AC104" i="10"/>
  <c r="F16" i="19" s="1"/>
  <c r="F52" i="19" s="1"/>
  <c r="F49" i="19"/>
  <c r="P33" i="19"/>
  <c r="C10" i="17"/>
  <c r="D10" i="17" s="1"/>
  <c r="E10" i="17" s="1"/>
  <c r="B11" i="17"/>
  <c r="A10" i="17"/>
  <c r="F10" i="17"/>
  <c r="J33" i="19"/>
  <c r="J47" i="19"/>
  <c r="J25" i="19"/>
  <c r="M49" i="19"/>
  <c r="G49" i="19"/>
  <c r="A9" i="15"/>
  <c r="F9" i="15"/>
  <c r="C9" i="15"/>
  <c r="D9" i="15" s="1"/>
  <c r="E9" i="15" s="1"/>
  <c r="P47" i="19"/>
  <c r="P25" i="19"/>
  <c r="B10" i="15"/>
  <c r="P18" i="19"/>
  <c r="J18" i="19"/>
  <c r="M51" i="19"/>
  <c r="A10" i="16" l="1"/>
  <c r="W10" i="16"/>
  <c r="AD10" i="16" s="1"/>
  <c r="Z10" i="16"/>
  <c r="X10" i="16"/>
  <c r="AE10" i="16" s="1"/>
  <c r="T10" i="16"/>
  <c r="AA10" i="16"/>
  <c r="V10" i="16"/>
  <c r="Y10" i="16"/>
  <c r="U10" i="16"/>
  <c r="AC11" i="17"/>
  <c r="AG11" i="17" s="1"/>
  <c r="W11" i="17"/>
  <c r="AD11" i="17" s="1"/>
  <c r="AB11" i="17"/>
  <c r="T11" i="17"/>
  <c r="V11" i="17" s="1"/>
  <c r="Y11" i="17"/>
  <c r="AA11" i="17" s="1"/>
  <c r="X11" i="17"/>
  <c r="AE11" i="17" s="1"/>
  <c r="AC10" i="15"/>
  <c r="AG10" i="15" s="1"/>
  <c r="Y10" i="15"/>
  <c r="AA10" i="15" s="1"/>
  <c r="AB10" i="15"/>
  <c r="AF10" i="15" s="1"/>
  <c r="X10" i="15"/>
  <c r="AE10" i="15" s="1"/>
  <c r="T10" i="15"/>
  <c r="V10" i="15" s="1"/>
  <c r="W10" i="15"/>
  <c r="AD10" i="15" s="1"/>
  <c r="G12" i="19"/>
  <c r="G51" i="19" s="1"/>
  <c r="C15" i="21" s="1"/>
  <c r="P12" i="19"/>
  <c r="P51" i="19" s="1"/>
  <c r="AF11" i="17"/>
  <c r="J11" i="17"/>
  <c r="G11" i="17"/>
  <c r="K11" i="17"/>
  <c r="I11" i="17"/>
  <c r="C10" i="16"/>
  <c r="D10" i="16" s="1"/>
  <c r="E10" i="16" s="1"/>
  <c r="AG10" i="16"/>
  <c r="AF10" i="16"/>
  <c r="S10" i="16"/>
  <c r="O10" i="16"/>
  <c r="N10" i="16"/>
  <c r="K10" i="16"/>
  <c r="I10" i="16"/>
  <c r="M10" i="16"/>
  <c r="G10" i="16"/>
  <c r="L10" i="16"/>
  <c r="R10" i="16"/>
  <c r="J10" i="16"/>
  <c r="F10" i="16"/>
  <c r="B11" i="16"/>
  <c r="J10" i="15"/>
  <c r="I10" i="15"/>
  <c r="K10" i="15"/>
  <c r="G10" i="15"/>
  <c r="P16" i="19"/>
  <c r="M52" i="19"/>
  <c r="M53" i="19" s="1"/>
  <c r="J49" i="19"/>
  <c r="G16" i="19"/>
  <c r="G52" i="19" s="1"/>
  <c r="D15" i="21" s="1"/>
  <c r="D19" i="21" s="1"/>
  <c r="P49" i="19"/>
  <c r="F20" i="19"/>
  <c r="A10" i="15"/>
  <c r="F10" i="15"/>
  <c r="C10" i="15"/>
  <c r="D10" i="15" s="1"/>
  <c r="E10" i="15" s="1"/>
  <c r="B11" i="15"/>
  <c r="F11" i="17"/>
  <c r="A11" i="17"/>
  <c r="C11" i="17"/>
  <c r="D11" i="17" s="1"/>
  <c r="E11" i="17" s="1"/>
  <c r="B12" i="17"/>
  <c r="F53" i="19"/>
  <c r="F11" i="16" l="1"/>
  <c r="Y11" i="16"/>
  <c r="AF11" i="16"/>
  <c r="T11" i="16"/>
  <c r="Z11" i="16"/>
  <c r="V11" i="16"/>
  <c r="AG11" i="16"/>
  <c r="U11" i="16"/>
  <c r="X11" i="16"/>
  <c r="AE11" i="16" s="1"/>
  <c r="AA11" i="16"/>
  <c r="W11" i="16"/>
  <c r="AD11" i="16" s="1"/>
  <c r="Y12" i="17"/>
  <c r="AA12" i="17" s="1"/>
  <c r="AC12" i="17"/>
  <c r="AG12" i="17" s="1"/>
  <c r="X12" i="17"/>
  <c r="AE12" i="17" s="1"/>
  <c r="W12" i="17"/>
  <c r="AD12" i="17" s="1"/>
  <c r="AB12" i="17"/>
  <c r="AF12" i="17" s="1"/>
  <c r="T12" i="17"/>
  <c r="V12" i="17" s="1"/>
  <c r="AB11" i="15"/>
  <c r="AF11" i="15" s="1"/>
  <c r="W11" i="15"/>
  <c r="AD11" i="15" s="1"/>
  <c r="X11" i="15"/>
  <c r="AE11" i="15" s="1"/>
  <c r="T11" i="15"/>
  <c r="V11" i="15" s="1"/>
  <c r="AC11" i="15"/>
  <c r="AG11" i="15" s="1"/>
  <c r="Y11" i="15"/>
  <c r="AA11" i="15" s="1"/>
  <c r="J12" i="19"/>
  <c r="J51" i="19" s="1"/>
  <c r="P20" i="19"/>
  <c r="P52" i="19"/>
  <c r="P53" i="19" s="1"/>
  <c r="K12" i="17"/>
  <c r="J12" i="17"/>
  <c r="I12" i="17"/>
  <c r="G12" i="17"/>
  <c r="C11" i="16"/>
  <c r="D11" i="16" s="1"/>
  <c r="E11" i="16" s="1"/>
  <c r="A11" i="16"/>
  <c r="B12" i="16"/>
  <c r="M11" i="16"/>
  <c r="S11" i="16"/>
  <c r="R11" i="16"/>
  <c r="L11" i="16"/>
  <c r="J11" i="16"/>
  <c r="G11" i="16"/>
  <c r="K11" i="16"/>
  <c r="I11" i="16"/>
  <c r="N11" i="16"/>
  <c r="O11" i="16"/>
  <c r="K11" i="15"/>
  <c r="I11" i="15"/>
  <c r="J11" i="15"/>
  <c r="G11" i="15"/>
  <c r="B12" i="15"/>
  <c r="G20" i="19"/>
  <c r="J16" i="19"/>
  <c r="J52" i="19" s="1"/>
  <c r="F12" i="17"/>
  <c r="C12" i="17"/>
  <c r="D12" i="17" s="1"/>
  <c r="E12" i="17" s="1"/>
  <c r="A12" i="17"/>
  <c r="B13" i="17"/>
  <c r="F11" i="15"/>
  <c r="C11" i="15"/>
  <c r="D11" i="15" s="1"/>
  <c r="E11" i="15" s="1"/>
  <c r="A11" i="15"/>
  <c r="E15" i="21"/>
  <c r="A15" i="21" s="1"/>
  <c r="G53" i="19"/>
  <c r="C19" i="21"/>
  <c r="AA12" i="16" l="1"/>
  <c r="V12" i="16"/>
  <c r="U12" i="16"/>
  <c r="AF12" i="16"/>
  <c r="X12" i="16"/>
  <c r="AE12" i="16" s="1"/>
  <c r="T12" i="16"/>
  <c r="W12" i="16"/>
  <c r="AD12" i="16" s="1"/>
  <c r="Z12" i="16"/>
  <c r="AG12" i="16"/>
  <c r="Y12" i="16"/>
  <c r="AC13" i="17"/>
  <c r="AG13" i="17" s="1"/>
  <c r="W13" i="17"/>
  <c r="AD13" i="17" s="1"/>
  <c r="AB13" i="17"/>
  <c r="AF13" i="17" s="1"/>
  <c r="T13" i="17"/>
  <c r="V13" i="17" s="1"/>
  <c r="Y13" i="17"/>
  <c r="AA13" i="17" s="1"/>
  <c r="X13" i="17"/>
  <c r="AE13" i="17" s="1"/>
  <c r="B13" i="15"/>
  <c r="X12" i="15"/>
  <c r="AE12" i="15" s="1"/>
  <c r="T12" i="15"/>
  <c r="V12" i="15" s="1"/>
  <c r="AC12" i="15"/>
  <c r="AG12" i="15" s="1"/>
  <c r="W12" i="15"/>
  <c r="AD12" i="15" s="1"/>
  <c r="AB12" i="15"/>
  <c r="AF12" i="15" s="1"/>
  <c r="Y12" i="15"/>
  <c r="AA12" i="15" s="1"/>
  <c r="C12" i="15"/>
  <c r="D12" i="15" s="1"/>
  <c r="E12" i="15" s="1"/>
  <c r="R12" i="16"/>
  <c r="J12" i="16"/>
  <c r="F12" i="16"/>
  <c r="G12" i="16"/>
  <c r="B13" i="16"/>
  <c r="K12" i="16"/>
  <c r="L12" i="16"/>
  <c r="C12" i="16"/>
  <c r="D12" i="16" s="1"/>
  <c r="E12" i="16" s="1"/>
  <c r="O12" i="16"/>
  <c r="S12" i="16"/>
  <c r="A12" i="16"/>
  <c r="M12" i="16"/>
  <c r="N12" i="16"/>
  <c r="I12" i="16"/>
  <c r="J53" i="19"/>
  <c r="J13" i="17"/>
  <c r="K13" i="17"/>
  <c r="I13" i="17"/>
  <c r="G13" i="17"/>
  <c r="J13" i="15"/>
  <c r="I13" i="15"/>
  <c r="K13" i="15"/>
  <c r="G13" i="15"/>
  <c r="K12" i="15"/>
  <c r="J12" i="15"/>
  <c r="I12" i="15"/>
  <c r="G12" i="15"/>
  <c r="F12" i="15"/>
  <c r="A12" i="15"/>
  <c r="A13" i="15" s="1"/>
  <c r="J20" i="19"/>
  <c r="B14" i="15"/>
  <c r="C13" i="17"/>
  <c r="D13" i="17" s="1"/>
  <c r="E13" i="17" s="1"/>
  <c r="F13" i="17"/>
  <c r="A13" i="17"/>
  <c r="F13" i="15"/>
  <c r="C13" i="15"/>
  <c r="D13" i="15" s="1"/>
  <c r="E13" i="15" s="1"/>
  <c r="B14" i="17"/>
  <c r="A17" i="21"/>
  <c r="G5" i="27" s="1"/>
  <c r="E19" i="21"/>
  <c r="AG13" i="16" l="1"/>
  <c r="X13" i="16"/>
  <c r="AE13" i="16" s="1"/>
  <c r="W13" i="16"/>
  <c r="AD13" i="16" s="1"/>
  <c r="Z13" i="16"/>
  <c r="V13" i="16"/>
  <c r="Y13" i="16"/>
  <c r="U13" i="16"/>
  <c r="AF13" i="16"/>
  <c r="T13" i="16"/>
  <c r="AA13" i="16"/>
  <c r="Y14" i="17"/>
  <c r="AA14" i="17" s="1"/>
  <c r="AC14" i="17"/>
  <c r="AG14" i="17" s="1"/>
  <c r="X14" i="17"/>
  <c r="AE14" i="17" s="1"/>
  <c r="W14" i="17"/>
  <c r="AD14" i="17" s="1"/>
  <c r="T14" i="17"/>
  <c r="V14" i="17" s="1"/>
  <c r="AB14" i="17"/>
  <c r="AF14" i="17" s="1"/>
  <c r="AC14" i="15"/>
  <c r="Y14" i="15"/>
  <c r="AA14" i="15" s="1"/>
  <c r="AB14" i="15"/>
  <c r="AF14" i="15" s="1"/>
  <c r="X14" i="15"/>
  <c r="T14" i="15"/>
  <c r="V14" i="15" s="1"/>
  <c r="W14" i="15"/>
  <c r="AD14" i="15" s="1"/>
  <c r="AB13" i="15"/>
  <c r="AF13" i="15" s="1"/>
  <c r="Y13" i="15"/>
  <c r="AA13" i="15" s="1"/>
  <c r="AC13" i="15"/>
  <c r="AG13" i="15" s="1"/>
  <c r="X13" i="15"/>
  <c r="AE13" i="15" s="1"/>
  <c r="W13" i="15"/>
  <c r="AD13" i="15" s="1"/>
  <c r="T13" i="15"/>
  <c r="V13" i="15" s="1"/>
  <c r="R13" i="16"/>
  <c r="K13" i="16"/>
  <c r="C13" i="16"/>
  <c r="D13" i="16" s="1"/>
  <c r="E13" i="16" s="1"/>
  <c r="G13" i="16"/>
  <c r="B14" i="16"/>
  <c r="I13" i="16"/>
  <c r="M13" i="16"/>
  <c r="N13" i="16"/>
  <c r="S13" i="16"/>
  <c r="F13" i="16"/>
  <c r="O13" i="16"/>
  <c r="A13" i="16"/>
  <c r="L13" i="16"/>
  <c r="J13" i="16"/>
  <c r="I5" i="27"/>
  <c r="H5" i="27"/>
  <c r="J14" i="17"/>
  <c r="G14" i="17"/>
  <c r="K14" i="17"/>
  <c r="I14" i="17"/>
  <c r="AE14" i="15"/>
  <c r="J14" i="15"/>
  <c r="I14" i="15"/>
  <c r="AG14" i="15"/>
  <c r="K14" i="15"/>
  <c r="G14" i="15"/>
  <c r="C14" i="17"/>
  <c r="D14" i="17" s="1"/>
  <c r="E14" i="17" s="1"/>
  <c r="F14" i="17"/>
  <c r="A14" i="17"/>
  <c r="B15" i="17"/>
  <c r="F14" i="15"/>
  <c r="A14" i="15"/>
  <c r="C14" i="15"/>
  <c r="D14" i="15" s="1"/>
  <c r="E14" i="15" s="1"/>
  <c r="B15" i="15"/>
  <c r="A1" i="21"/>
  <c r="B1" i="27" s="1"/>
  <c r="B6" i="27" s="1"/>
  <c r="V14" i="16" l="1"/>
  <c r="Y14" i="16"/>
  <c r="AF14" i="16"/>
  <c r="X14" i="16"/>
  <c r="AE14" i="16" s="1"/>
  <c r="T14" i="16"/>
  <c r="AA14" i="16"/>
  <c r="W14" i="16"/>
  <c r="Z14" i="16"/>
  <c r="AG14" i="16"/>
  <c r="U14" i="16"/>
  <c r="AC15" i="17"/>
  <c r="AG15" i="17" s="1"/>
  <c r="W15" i="17"/>
  <c r="AD15" i="17" s="1"/>
  <c r="AB15" i="17"/>
  <c r="AF15" i="17" s="1"/>
  <c r="T15" i="17"/>
  <c r="V15" i="17" s="1"/>
  <c r="Y15" i="17"/>
  <c r="AA15" i="17" s="1"/>
  <c r="X15" i="17"/>
  <c r="AB15" i="15"/>
  <c r="AF15" i="15" s="1"/>
  <c r="W15" i="15"/>
  <c r="X15" i="15"/>
  <c r="AE15" i="15" s="1"/>
  <c r="T15" i="15"/>
  <c r="V15" i="15" s="1"/>
  <c r="AC15" i="15"/>
  <c r="Y15" i="15"/>
  <c r="AA15" i="15" s="1"/>
  <c r="G14" i="16"/>
  <c r="K14" i="16"/>
  <c r="F14" i="16"/>
  <c r="A14" i="16"/>
  <c r="AD14" i="16"/>
  <c r="M14" i="16"/>
  <c r="N14" i="16"/>
  <c r="B15" i="16"/>
  <c r="L14" i="16"/>
  <c r="O14" i="16"/>
  <c r="C14" i="16"/>
  <c r="D14" i="16" s="1"/>
  <c r="E14" i="16" s="1"/>
  <c r="J14" i="16"/>
  <c r="R14" i="16"/>
  <c r="I14" i="16"/>
  <c r="S14" i="16"/>
  <c r="AE15" i="17"/>
  <c r="J5" i="27"/>
  <c r="E6" i="27"/>
  <c r="G6" i="27"/>
  <c r="H6" i="27"/>
  <c r="I6" i="27"/>
  <c r="B16" i="17"/>
  <c r="J15" i="17"/>
  <c r="G15" i="17"/>
  <c r="I15" i="17"/>
  <c r="K15" i="17"/>
  <c r="AD15" i="15"/>
  <c r="AG15" i="15"/>
  <c r="K15" i="15"/>
  <c r="I15" i="15"/>
  <c r="J15" i="15"/>
  <c r="G15" i="15"/>
  <c r="B16" i="15"/>
  <c r="F15" i="17"/>
  <c r="A15" i="17"/>
  <c r="C15" i="17"/>
  <c r="D15" i="17" s="1"/>
  <c r="E15" i="17" s="1"/>
  <c r="F15" i="15"/>
  <c r="C15" i="15"/>
  <c r="D15" i="15" s="1"/>
  <c r="E15" i="15" s="1"/>
  <c r="A15" i="15"/>
  <c r="D6" i="27"/>
  <c r="C6" i="27"/>
  <c r="F6" i="27" s="1"/>
  <c r="A6" i="27"/>
  <c r="B7" i="27"/>
  <c r="AG15" i="16" l="1"/>
  <c r="X15" i="16"/>
  <c r="AE15" i="16" s="1"/>
  <c r="T15" i="16"/>
  <c r="AA15" i="16"/>
  <c r="Z15" i="16"/>
  <c r="V15" i="16"/>
  <c r="Y15" i="16"/>
  <c r="U15" i="16"/>
  <c r="W15" i="16"/>
  <c r="AD15" i="16" s="1"/>
  <c r="Y16" i="17"/>
  <c r="AA16" i="17" s="1"/>
  <c r="AC16" i="17"/>
  <c r="AG16" i="17" s="1"/>
  <c r="X16" i="17"/>
  <c r="AE16" i="17" s="1"/>
  <c r="W16" i="17"/>
  <c r="AD16" i="17" s="1"/>
  <c r="AB16" i="17"/>
  <c r="AF16" i="17" s="1"/>
  <c r="T16" i="17"/>
  <c r="V16" i="17" s="1"/>
  <c r="F16" i="15"/>
  <c r="X16" i="15"/>
  <c r="AE16" i="15" s="1"/>
  <c r="T16" i="15"/>
  <c r="V16" i="15" s="1"/>
  <c r="Y16" i="15"/>
  <c r="AA16" i="15" s="1"/>
  <c r="AC16" i="15"/>
  <c r="AG16" i="15" s="1"/>
  <c r="W16" i="15"/>
  <c r="AD16" i="15" s="1"/>
  <c r="AB16" i="15"/>
  <c r="AF16" i="15" s="1"/>
  <c r="R15" i="16"/>
  <c r="F15" i="16"/>
  <c r="C15" i="16"/>
  <c r="D15" i="16" s="1"/>
  <c r="E15" i="16" s="1"/>
  <c r="O15" i="16"/>
  <c r="J15" i="16"/>
  <c r="AF15" i="16"/>
  <c r="K15" i="16"/>
  <c r="L15" i="16"/>
  <c r="B17" i="15"/>
  <c r="A15" i="16"/>
  <c r="N15" i="16"/>
  <c r="M15" i="16"/>
  <c r="B16" i="16"/>
  <c r="I15" i="16"/>
  <c r="G15" i="16"/>
  <c r="S15" i="16"/>
  <c r="A16" i="17"/>
  <c r="C16" i="17"/>
  <c r="D16" i="17" s="1"/>
  <c r="E16" i="17" s="1"/>
  <c r="B17" i="17"/>
  <c r="F16" i="17"/>
  <c r="J6" i="27"/>
  <c r="C7" i="27"/>
  <c r="F7" i="27" s="1"/>
  <c r="H7" i="27"/>
  <c r="I7" i="27"/>
  <c r="K16" i="17"/>
  <c r="J16" i="17"/>
  <c r="I16" i="17"/>
  <c r="G16" i="17"/>
  <c r="K16" i="15"/>
  <c r="J16" i="15"/>
  <c r="I16" i="15"/>
  <c r="G16" i="15"/>
  <c r="C16" i="15"/>
  <c r="D16" i="15" s="1"/>
  <c r="E16" i="15" s="1"/>
  <c r="A16" i="15"/>
  <c r="G7" i="27"/>
  <c r="A17" i="15"/>
  <c r="D7" i="27"/>
  <c r="A7" i="27"/>
  <c r="B8" i="27"/>
  <c r="E7" i="27"/>
  <c r="Z16" i="16" l="1"/>
  <c r="AG16" i="16"/>
  <c r="U16" i="16"/>
  <c r="AF16" i="16"/>
  <c r="X16" i="16"/>
  <c r="AE16" i="16" s="1"/>
  <c r="T16" i="16"/>
  <c r="AA16" i="16"/>
  <c r="W16" i="16"/>
  <c r="AD16" i="16" s="1"/>
  <c r="V16" i="16"/>
  <c r="Y16" i="16"/>
  <c r="K17" i="17"/>
  <c r="AC17" i="17"/>
  <c r="W17" i="17"/>
  <c r="AB17" i="17"/>
  <c r="T17" i="17"/>
  <c r="V17" i="17" s="1"/>
  <c r="Y17" i="17"/>
  <c r="AA17" i="17" s="1"/>
  <c r="X17" i="17"/>
  <c r="AE17" i="17" s="1"/>
  <c r="AB17" i="15"/>
  <c r="Y17" i="15"/>
  <c r="AA17" i="15" s="1"/>
  <c r="T17" i="15"/>
  <c r="V17" i="15" s="1"/>
  <c r="X17" i="15"/>
  <c r="AE17" i="15" s="1"/>
  <c r="W17" i="15"/>
  <c r="AD17" i="15" s="1"/>
  <c r="AC17" i="15"/>
  <c r="AG17" i="15" s="1"/>
  <c r="O16" i="16"/>
  <c r="A16" i="16"/>
  <c r="M16" i="16"/>
  <c r="G16" i="16"/>
  <c r="G17" i="15"/>
  <c r="K17" i="15"/>
  <c r="J17" i="15"/>
  <c r="I17" i="15"/>
  <c r="AF17" i="15"/>
  <c r="C17" i="15"/>
  <c r="D17" i="15" s="1"/>
  <c r="E17" i="15" s="1"/>
  <c r="B17" i="16"/>
  <c r="F16" i="16"/>
  <c r="N16" i="16"/>
  <c r="S16" i="16"/>
  <c r="I16" i="16"/>
  <c r="K16" i="16"/>
  <c r="R16" i="16"/>
  <c r="L16" i="16"/>
  <c r="C16" i="16"/>
  <c r="D16" i="16" s="1"/>
  <c r="E16" i="16" s="1"/>
  <c r="J16" i="16"/>
  <c r="I17" i="17"/>
  <c r="J17" i="17"/>
  <c r="B18" i="17"/>
  <c r="G18" i="17" s="1"/>
  <c r="G17" i="17"/>
  <c r="AG17" i="17"/>
  <c r="AD17" i="17"/>
  <c r="AF17" i="17"/>
  <c r="C17" i="17"/>
  <c r="D17" i="17" s="1"/>
  <c r="E17" i="17" s="1"/>
  <c r="F17" i="17"/>
  <c r="A17" i="17"/>
  <c r="B19" i="17"/>
  <c r="J7" i="27"/>
  <c r="G8" i="27"/>
  <c r="H8" i="27"/>
  <c r="I8" i="27"/>
  <c r="E8" i="27"/>
  <c r="B9" i="27"/>
  <c r="C8" i="27"/>
  <c r="F8" i="27" s="1"/>
  <c r="A8" i="27"/>
  <c r="D8" i="27"/>
  <c r="F17" i="16" l="1"/>
  <c r="U17" i="16"/>
  <c r="X17" i="16"/>
  <c r="AE17" i="16" s="1"/>
  <c r="AA17" i="16"/>
  <c r="W17" i="16"/>
  <c r="AD17" i="16" s="1"/>
  <c r="Z17" i="16"/>
  <c r="V17" i="16"/>
  <c r="AG17" i="16"/>
  <c r="Y17" i="16"/>
  <c r="AF17" i="16"/>
  <c r="T17" i="16"/>
  <c r="Y18" i="17"/>
  <c r="AA18" i="17" s="1"/>
  <c r="X18" i="17"/>
  <c r="AE18" i="17" s="1"/>
  <c r="W18" i="17"/>
  <c r="AD18" i="17" s="1"/>
  <c r="AC18" i="17"/>
  <c r="AG18" i="17" s="1"/>
  <c r="AB18" i="17"/>
  <c r="T18" i="17"/>
  <c r="V18" i="17" s="1"/>
  <c r="B20" i="17"/>
  <c r="J20" i="17" s="1"/>
  <c r="AC19" i="17"/>
  <c r="AG19" i="17" s="1"/>
  <c r="W19" i="17"/>
  <c r="Y19" i="17"/>
  <c r="AA19" i="17" s="1"/>
  <c r="AB19" i="17"/>
  <c r="AF19" i="17" s="1"/>
  <c r="T19" i="17"/>
  <c r="V19" i="17" s="1"/>
  <c r="X19" i="17"/>
  <c r="G17" i="16"/>
  <c r="A17" i="16"/>
  <c r="N17" i="16"/>
  <c r="O17" i="16"/>
  <c r="I17" i="16"/>
  <c r="R17" i="16"/>
  <c r="M17" i="16"/>
  <c r="J17" i="16"/>
  <c r="S17" i="16"/>
  <c r="B18" i="16"/>
  <c r="L17" i="16"/>
  <c r="K17" i="16"/>
  <c r="C17" i="16"/>
  <c r="D17" i="16" s="1"/>
  <c r="E17" i="16" s="1"/>
  <c r="F18" i="17"/>
  <c r="A18" i="17"/>
  <c r="AF18" i="17"/>
  <c r="C18" i="17"/>
  <c r="D18" i="17" s="1"/>
  <c r="E18" i="17" s="1"/>
  <c r="K18" i="17"/>
  <c r="J8" i="27"/>
  <c r="I20" i="17"/>
  <c r="A20" i="17"/>
  <c r="I18" i="17"/>
  <c r="J18" i="17"/>
  <c r="F20" i="17"/>
  <c r="K20" i="17"/>
  <c r="B21" i="17"/>
  <c r="G20" i="17"/>
  <c r="AD19" i="17"/>
  <c r="AE19" i="17"/>
  <c r="K19" i="17"/>
  <c r="I19" i="17"/>
  <c r="A19" i="17"/>
  <c r="C19" i="17"/>
  <c r="D19" i="17" s="1"/>
  <c r="E19" i="17" s="1"/>
  <c r="G19" i="17"/>
  <c r="F19" i="17"/>
  <c r="J19" i="17"/>
  <c r="C9" i="27"/>
  <c r="F9" i="27" s="1"/>
  <c r="H9" i="27"/>
  <c r="I9" i="27"/>
  <c r="A9" i="27"/>
  <c r="B10" i="27"/>
  <c r="D9" i="27"/>
  <c r="G9" i="27"/>
  <c r="E9" i="27"/>
  <c r="B22" i="17"/>
  <c r="W18" i="16" l="1"/>
  <c r="V18" i="16"/>
  <c r="AG18" i="16"/>
  <c r="Y18" i="16"/>
  <c r="U18" i="16"/>
  <c r="X18" i="16"/>
  <c r="AE18" i="16" s="1"/>
  <c r="T18" i="16"/>
  <c r="AA18" i="16"/>
  <c r="Z18" i="16"/>
  <c r="C20" i="17"/>
  <c r="D20" i="17" s="1"/>
  <c r="E20" i="17" s="1"/>
  <c r="K21" i="17"/>
  <c r="AC21" i="17"/>
  <c r="AG21" i="17" s="1"/>
  <c r="W21" i="17"/>
  <c r="AD21" i="17" s="1"/>
  <c r="AB21" i="17"/>
  <c r="T21" i="17"/>
  <c r="V21" i="17" s="1"/>
  <c r="Y21" i="17"/>
  <c r="AA21" i="17" s="1"/>
  <c r="X21" i="17"/>
  <c r="AE21" i="17" s="1"/>
  <c r="Y20" i="17"/>
  <c r="AA20" i="17" s="1"/>
  <c r="AC20" i="17"/>
  <c r="AG20" i="17" s="1"/>
  <c r="X20" i="17"/>
  <c r="AE20" i="17" s="1"/>
  <c r="W20" i="17"/>
  <c r="AD20" i="17" s="1"/>
  <c r="AB20" i="17"/>
  <c r="AF20" i="17" s="1"/>
  <c r="T20" i="17"/>
  <c r="V20" i="17" s="1"/>
  <c r="Y22" i="17"/>
  <c r="AA22" i="17" s="1"/>
  <c r="AC22" i="17"/>
  <c r="X22" i="17"/>
  <c r="AE22" i="17" s="1"/>
  <c r="W22" i="17"/>
  <c r="AD22" i="17" s="1"/>
  <c r="T22" i="17"/>
  <c r="V22" i="17" s="1"/>
  <c r="AB22" i="17"/>
  <c r="AF22" i="17" s="1"/>
  <c r="N18" i="16"/>
  <c r="A18" i="16"/>
  <c r="L18" i="16"/>
  <c r="G18" i="16"/>
  <c r="C18" i="16"/>
  <c r="D18" i="16" s="1"/>
  <c r="E18" i="16" s="1"/>
  <c r="M18" i="16"/>
  <c r="O18" i="16"/>
  <c r="B19" i="16"/>
  <c r="J18" i="16"/>
  <c r="I18" i="16"/>
  <c r="S18" i="16"/>
  <c r="AF18" i="16"/>
  <c r="F18" i="16"/>
  <c r="R18" i="16"/>
  <c r="AD18" i="16"/>
  <c r="K18" i="16"/>
  <c r="I21" i="17"/>
  <c r="C21" i="17"/>
  <c r="D21" i="17" s="1"/>
  <c r="E21" i="17" s="1"/>
  <c r="AG22" i="17"/>
  <c r="AF21" i="17"/>
  <c r="A21" i="17"/>
  <c r="F21" i="17"/>
  <c r="G21" i="17"/>
  <c r="J21" i="17"/>
  <c r="B11" i="27"/>
  <c r="C11" i="27" s="1"/>
  <c r="F11" i="27" s="1"/>
  <c r="H10" i="27"/>
  <c r="I10" i="27"/>
  <c r="J9" i="27"/>
  <c r="J22" i="17"/>
  <c r="K22" i="17"/>
  <c r="G22" i="17"/>
  <c r="I22" i="17"/>
  <c r="D10" i="27"/>
  <c r="G10" i="27"/>
  <c r="E10" i="27"/>
  <c r="C10" i="27"/>
  <c r="F10" i="27" s="1"/>
  <c r="A10" i="27"/>
  <c r="F22" i="17"/>
  <c r="C22" i="17"/>
  <c r="D22" i="17" s="1"/>
  <c r="E22" i="17" s="1"/>
  <c r="A22" i="17"/>
  <c r="B23" i="17"/>
  <c r="Y19" i="16" l="1"/>
  <c r="X19" i="16"/>
  <c r="AE19" i="16" s="1"/>
  <c r="AA19" i="16"/>
  <c r="W19" i="16"/>
  <c r="AD19" i="16" s="1"/>
  <c r="Z19" i="16"/>
  <c r="V19" i="16"/>
  <c r="AG19" i="16"/>
  <c r="U19" i="16"/>
  <c r="AF19" i="16"/>
  <c r="T19" i="16"/>
  <c r="B20" i="16"/>
  <c r="G20" i="16" s="1"/>
  <c r="AC23" i="17"/>
  <c r="W23" i="17"/>
  <c r="AD23" i="17" s="1"/>
  <c r="AB23" i="17"/>
  <c r="T23" i="17"/>
  <c r="V23" i="17" s="1"/>
  <c r="Y23" i="17"/>
  <c r="AA23" i="17" s="1"/>
  <c r="X23" i="17"/>
  <c r="AE23" i="17" s="1"/>
  <c r="O19" i="16"/>
  <c r="S19" i="16"/>
  <c r="A19" i="16"/>
  <c r="N19" i="16"/>
  <c r="L19" i="16"/>
  <c r="F19" i="16"/>
  <c r="I19" i="16"/>
  <c r="G19" i="16"/>
  <c r="M19" i="16"/>
  <c r="C19" i="16"/>
  <c r="D19" i="16" s="1"/>
  <c r="E19" i="16" s="1"/>
  <c r="K19" i="16"/>
  <c r="J19" i="16"/>
  <c r="R19" i="16"/>
  <c r="B12" i="27"/>
  <c r="I12" i="27" s="1"/>
  <c r="D11" i="27"/>
  <c r="A11" i="27"/>
  <c r="G11" i="27"/>
  <c r="AF23" i="17"/>
  <c r="AG23" i="17"/>
  <c r="J10" i="27"/>
  <c r="E11" i="27"/>
  <c r="H11" i="27"/>
  <c r="I11" i="27"/>
  <c r="J23" i="17"/>
  <c r="G23" i="17"/>
  <c r="K23" i="17"/>
  <c r="I23" i="17"/>
  <c r="F23" i="17"/>
  <c r="A23" i="17"/>
  <c r="C23" i="17"/>
  <c r="D23" i="17" s="1"/>
  <c r="E23" i="17" s="1"/>
  <c r="B24" i="17"/>
  <c r="N20" i="16" l="1"/>
  <c r="I20" i="16"/>
  <c r="C20" i="16"/>
  <c r="D20" i="16" s="1"/>
  <c r="E20" i="16" s="1"/>
  <c r="F20" i="16"/>
  <c r="M20" i="16"/>
  <c r="L20" i="16"/>
  <c r="J20" i="16"/>
  <c r="S20" i="16"/>
  <c r="A20" i="16"/>
  <c r="K20" i="16"/>
  <c r="B21" i="16"/>
  <c r="B22" i="16" s="1"/>
  <c r="AA20" i="16"/>
  <c r="W20" i="16"/>
  <c r="AD20" i="16" s="1"/>
  <c r="AG20" i="16"/>
  <c r="AF20" i="16"/>
  <c r="Z20" i="16"/>
  <c r="U20" i="16"/>
  <c r="Y20" i="16"/>
  <c r="T20" i="16"/>
  <c r="X20" i="16"/>
  <c r="AE20" i="16" s="1"/>
  <c r="V20" i="16"/>
  <c r="O20" i="16"/>
  <c r="R20" i="16"/>
  <c r="Y24" i="17"/>
  <c r="AA24" i="17" s="1"/>
  <c r="W24" i="17"/>
  <c r="AD24" i="17" s="1"/>
  <c r="X24" i="17"/>
  <c r="AE24" i="17" s="1"/>
  <c r="AC24" i="17"/>
  <c r="AG24" i="17" s="1"/>
  <c r="AB24" i="17"/>
  <c r="T24" i="17"/>
  <c r="V24" i="17" s="1"/>
  <c r="H12" i="27"/>
  <c r="J12" i="27" s="1"/>
  <c r="G12" i="27"/>
  <c r="E12" i="27"/>
  <c r="A12" i="27"/>
  <c r="C12" i="27"/>
  <c r="F12" i="27" s="1"/>
  <c r="D12" i="27"/>
  <c r="AF24" i="17"/>
  <c r="J11" i="27"/>
  <c r="J24" i="17"/>
  <c r="K24" i="17"/>
  <c r="I24" i="17"/>
  <c r="G24" i="17"/>
  <c r="F24" i="17"/>
  <c r="C24" i="17"/>
  <c r="D24" i="17" s="1"/>
  <c r="E24" i="17" s="1"/>
  <c r="A24" i="17"/>
  <c r="B25" i="17"/>
  <c r="N22" i="16" l="1"/>
  <c r="I22" i="16"/>
  <c r="A22" i="16"/>
  <c r="K22" i="16"/>
  <c r="G22" i="16"/>
  <c r="R22" i="16"/>
  <c r="J22" i="16"/>
  <c r="S22" i="16"/>
  <c r="C22" i="16"/>
  <c r="D22" i="16" s="1"/>
  <c r="E22" i="16" s="1"/>
  <c r="M22" i="16"/>
  <c r="O22" i="16"/>
  <c r="F22" i="16"/>
  <c r="L22" i="16"/>
  <c r="B23" i="16"/>
  <c r="AA22" i="16"/>
  <c r="W22" i="16"/>
  <c r="AD22" i="16" s="1"/>
  <c r="X22" i="16"/>
  <c r="AE22" i="16" s="1"/>
  <c r="AF22" i="16"/>
  <c r="V22" i="16"/>
  <c r="Z22" i="16"/>
  <c r="U22" i="16"/>
  <c r="Y22" i="16"/>
  <c r="T22" i="16"/>
  <c r="AG22" i="16"/>
  <c r="AG21" i="16"/>
  <c r="Y21" i="16"/>
  <c r="U21" i="16"/>
  <c r="AA21" i="16"/>
  <c r="V21" i="16"/>
  <c r="Z21" i="16"/>
  <c r="T21" i="16"/>
  <c r="X21" i="16"/>
  <c r="AE21" i="16" s="1"/>
  <c r="AF21" i="16"/>
  <c r="W21" i="16"/>
  <c r="AD21" i="16" s="1"/>
  <c r="N21" i="16"/>
  <c r="G21" i="16"/>
  <c r="C21" i="16"/>
  <c r="D21" i="16" s="1"/>
  <c r="E21" i="16" s="1"/>
  <c r="K21" i="16"/>
  <c r="A21" i="16"/>
  <c r="S21" i="16"/>
  <c r="L21" i="16"/>
  <c r="R21" i="16"/>
  <c r="J21" i="16"/>
  <c r="I21" i="16"/>
  <c r="O21" i="16"/>
  <c r="M21" i="16"/>
  <c r="F21" i="16"/>
  <c r="AC25" i="17"/>
  <c r="W25" i="17"/>
  <c r="AD25" i="17" s="1"/>
  <c r="Y25" i="17"/>
  <c r="AA25" i="17" s="1"/>
  <c r="AB25" i="17"/>
  <c r="AF25" i="17" s="1"/>
  <c r="T25" i="17"/>
  <c r="V25" i="17" s="1"/>
  <c r="X25" i="17"/>
  <c r="AG25" i="17"/>
  <c r="AE25" i="17"/>
  <c r="K25" i="17"/>
  <c r="J25" i="17"/>
  <c r="I25" i="17"/>
  <c r="G25" i="17"/>
  <c r="C25" i="17"/>
  <c r="D25" i="17" s="1"/>
  <c r="E25" i="17" s="1"/>
  <c r="F25" i="17"/>
  <c r="A25" i="17"/>
  <c r="B26" i="17"/>
  <c r="AG23" i="16" l="1"/>
  <c r="Y23" i="16"/>
  <c r="U23" i="16"/>
  <c r="T23" i="16"/>
  <c r="AF23" i="16"/>
  <c r="W23" i="16"/>
  <c r="AD23" i="16" s="1"/>
  <c r="AA23" i="16"/>
  <c r="V23" i="16"/>
  <c r="Z23" i="16"/>
  <c r="X23" i="16"/>
  <c r="AE23" i="16" s="1"/>
  <c r="M23" i="16"/>
  <c r="K23" i="16"/>
  <c r="F23" i="16"/>
  <c r="B24" i="16"/>
  <c r="L23" i="16"/>
  <c r="O23" i="16"/>
  <c r="N23" i="16"/>
  <c r="R23" i="16"/>
  <c r="J23" i="16"/>
  <c r="I23" i="16"/>
  <c r="C23" i="16"/>
  <c r="D23" i="16" s="1"/>
  <c r="E23" i="16" s="1"/>
  <c r="S23" i="16"/>
  <c r="G23" i="16"/>
  <c r="A23" i="16"/>
  <c r="Y26" i="17"/>
  <c r="AA26" i="17" s="1"/>
  <c r="W26" i="17"/>
  <c r="X26" i="17"/>
  <c r="AE26" i="17" s="1"/>
  <c r="AC26" i="17"/>
  <c r="AG26" i="17" s="1"/>
  <c r="AB26" i="17"/>
  <c r="AF26" i="17" s="1"/>
  <c r="T26" i="17"/>
  <c r="V26" i="17" s="1"/>
  <c r="AD26" i="17"/>
  <c r="J26" i="17"/>
  <c r="G26" i="17"/>
  <c r="K26" i="17"/>
  <c r="I26" i="17"/>
  <c r="F26" i="17"/>
  <c r="C26" i="17"/>
  <c r="D26" i="17" s="1"/>
  <c r="E26" i="17" s="1"/>
  <c r="A26" i="17"/>
  <c r="B27" i="17"/>
  <c r="AA24" i="16" l="1"/>
  <c r="W24" i="16"/>
  <c r="AD24" i="16" s="1"/>
  <c r="Z24" i="16"/>
  <c r="T24" i="16"/>
  <c r="AG24" i="16"/>
  <c r="X24" i="16"/>
  <c r="AE24" i="16" s="1"/>
  <c r="AF24" i="16"/>
  <c r="V24" i="16"/>
  <c r="U24" i="16"/>
  <c r="Y24" i="16"/>
  <c r="M24" i="16"/>
  <c r="A24" i="16"/>
  <c r="N24" i="16"/>
  <c r="K24" i="16"/>
  <c r="L24" i="16"/>
  <c r="R24" i="16"/>
  <c r="J24" i="16"/>
  <c r="F24" i="16"/>
  <c r="O24" i="16"/>
  <c r="I24" i="16"/>
  <c r="C24" i="16"/>
  <c r="D24" i="16" s="1"/>
  <c r="E24" i="16" s="1"/>
  <c r="G24" i="16"/>
  <c r="B25" i="16"/>
  <c r="S24" i="16"/>
  <c r="AC27" i="17"/>
  <c r="AG27" i="17" s="1"/>
  <c r="W27" i="17"/>
  <c r="AD27" i="17" s="1"/>
  <c r="Y27" i="17"/>
  <c r="AA27" i="17" s="1"/>
  <c r="AB27" i="17"/>
  <c r="AF27" i="17" s="1"/>
  <c r="T27" i="17"/>
  <c r="V27" i="17" s="1"/>
  <c r="X27" i="17"/>
  <c r="AE27" i="17"/>
  <c r="J27" i="17"/>
  <c r="G27" i="17"/>
  <c r="K27" i="17"/>
  <c r="I27" i="17"/>
  <c r="F27" i="17"/>
  <c r="A27" i="17"/>
  <c r="C27" i="17"/>
  <c r="D27" i="17" s="1"/>
  <c r="E27" i="17" s="1"/>
  <c r="B28" i="17"/>
  <c r="AG25" i="16" l="1"/>
  <c r="Y25" i="16"/>
  <c r="U25" i="16"/>
  <c r="T25" i="16"/>
  <c r="X25" i="16"/>
  <c r="AE25" i="16" s="1"/>
  <c r="AF25" i="16"/>
  <c r="W25" i="16"/>
  <c r="AD25" i="16" s="1"/>
  <c r="AA25" i="16"/>
  <c r="V25" i="16"/>
  <c r="Z25" i="16"/>
  <c r="N25" i="16"/>
  <c r="M25" i="16"/>
  <c r="L25" i="16"/>
  <c r="B26" i="16"/>
  <c r="K25" i="16"/>
  <c r="I25" i="16"/>
  <c r="C25" i="16"/>
  <c r="D25" i="16" s="1"/>
  <c r="E25" i="16" s="1"/>
  <c r="S25" i="16"/>
  <c r="J25" i="16"/>
  <c r="A25" i="16"/>
  <c r="O25" i="16"/>
  <c r="R25" i="16"/>
  <c r="G25" i="16"/>
  <c r="F25" i="16"/>
  <c r="Y28" i="17"/>
  <c r="AA28" i="17" s="1"/>
  <c r="AC28" i="17"/>
  <c r="X28" i="17"/>
  <c r="W28" i="17"/>
  <c r="AD28" i="17" s="1"/>
  <c r="AB28" i="17"/>
  <c r="AF28" i="17" s="1"/>
  <c r="T28" i="17"/>
  <c r="V28" i="17" s="1"/>
  <c r="AE28" i="17"/>
  <c r="AG28" i="17"/>
  <c r="K28" i="17"/>
  <c r="J28" i="17"/>
  <c r="I28" i="17"/>
  <c r="G28" i="17"/>
  <c r="F28" i="17"/>
  <c r="C28" i="17"/>
  <c r="D28" i="17" s="1"/>
  <c r="E28" i="17" s="1"/>
  <c r="A28" i="17"/>
  <c r="B29" i="17"/>
  <c r="AA26" i="16" l="1"/>
  <c r="W26" i="16"/>
  <c r="AD26" i="16" s="1"/>
  <c r="AF26" i="16"/>
  <c r="U26" i="16"/>
  <c r="Y26" i="16"/>
  <c r="T26" i="16"/>
  <c r="AG26" i="16"/>
  <c r="X26" i="16"/>
  <c r="AE26" i="16" s="1"/>
  <c r="V26" i="16"/>
  <c r="Z26" i="16"/>
  <c r="O26" i="16"/>
  <c r="R26" i="16"/>
  <c r="J26" i="16"/>
  <c r="N26" i="16"/>
  <c r="M26" i="16"/>
  <c r="F26" i="16"/>
  <c r="S26" i="16"/>
  <c r="G26" i="16"/>
  <c r="I26" i="16"/>
  <c r="L26" i="16"/>
  <c r="A26" i="16"/>
  <c r="K26" i="16"/>
  <c r="C26" i="16"/>
  <c r="D26" i="16" s="1"/>
  <c r="E26" i="16" s="1"/>
  <c r="B27" i="16"/>
  <c r="AC29" i="17"/>
  <c r="AG29" i="17" s="1"/>
  <c r="W29" i="17"/>
  <c r="AD29" i="17" s="1"/>
  <c r="AB29" i="17"/>
  <c r="AF29" i="17" s="1"/>
  <c r="T29" i="17"/>
  <c r="V29" i="17" s="1"/>
  <c r="Y29" i="17"/>
  <c r="AA29" i="17" s="1"/>
  <c r="X29" i="17"/>
  <c r="AE29" i="17" s="1"/>
  <c r="J29" i="17"/>
  <c r="K29" i="17"/>
  <c r="I29" i="17"/>
  <c r="G29" i="17"/>
  <c r="C29" i="17"/>
  <c r="D29" i="17" s="1"/>
  <c r="E29" i="17" s="1"/>
  <c r="F29" i="17"/>
  <c r="A29" i="17"/>
  <c r="B30" i="17"/>
  <c r="AG27" i="16" l="1"/>
  <c r="Y27" i="16"/>
  <c r="U27" i="16"/>
  <c r="AA27" i="16"/>
  <c r="Z27" i="16"/>
  <c r="T27" i="16"/>
  <c r="X27" i="16"/>
  <c r="AE27" i="16" s="1"/>
  <c r="AF27" i="16"/>
  <c r="W27" i="16"/>
  <c r="AD27" i="16" s="1"/>
  <c r="V27" i="16"/>
  <c r="J27" i="16"/>
  <c r="I27" i="16"/>
  <c r="A27" i="16"/>
  <c r="N27" i="16"/>
  <c r="O27" i="16"/>
  <c r="R27" i="16"/>
  <c r="G27" i="16"/>
  <c r="S27" i="16"/>
  <c r="M27" i="16"/>
  <c r="C27" i="16"/>
  <c r="D27" i="16" s="1"/>
  <c r="E27" i="16" s="1"/>
  <c r="L27" i="16"/>
  <c r="K27" i="16"/>
  <c r="F27" i="16"/>
  <c r="B28" i="16"/>
  <c r="AC30" i="17"/>
  <c r="AG30" i="17" s="1"/>
  <c r="W30" i="17"/>
  <c r="AB30" i="17"/>
  <c r="AF30" i="17" s="1"/>
  <c r="T30" i="17"/>
  <c r="V30" i="17" s="1"/>
  <c r="Y30" i="17"/>
  <c r="AA30" i="17" s="1"/>
  <c r="X30" i="17"/>
  <c r="AD30" i="17"/>
  <c r="AE30" i="17"/>
  <c r="J30" i="17"/>
  <c r="G30" i="17"/>
  <c r="K30" i="17"/>
  <c r="I30" i="17"/>
  <c r="F30" i="17"/>
  <c r="C30" i="17"/>
  <c r="D30" i="17" s="1"/>
  <c r="E30" i="17" s="1"/>
  <c r="A30" i="17"/>
  <c r="B31" i="17"/>
  <c r="AA28" i="16" l="1"/>
  <c r="W28" i="16"/>
  <c r="AD28" i="16" s="1"/>
  <c r="AG28" i="16"/>
  <c r="Z28" i="16"/>
  <c r="U28" i="16"/>
  <c r="Y28" i="16"/>
  <c r="T28" i="16"/>
  <c r="X28" i="16"/>
  <c r="AE28" i="16" s="1"/>
  <c r="AF28" i="16"/>
  <c r="V28" i="16"/>
  <c r="G28" i="16"/>
  <c r="O28" i="16"/>
  <c r="F28" i="16"/>
  <c r="R28" i="16"/>
  <c r="M28" i="16"/>
  <c r="A28" i="16"/>
  <c r="C28" i="16"/>
  <c r="D28" i="16" s="1"/>
  <c r="E28" i="16" s="1"/>
  <c r="N28" i="16"/>
  <c r="S28" i="16"/>
  <c r="K28" i="16"/>
  <c r="J28" i="16"/>
  <c r="L28" i="16"/>
  <c r="I28" i="16"/>
  <c r="B29" i="16"/>
  <c r="Y31" i="17"/>
  <c r="AA31" i="17" s="1"/>
  <c r="X31" i="17"/>
  <c r="AC31" i="17"/>
  <c r="W31" i="17"/>
  <c r="AD31" i="17" s="1"/>
  <c r="AB31" i="17"/>
  <c r="AF31" i="17" s="1"/>
  <c r="T31" i="17"/>
  <c r="V31" i="17" s="1"/>
  <c r="AG31" i="17"/>
  <c r="AE31" i="17"/>
  <c r="J31" i="17"/>
  <c r="G31" i="17"/>
  <c r="I31" i="17"/>
  <c r="K31" i="17"/>
  <c r="F31" i="17"/>
  <c r="A31" i="17"/>
  <c r="C31" i="17"/>
  <c r="D31" i="17" s="1"/>
  <c r="E31" i="17" s="1"/>
  <c r="B32" i="17"/>
  <c r="AG29" i="16" l="1"/>
  <c r="Y29" i="16"/>
  <c r="U29" i="16"/>
  <c r="W29" i="16"/>
  <c r="AD29" i="16" s="1"/>
  <c r="AA29" i="16"/>
  <c r="V29" i="16"/>
  <c r="Z29" i="16"/>
  <c r="T29" i="16"/>
  <c r="X29" i="16"/>
  <c r="AE29" i="16" s="1"/>
  <c r="AF29" i="16"/>
  <c r="J29" i="16"/>
  <c r="L29" i="16"/>
  <c r="F29" i="16"/>
  <c r="I29" i="16"/>
  <c r="R29" i="16"/>
  <c r="O29" i="16"/>
  <c r="M29" i="16"/>
  <c r="G29" i="16"/>
  <c r="C29" i="16"/>
  <c r="D29" i="16" s="1"/>
  <c r="E29" i="16" s="1"/>
  <c r="S29" i="16"/>
  <c r="A29" i="16"/>
  <c r="N29" i="16"/>
  <c r="K29" i="16"/>
  <c r="B30" i="16"/>
  <c r="AC32" i="17"/>
  <c r="W32" i="17"/>
  <c r="AD32" i="17" s="1"/>
  <c r="AB32" i="17"/>
  <c r="T32" i="17"/>
  <c r="V32" i="17" s="1"/>
  <c r="Y32" i="17"/>
  <c r="AA32" i="17" s="1"/>
  <c r="X32" i="17"/>
  <c r="AE32" i="17" s="1"/>
  <c r="AF32" i="17"/>
  <c r="AG32" i="17"/>
  <c r="K32" i="17"/>
  <c r="J32" i="17"/>
  <c r="I32" i="17"/>
  <c r="G32" i="17"/>
  <c r="F32" i="17"/>
  <c r="C32" i="17"/>
  <c r="D32" i="17" s="1"/>
  <c r="E32" i="17" s="1"/>
  <c r="A32" i="17"/>
  <c r="B33" i="17"/>
  <c r="AA30" i="16" l="1"/>
  <c r="W30" i="16"/>
  <c r="AD30" i="16" s="1"/>
  <c r="AG30" i="16"/>
  <c r="AF30" i="16"/>
  <c r="V30" i="16"/>
  <c r="Z30" i="16"/>
  <c r="U30" i="16"/>
  <c r="Y30" i="16"/>
  <c r="T30" i="16"/>
  <c r="X30" i="16"/>
  <c r="AE30" i="16" s="1"/>
  <c r="S30" i="16"/>
  <c r="I30" i="16"/>
  <c r="L30" i="16"/>
  <c r="C30" i="16"/>
  <c r="D30" i="16" s="1"/>
  <c r="E30" i="16" s="1"/>
  <c r="F30" i="16"/>
  <c r="J30" i="16"/>
  <c r="O30" i="16"/>
  <c r="R30" i="16"/>
  <c r="G30" i="16"/>
  <c r="N30" i="16"/>
  <c r="B31" i="16"/>
  <c r="B32" i="16" s="1"/>
  <c r="K30" i="16"/>
  <c r="M30" i="16"/>
  <c r="A30" i="16"/>
  <c r="Y33" i="17"/>
  <c r="AA33" i="17" s="1"/>
  <c r="X33" i="17"/>
  <c r="AE33" i="17" s="1"/>
  <c r="AC33" i="17"/>
  <c r="AG33" i="17" s="1"/>
  <c r="W33" i="17"/>
  <c r="AD33" i="17" s="1"/>
  <c r="T33" i="17"/>
  <c r="V33" i="17" s="1"/>
  <c r="AB33" i="17"/>
  <c r="AF33" i="17" s="1"/>
  <c r="K33" i="17"/>
  <c r="J33" i="17"/>
  <c r="I33" i="17"/>
  <c r="G33" i="17"/>
  <c r="C33" i="17"/>
  <c r="D33" i="17" s="1"/>
  <c r="E33" i="17" s="1"/>
  <c r="F33" i="17"/>
  <c r="A33" i="17"/>
  <c r="B34" i="17"/>
  <c r="M32" i="16" l="1"/>
  <c r="R32" i="16"/>
  <c r="N32" i="16"/>
  <c r="C32" i="16"/>
  <c r="D32" i="16" s="1"/>
  <c r="E32" i="16" s="1"/>
  <c r="L32" i="16"/>
  <c r="J32" i="16"/>
  <c r="O32" i="16"/>
  <c r="F32" i="16"/>
  <c r="I32" i="16"/>
  <c r="K32" i="16"/>
  <c r="B33" i="16"/>
  <c r="U33" i="16" s="1"/>
  <c r="G32" i="16"/>
  <c r="S32" i="16"/>
  <c r="A32" i="16"/>
  <c r="AA32" i="16"/>
  <c r="W32" i="16"/>
  <c r="AD32" i="16" s="1"/>
  <c r="Y32" i="16"/>
  <c r="AG32" i="16"/>
  <c r="X32" i="16"/>
  <c r="AE32" i="16" s="1"/>
  <c r="AF32" i="16"/>
  <c r="V32" i="16"/>
  <c r="Z32" i="16"/>
  <c r="U32" i="16"/>
  <c r="T32" i="16"/>
  <c r="AG31" i="16"/>
  <c r="Y31" i="16"/>
  <c r="U31" i="16"/>
  <c r="T31" i="16"/>
  <c r="AF31" i="16"/>
  <c r="W31" i="16"/>
  <c r="AD31" i="16" s="1"/>
  <c r="AA31" i="16"/>
  <c r="V31" i="16"/>
  <c r="Z31" i="16"/>
  <c r="X31" i="16"/>
  <c r="AE31" i="16" s="1"/>
  <c r="J31" i="16"/>
  <c r="N31" i="16"/>
  <c r="A31" i="16"/>
  <c r="S31" i="16"/>
  <c r="G31" i="16"/>
  <c r="K31" i="16"/>
  <c r="R31" i="16"/>
  <c r="O31" i="16"/>
  <c r="C31" i="16"/>
  <c r="D31" i="16" s="1"/>
  <c r="E31" i="16" s="1"/>
  <c r="L31" i="16"/>
  <c r="F31" i="16"/>
  <c r="M31" i="16"/>
  <c r="I31" i="16"/>
  <c r="AC34" i="17"/>
  <c r="AG34" i="17" s="1"/>
  <c r="W34" i="17"/>
  <c r="AB34" i="17"/>
  <c r="AF34" i="17" s="1"/>
  <c r="T34" i="17"/>
  <c r="V34" i="17" s="1"/>
  <c r="Y34" i="17"/>
  <c r="AA34" i="17" s="1"/>
  <c r="X34" i="17"/>
  <c r="AE34" i="17" s="1"/>
  <c r="AD34" i="17"/>
  <c r="J34" i="17"/>
  <c r="K34" i="17"/>
  <c r="G34" i="17"/>
  <c r="I34" i="17"/>
  <c r="I33" i="16"/>
  <c r="F34" i="17"/>
  <c r="C34" i="17"/>
  <c r="D34" i="17" s="1"/>
  <c r="E34" i="17" s="1"/>
  <c r="A34" i="17"/>
  <c r="B35" i="17"/>
  <c r="A33" i="16" l="1"/>
  <c r="R33" i="16"/>
  <c r="AG33" i="16"/>
  <c r="J33" i="16"/>
  <c r="F33" i="16"/>
  <c r="K33" i="16"/>
  <c r="Z33" i="16"/>
  <c r="M33" i="16"/>
  <c r="S33" i="16"/>
  <c r="T33" i="16"/>
  <c r="Y33" i="16"/>
  <c r="AF33" i="16"/>
  <c r="X33" i="16"/>
  <c r="AE33" i="16" s="1"/>
  <c r="C33" i="16"/>
  <c r="D33" i="16" s="1"/>
  <c r="E33" i="16" s="1"/>
  <c r="N33" i="16"/>
  <c r="AA33" i="16"/>
  <c r="V33" i="16"/>
  <c r="B34" i="16"/>
  <c r="AA34" i="16" s="1"/>
  <c r="L33" i="16"/>
  <c r="G33" i="16"/>
  <c r="O33" i="16"/>
  <c r="W33" i="16"/>
  <c r="AD33" i="16" s="1"/>
  <c r="Y35" i="17"/>
  <c r="AA35" i="17" s="1"/>
  <c r="X35" i="17"/>
  <c r="AE35" i="17" s="1"/>
  <c r="AC35" i="17"/>
  <c r="AG35" i="17" s="1"/>
  <c r="W35" i="17"/>
  <c r="AB35" i="17"/>
  <c r="T35" i="17"/>
  <c r="V35" i="17" s="1"/>
  <c r="AF35" i="17"/>
  <c r="AD35" i="17"/>
  <c r="J35" i="17"/>
  <c r="K35" i="17"/>
  <c r="G35" i="17"/>
  <c r="I35" i="17"/>
  <c r="F35" i="17"/>
  <c r="A35" i="17"/>
  <c r="C35" i="17"/>
  <c r="D35" i="17" s="1"/>
  <c r="E35" i="17" s="1"/>
  <c r="B36" i="17"/>
  <c r="K34" i="16" l="1"/>
  <c r="C34" i="16"/>
  <c r="D34" i="16" s="1"/>
  <c r="E34" i="16" s="1"/>
  <c r="AF34" i="16"/>
  <c r="S34" i="16"/>
  <c r="F34" i="16"/>
  <c r="G34" i="16"/>
  <c r="Y34" i="16"/>
  <c r="R34" i="16"/>
  <c r="N34" i="16"/>
  <c r="X34" i="16"/>
  <c r="AE34" i="16" s="1"/>
  <c r="U34" i="16"/>
  <c r="A34" i="16"/>
  <c r="M34" i="16"/>
  <c r="Z34" i="16"/>
  <c r="AG34" i="16"/>
  <c r="W34" i="16"/>
  <c r="AD34" i="16" s="1"/>
  <c r="L34" i="16"/>
  <c r="O34" i="16"/>
  <c r="B35" i="16"/>
  <c r="U35" i="16" s="1"/>
  <c r="J34" i="16"/>
  <c r="I34" i="16"/>
  <c r="V34" i="16"/>
  <c r="T34" i="16"/>
  <c r="AC36" i="17"/>
  <c r="W36" i="17"/>
  <c r="AB36" i="17"/>
  <c r="T36" i="17"/>
  <c r="V36" i="17" s="1"/>
  <c r="Y36" i="17"/>
  <c r="AA36" i="17" s="1"/>
  <c r="X36" i="17"/>
  <c r="AF36" i="17"/>
  <c r="AE36" i="17"/>
  <c r="AG36" i="17"/>
  <c r="AD36" i="17"/>
  <c r="K36" i="17"/>
  <c r="J36" i="17"/>
  <c r="I36" i="17"/>
  <c r="G36" i="17"/>
  <c r="F36" i="17"/>
  <c r="C36" i="17"/>
  <c r="D36" i="17" s="1"/>
  <c r="E36" i="17" s="1"/>
  <c r="A36" i="17"/>
  <c r="B37" i="17"/>
  <c r="K35" i="16" l="1"/>
  <c r="Z35" i="16"/>
  <c r="S35" i="16"/>
  <c r="A35" i="16"/>
  <c r="C35" i="16"/>
  <c r="D35" i="16" s="1"/>
  <c r="E35" i="16" s="1"/>
  <c r="I35" i="16"/>
  <c r="N35" i="16"/>
  <c r="L35" i="16"/>
  <c r="X35" i="16"/>
  <c r="AE35" i="16" s="1"/>
  <c r="Y35" i="16"/>
  <c r="AG35" i="16"/>
  <c r="R35" i="16"/>
  <c r="AA35" i="16"/>
  <c r="V35" i="16"/>
  <c r="F35" i="16"/>
  <c r="J35" i="16"/>
  <c r="AF35" i="16"/>
  <c r="W35" i="16"/>
  <c r="AD35" i="16" s="1"/>
  <c r="B36" i="16"/>
  <c r="B37" i="16" s="1"/>
  <c r="O35" i="16"/>
  <c r="G35" i="16"/>
  <c r="M35" i="16"/>
  <c r="T35" i="16"/>
  <c r="Y37" i="17"/>
  <c r="AA37" i="17" s="1"/>
  <c r="X37" i="17"/>
  <c r="AE37" i="17" s="1"/>
  <c r="AC37" i="17"/>
  <c r="AG37" i="17" s="1"/>
  <c r="W37" i="17"/>
  <c r="AD37" i="17" s="1"/>
  <c r="T37" i="17"/>
  <c r="V37" i="17" s="1"/>
  <c r="AB37" i="17"/>
  <c r="AF37" i="17"/>
  <c r="J37" i="17"/>
  <c r="K37" i="17"/>
  <c r="I37" i="17"/>
  <c r="G37" i="17"/>
  <c r="C37" i="17"/>
  <c r="D37" i="17" s="1"/>
  <c r="E37" i="17" s="1"/>
  <c r="F37" i="17"/>
  <c r="A37" i="17"/>
  <c r="B38" i="17"/>
  <c r="S37" i="16" l="1"/>
  <c r="I37" i="16"/>
  <c r="N37" i="16"/>
  <c r="L37" i="16"/>
  <c r="C37" i="16"/>
  <c r="D37" i="16" s="1"/>
  <c r="E37" i="16" s="1"/>
  <c r="M37" i="16"/>
  <c r="A37" i="16"/>
  <c r="O37" i="16"/>
  <c r="F37" i="16"/>
  <c r="J37" i="16"/>
  <c r="R37" i="16"/>
  <c r="O36" i="16"/>
  <c r="I36" i="16"/>
  <c r="Z36" i="16"/>
  <c r="J36" i="16"/>
  <c r="T36" i="16"/>
  <c r="AF36" i="16"/>
  <c r="AA36" i="16"/>
  <c r="B38" i="16"/>
  <c r="T38" i="16" s="1"/>
  <c r="M36" i="16"/>
  <c r="N36" i="16"/>
  <c r="G36" i="16"/>
  <c r="U36" i="16"/>
  <c r="AG36" i="16"/>
  <c r="A36" i="16"/>
  <c r="V36" i="16"/>
  <c r="W36" i="16"/>
  <c r="AD36" i="16" s="1"/>
  <c r="C36" i="16"/>
  <c r="D36" i="16" s="1"/>
  <c r="E36" i="16" s="1"/>
  <c r="R36" i="16"/>
  <c r="L36" i="16"/>
  <c r="F36" i="16"/>
  <c r="K36" i="16"/>
  <c r="S36" i="16"/>
  <c r="Y36" i="16"/>
  <c r="X36" i="16"/>
  <c r="AE36" i="16" s="1"/>
  <c r="G37" i="16"/>
  <c r="K37" i="16"/>
  <c r="AG37" i="16"/>
  <c r="Y37" i="16"/>
  <c r="U37" i="16"/>
  <c r="X37" i="16"/>
  <c r="AE37" i="16" s="1"/>
  <c r="AF37" i="16"/>
  <c r="AA37" i="16"/>
  <c r="V37" i="16"/>
  <c r="Z37" i="16"/>
  <c r="T37" i="16"/>
  <c r="W37" i="16"/>
  <c r="AD37" i="16" s="1"/>
  <c r="AC38" i="17"/>
  <c r="W38" i="17"/>
  <c r="AB38" i="17"/>
  <c r="AF38" i="17" s="1"/>
  <c r="T38" i="17"/>
  <c r="V38" i="17" s="1"/>
  <c r="Y38" i="17"/>
  <c r="AA38" i="17" s="1"/>
  <c r="X38" i="17"/>
  <c r="AE38" i="17" s="1"/>
  <c r="AG38" i="17"/>
  <c r="AD38" i="17"/>
  <c r="J38" i="17"/>
  <c r="K38" i="17"/>
  <c r="G38" i="17"/>
  <c r="I38" i="17"/>
  <c r="F38" i="17"/>
  <c r="C38" i="17"/>
  <c r="D38" i="17" s="1"/>
  <c r="E38" i="17" s="1"/>
  <c r="A38" i="17"/>
  <c r="B39" i="17"/>
  <c r="N38" i="16" l="1"/>
  <c r="C38" i="16"/>
  <c r="D38" i="16" s="1"/>
  <c r="E38" i="16" s="1"/>
  <c r="K38" i="16"/>
  <c r="U38" i="16"/>
  <c r="Y38" i="16"/>
  <c r="G38" i="16"/>
  <c r="W38" i="16"/>
  <c r="AD38" i="16" s="1"/>
  <c r="L38" i="16"/>
  <c r="O38" i="16"/>
  <c r="AF38" i="16"/>
  <c r="AA38" i="16"/>
  <c r="B39" i="16"/>
  <c r="Y39" i="16" s="1"/>
  <c r="V38" i="16"/>
  <c r="F38" i="16"/>
  <c r="A38" i="16"/>
  <c r="M38" i="16"/>
  <c r="S38" i="16"/>
  <c r="AG38" i="16"/>
  <c r="X38" i="16"/>
  <c r="AE38" i="16" s="1"/>
  <c r="J38" i="16"/>
  <c r="I38" i="16"/>
  <c r="R38" i="16"/>
  <c r="Z38" i="16"/>
  <c r="Y39" i="17"/>
  <c r="AA39" i="17" s="1"/>
  <c r="X39" i="17"/>
  <c r="AE39" i="17" s="1"/>
  <c r="AC39" i="17"/>
  <c r="AG39" i="17" s="1"/>
  <c r="W39" i="17"/>
  <c r="AD39" i="17" s="1"/>
  <c r="AB39" i="17"/>
  <c r="AF39" i="17" s="1"/>
  <c r="T39" i="17"/>
  <c r="V39" i="17" s="1"/>
  <c r="J39" i="17"/>
  <c r="G39" i="17"/>
  <c r="K39" i="17"/>
  <c r="I39" i="17"/>
  <c r="F39" i="17"/>
  <c r="A39" i="17"/>
  <c r="C39" i="17"/>
  <c r="D39" i="17" s="1"/>
  <c r="E39" i="17" s="1"/>
  <c r="B40" i="17"/>
  <c r="AG39" i="16" l="1"/>
  <c r="L39" i="16"/>
  <c r="B40" i="16"/>
  <c r="W40" i="16" s="1"/>
  <c r="AD40" i="16" s="1"/>
  <c r="A39" i="16"/>
  <c r="AA39" i="16"/>
  <c r="N39" i="16"/>
  <c r="M39" i="16"/>
  <c r="W39" i="16"/>
  <c r="AD39" i="16" s="1"/>
  <c r="I39" i="16"/>
  <c r="T39" i="16"/>
  <c r="C39" i="16"/>
  <c r="D39" i="16" s="1"/>
  <c r="E39" i="16" s="1"/>
  <c r="O39" i="16"/>
  <c r="Z39" i="16"/>
  <c r="G39" i="16"/>
  <c r="S39" i="16"/>
  <c r="AF39" i="16"/>
  <c r="U39" i="16"/>
  <c r="F39" i="16"/>
  <c r="K39" i="16"/>
  <c r="J39" i="16"/>
  <c r="R39" i="16"/>
  <c r="V39" i="16"/>
  <c r="X39" i="16"/>
  <c r="AE39" i="16" s="1"/>
  <c r="AC40" i="17"/>
  <c r="W40" i="17"/>
  <c r="AD40" i="17" s="1"/>
  <c r="AB40" i="17"/>
  <c r="AF40" i="17" s="1"/>
  <c r="T40" i="17"/>
  <c r="V40" i="17" s="1"/>
  <c r="Y40" i="17"/>
  <c r="AA40" i="17" s="1"/>
  <c r="X40" i="17"/>
  <c r="AE40" i="17"/>
  <c r="AG40" i="17"/>
  <c r="J40" i="17"/>
  <c r="K40" i="17"/>
  <c r="I40" i="17"/>
  <c r="G40" i="17"/>
  <c r="G40" i="16"/>
  <c r="S40" i="16"/>
  <c r="B41" i="16"/>
  <c r="F40" i="17"/>
  <c r="C40" i="17"/>
  <c r="D40" i="17" s="1"/>
  <c r="E40" i="17" s="1"/>
  <c r="A40" i="17"/>
  <c r="B41" i="17"/>
  <c r="AA40" i="16" l="1"/>
  <c r="M40" i="16"/>
  <c r="F40" i="16"/>
  <c r="I40" i="16"/>
  <c r="A40" i="16"/>
  <c r="O40" i="16"/>
  <c r="V40" i="16"/>
  <c r="J40" i="16"/>
  <c r="N40" i="16"/>
  <c r="AF40" i="16"/>
  <c r="T40" i="16"/>
  <c r="Z40" i="16"/>
  <c r="Y40" i="16"/>
  <c r="C40" i="16"/>
  <c r="D40" i="16" s="1"/>
  <c r="E40" i="16" s="1"/>
  <c r="K40" i="16"/>
  <c r="R40" i="16"/>
  <c r="L40" i="16"/>
  <c r="X40" i="16"/>
  <c r="AE40" i="16" s="1"/>
  <c r="U40" i="16"/>
  <c r="AG40" i="16"/>
  <c r="AG41" i="16"/>
  <c r="Y41" i="16"/>
  <c r="U41" i="16"/>
  <c r="AA41" i="16"/>
  <c r="V41" i="16"/>
  <c r="Z41" i="16"/>
  <c r="T41" i="16"/>
  <c r="X41" i="16"/>
  <c r="AE41" i="16" s="1"/>
  <c r="AF41" i="16"/>
  <c r="W41" i="16"/>
  <c r="AD41" i="16" s="1"/>
  <c r="Y41" i="17"/>
  <c r="AA41" i="17" s="1"/>
  <c r="X41" i="17"/>
  <c r="AE41" i="17" s="1"/>
  <c r="AC41" i="17"/>
  <c r="W41" i="17"/>
  <c r="AD41" i="17" s="1"/>
  <c r="T41" i="17"/>
  <c r="V41" i="17" s="1"/>
  <c r="AB41" i="17"/>
  <c r="AG41" i="17"/>
  <c r="AF41" i="17"/>
  <c r="K41" i="17"/>
  <c r="J41" i="17"/>
  <c r="I41" i="17"/>
  <c r="G41" i="17"/>
  <c r="S41" i="16"/>
  <c r="R41" i="16"/>
  <c r="O41" i="16"/>
  <c r="N41" i="16"/>
  <c r="K41" i="16"/>
  <c r="J41" i="16"/>
  <c r="G41" i="16"/>
  <c r="M41" i="16"/>
  <c r="L41" i="16"/>
  <c r="I41" i="16"/>
  <c r="C41" i="16"/>
  <c r="D41" i="16" s="1"/>
  <c r="E41" i="16" s="1"/>
  <c r="B42" i="16"/>
  <c r="A41" i="16"/>
  <c r="F41" i="16"/>
  <c r="C41" i="17"/>
  <c r="D41" i="17" s="1"/>
  <c r="E41" i="17" s="1"/>
  <c r="F41" i="17"/>
  <c r="A41" i="17"/>
  <c r="B42" i="17"/>
  <c r="B43" i="16" l="1"/>
  <c r="A43" i="16" s="1"/>
  <c r="AA42" i="16"/>
  <c r="W42" i="16"/>
  <c r="AD42" i="16" s="1"/>
  <c r="AF42" i="16"/>
  <c r="V42" i="16"/>
  <c r="Z42" i="16"/>
  <c r="U42" i="16"/>
  <c r="Y42" i="16"/>
  <c r="T42" i="16"/>
  <c r="AG42" i="16"/>
  <c r="X42" i="16"/>
  <c r="AE42" i="16" s="1"/>
  <c r="AC42" i="17"/>
  <c r="AG42" i="17" s="1"/>
  <c r="W42" i="17"/>
  <c r="AB42" i="17"/>
  <c r="AF42" i="17" s="1"/>
  <c r="T42" i="17"/>
  <c r="V42" i="17" s="1"/>
  <c r="Y42" i="17"/>
  <c r="AA42" i="17" s="1"/>
  <c r="X42" i="17"/>
  <c r="AE42" i="17" s="1"/>
  <c r="AD42" i="17"/>
  <c r="J42" i="17"/>
  <c r="G42" i="17"/>
  <c r="K42" i="17"/>
  <c r="I42" i="17"/>
  <c r="S42" i="16"/>
  <c r="O42" i="16"/>
  <c r="N42" i="16"/>
  <c r="K42" i="16"/>
  <c r="I42" i="16"/>
  <c r="R42" i="16"/>
  <c r="M42" i="16"/>
  <c r="G42" i="16"/>
  <c r="L42" i="16"/>
  <c r="J42" i="16"/>
  <c r="C42" i="16"/>
  <c r="D42" i="16" s="1"/>
  <c r="E42" i="16" s="1"/>
  <c r="A42" i="16"/>
  <c r="F42" i="16"/>
  <c r="F42" i="17"/>
  <c r="C42" i="17"/>
  <c r="D42" i="17" s="1"/>
  <c r="E42" i="17" s="1"/>
  <c r="A42" i="17"/>
  <c r="B43" i="17"/>
  <c r="G43" i="16" l="1"/>
  <c r="B44" i="16"/>
  <c r="AA44" i="16" s="1"/>
  <c r="J43" i="16"/>
  <c r="F43" i="16"/>
  <c r="O43" i="16"/>
  <c r="R43" i="16"/>
  <c r="I43" i="16"/>
  <c r="K43" i="16"/>
  <c r="L43" i="16"/>
  <c r="C43" i="16"/>
  <c r="D43" i="16" s="1"/>
  <c r="E43" i="16" s="1"/>
  <c r="N43" i="16"/>
  <c r="S43" i="16"/>
  <c r="M43" i="16"/>
  <c r="AG43" i="16"/>
  <c r="Y43" i="16"/>
  <c r="U43" i="16"/>
  <c r="AF43" i="16"/>
  <c r="W43" i="16"/>
  <c r="AD43" i="16" s="1"/>
  <c r="AA43" i="16"/>
  <c r="V43" i="16"/>
  <c r="Z43" i="16"/>
  <c r="T43" i="16"/>
  <c r="X43" i="16"/>
  <c r="AE43" i="16" s="1"/>
  <c r="Y43" i="17"/>
  <c r="AA43" i="17" s="1"/>
  <c r="X43" i="17"/>
  <c r="AE43" i="17" s="1"/>
  <c r="AC43" i="17"/>
  <c r="AG43" i="17" s="1"/>
  <c r="W43" i="17"/>
  <c r="AB43" i="17"/>
  <c r="T43" i="17"/>
  <c r="V43" i="17" s="1"/>
  <c r="AF43" i="17"/>
  <c r="AD43" i="17"/>
  <c r="J43" i="17"/>
  <c r="G43" i="17"/>
  <c r="K43" i="17"/>
  <c r="I43" i="17"/>
  <c r="F43" i="17"/>
  <c r="C43" i="17"/>
  <c r="D43" i="17" s="1"/>
  <c r="E43" i="17" s="1"/>
  <c r="A43" i="17"/>
  <c r="B44" i="17"/>
  <c r="B45" i="16" l="1"/>
  <c r="N45" i="16" s="1"/>
  <c r="J44" i="16"/>
  <c r="K44" i="16"/>
  <c r="L44" i="16"/>
  <c r="X44" i="16"/>
  <c r="AE44" i="16" s="1"/>
  <c r="N44" i="16"/>
  <c r="S45" i="16"/>
  <c r="Y44" i="16"/>
  <c r="F45" i="16"/>
  <c r="I44" i="16"/>
  <c r="C44" i="16"/>
  <c r="D44" i="16" s="1"/>
  <c r="E44" i="16" s="1"/>
  <c r="U44" i="16"/>
  <c r="AG44" i="16"/>
  <c r="M44" i="16"/>
  <c r="S44" i="16"/>
  <c r="R44" i="16"/>
  <c r="M45" i="16"/>
  <c r="A44" i="16"/>
  <c r="V44" i="16"/>
  <c r="Z44" i="16"/>
  <c r="W44" i="16"/>
  <c r="AD44" i="16" s="1"/>
  <c r="R45" i="16"/>
  <c r="B46" i="16"/>
  <c r="W46" i="16" s="1"/>
  <c r="AD46" i="16" s="1"/>
  <c r="O44" i="16"/>
  <c r="G44" i="16"/>
  <c r="O45" i="16"/>
  <c r="F44" i="16"/>
  <c r="T44" i="16"/>
  <c r="AF44" i="16"/>
  <c r="J45" i="16"/>
  <c r="A45" i="16"/>
  <c r="L45" i="16"/>
  <c r="K45" i="16"/>
  <c r="C45" i="16"/>
  <c r="D45" i="16" s="1"/>
  <c r="E45" i="16" s="1"/>
  <c r="I45" i="16"/>
  <c r="AG45" i="16"/>
  <c r="Y45" i="16"/>
  <c r="U45" i="16"/>
  <c r="X45" i="16"/>
  <c r="AE45" i="16" s="1"/>
  <c r="AF45" i="16"/>
  <c r="W45" i="16"/>
  <c r="AD45" i="16" s="1"/>
  <c r="AA45" i="16"/>
  <c r="V45" i="16"/>
  <c r="Z45" i="16"/>
  <c r="T45" i="16"/>
  <c r="AC44" i="17"/>
  <c r="W44" i="17"/>
  <c r="AB44" i="17"/>
  <c r="AF44" i="17" s="1"/>
  <c r="T44" i="17"/>
  <c r="V44" i="17" s="1"/>
  <c r="Y44" i="17"/>
  <c r="AA44" i="17" s="1"/>
  <c r="X44" i="17"/>
  <c r="AE44" i="17" s="1"/>
  <c r="AG44" i="17"/>
  <c r="AD44" i="17"/>
  <c r="K44" i="17"/>
  <c r="J44" i="17"/>
  <c r="I44" i="17"/>
  <c r="G44" i="17"/>
  <c r="C44" i="17"/>
  <c r="D44" i="17" s="1"/>
  <c r="E44" i="17" s="1"/>
  <c r="F44" i="17"/>
  <c r="A44" i="17"/>
  <c r="B45" i="17"/>
  <c r="G45" i="16" l="1"/>
  <c r="C46" i="16"/>
  <c r="D46" i="16" s="1"/>
  <c r="E46" i="16" s="1"/>
  <c r="R46" i="16"/>
  <c r="F46" i="16"/>
  <c r="I46" i="16"/>
  <c r="G46" i="16"/>
  <c r="N46" i="16"/>
  <c r="Z46" i="16"/>
  <c r="B47" i="16"/>
  <c r="Y47" i="16" s="1"/>
  <c r="L46" i="16"/>
  <c r="S46" i="16"/>
  <c r="V46" i="16"/>
  <c r="AA46" i="16"/>
  <c r="AG46" i="16"/>
  <c r="K46" i="16"/>
  <c r="T46" i="16"/>
  <c r="AF46" i="16"/>
  <c r="Y46" i="16"/>
  <c r="A46" i="16"/>
  <c r="J46" i="16"/>
  <c r="M46" i="16"/>
  <c r="O46" i="16"/>
  <c r="U46" i="16"/>
  <c r="X46" i="16"/>
  <c r="AE46" i="16" s="1"/>
  <c r="Y45" i="17"/>
  <c r="AA45" i="17" s="1"/>
  <c r="X45" i="17"/>
  <c r="AE45" i="17" s="1"/>
  <c r="AC45" i="17"/>
  <c r="W45" i="17"/>
  <c r="AD45" i="17" s="1"/>
  <c r="AB45" i="17"/>
  <c r="T45" i="17"/>
  <c r="V45" i="17" s="1"/>
  <c r="AG45" i="17"/>
  <c r="AF45" i="17"/>
  <c r="J45" i="17"/>
  <c r="K45" i="17"/>
  <c r="I45" i="17"/>
  <c r="G45" i="17"/>
  <c r="F45" i="17"/>
  <c r="C45" i="17"/>
  <c r="D45" i="17" s="1"/>
  <c r="E45" i="17" s="1"/>
  <c r="A45" i="17"/>
  <c r="B46" i="17"/>
  <c r="G47" i="16" l="1"/>
  <c r="N47" i="16"/>
  <c r="T47" i="16"/>
  <c r="S47" i="16"/>
  <c r="AG47" i="16"/>
  <c r="B48" i="16"/>
  <c r="W48" i="16" s="1"/>
  <c r="AD48" i="16" s="1"/>
  <c r="AA47" i="16"/>
  <c r="A47" i="16"/>
  <c r="K47" i="16"/>
  <c r="J47" i="16"/>
  <c r="R47" i="16"/>
  <c r="W47" i="16"/>
  <c r="AD47" i="16" s="1"/>
  <c r="Z47" i="16"/>
  <c r="C47" i="16"/>
  <c r="D47" i="16" s="1"/>
  <c r="E47" i="16" s="1"/>
  <c r="I47" i="16"/>
  <c r="L47" i="16"/>
  <c r="AF47" i="16"/>
  <c r="U47" i="16"/>
  <c r="F47" i="16"/>
  <c r="O47" i="16"/>
  <c r="M47" i="16"/>
  <c r="V47" i="16"/>
  <c r="X47" i="16"/>
  <c r="AE47" i="16" s="1"/>
  <c r="AC46" i="17"/>
  <c r="W46" i="17"/>
  <c r="AD46" i="17" s="1"/>
  <c r="AB46" i="17"/>
  <c r="AF46" i="17" s="1"/>
  <c r="T46" i="17"/>
  <c r="V46" i="17" s="1"/>
  <c r="Y46" i="17"/>
  <c r="AA46" i="17" s="1"/>
  <c r="X46" i="17"/>
  <c r="AE46" i="17" s="1"/>
  <c r="AG46" i="17"/>
  <c r="J46" i="17"/>
  <c r="G46" i="17"/>
  <c r="K46" i="17"/>
  <c r="I46" i="17"/>
  <c r="F46" i="17"/>
  <c r="A46" i="17"/>
  <c r="C46" i="17"/>
  <c r="D46" i="17" s="1"/>
  <c r="E46" i="17" s="1"/>
  <c r="B47" i="17"/>
  <c r="M48" i="16" l="1"/>
  <c r="N48" i="16"/>
  <c r="B49" i="16"/>
  <c r="Y49" i="16" s="1"/>
  <c r="I48" i="16"/>
  <c r="U48" i="16"/>
  <c r="F48" i="16"/>
  <c r="O48" i="16"/>
  <c r="S48" i="16"/>
  <c r="Z48" i="16"/>
  <c r="A48" i="16"/>
  <c r="K48" i="16"/>
  <c r="R48" i="16"/>
  <c r="AG48" i="16"/>
  <c r="AA48" i="16"/>
  <c r="C48" i="16"/>
  <c r="D48" i="16" s="1"/>
  <c r="E48" i="16" s="1"/>
  <c r="J48" i="16"/>
  <c r="G48" i="16"/>
  <c r="Y48" i="16"/>
  <c r="AF48" i="16"/>
  <c r="X48" i="16"/>
  <c r="AE48" i="16" s="1"/>
  <c r="L48" i="16"/>
  <c r="V48" i="16"/>
  <c r="T48" i="16"/>
  <c r="AG49" i="16"/>
  <c r="AA49" i="16"/>
  <c r="V49" i="16"/>
  <c r="X49" i="16"/>
  <c r="AE49" i="16" s="1"/>
  <c r="AF49" i="16"/>
  <c r="Y47" i="17"/>
  <c r="AA47" i="17" s="1"/>
  <c r="X47" i="17"/>
  <c r="AE47" i="17" s="1"/>
  <c r="AC47" i="17"/>
  <c r="AG47" i="17" s="1"/>
  <c r="W47" i="17"/>
  <c r="AD47" i="17" s="1"/>
  <c r="AB47" i="17"/>
  <c r="T47" i="17"/>
  <c r="V47" i="17" s="1"/>
  <c r="AF47" i="17"/>
  <c r="J47" i="17"/>
  <c r="G47" i="17"/>
  <c r="I47" i="17"/>
  <c r="K47" i="17"/>
  <c r="R49" i="16"/>
  <c r="O49" i="16"/>
  <c r="J49" i="16"/>
  <c r="G49" i="16"/>
  <c r="M49" i="16"/>
  <c r="I49" i="16"/>
  <c r="L49" i="16"/>
  <c r="F47" i="17"/>
  <c r="C47" i="17"/>
  <c r="D47" i="17" s="1"/>
  <c r="E47" i="17" s="1"/>
  <c r="A47" i="17"/>
  <c r="B48" i="17"/>
  <c r="F49" i="16"/>
  <c r="C49" i="16"/>
  <c r="D49" i="16" s="1"/>
  <c r="E49" i="16" s="1"/>
  <c r="A49" i="16"/>
  <c r="B50" i="16"/>
  <c r="K49" i="16" l="1"/>
  <c r="S49" i="16"/>
  <c r="T49" i="16"/>
  <c r="U49" i="16"/>
  <c r="N49" i="16"/>
  <c r="W49" i="16"/>
  <c r="AD49" i="16" s="1"/>
  <c r="Z49" i="16"/>
  <c r="AA50" i="16"/>
  <c r="W50" i="16"/>
  <c r="AD50" i="16" s="1"/>
  <c r="AF50" i="16"/>
  <c r="V50" i="16"/>
  <c r="Z50" i="16"/>
  <c r="U50" i="16"/>
  <c r="Y50" i="16"/>
  <c r="T50" i="16"/>
  <c r="AG50" i="16"/>
  <c r="X50" i="16"/>
  <c r="AC48" i="17"/>
  <c r="AG48" i="17" s="1"/>
  <c r="W48" i="17"/>
  <c r="AD48" i="17" s="1"/>
  <c r="AB48" i="17"/>
  <c r="T48" i="17"/>
  <c r="V48" i="17" s="1"/>
  <c r="Y48" i="17"/>
  <c r="AA48" i="17" s="1"/>
  <c r="X48" i="17"/>
  <c r="AE48" i="17" s="1"/>
  <c r="AF48" i="17"/>
  <c r="J48" i="17"/>
  <c r="K48" i="17"/>
  <c r="I48" i="17"/>
  <c r="G48" i="17"/>
  <c r="AE50" i="16"/>
  <c r="S50" i="16"/>
  <c r="O50" i="16"/>
  <c r="N50" i="16"/>
  <c r="K50" i="16"/>
  <c r="I50" i="16"/>
  <c r="M50" i="16"/>
  <c r="G50" i="16"/>
  <c r="R50" i="16"/>
  <c r="J50" i="16"/>
  <c r="L50" i="16"/>
  <c r="C48" i="17"/>
  <c r="D48" i="17" s="1"/>
  <c r="E48" i="17" s="1"/>
  <c r="F48" i="17"/>
  <c r="A48" i="17"/>
  <c r="B49" i="17"/>
  <c r="F50" i="16"/>
  <c r="C50" i="16"/>
  <c r="D50" i="16" s="1"/>
  <c r="E50" i="16" s="1"/>
  <c r="A50" i="16"/>
  <c r="B51" i="16"/>
  <c r="AG51" i="16" l="1"/>
  <c r="Y51" i="16"/>
  <c r="U51" i="16"/>
  <c r="AF51" i="16"/>
  <c r="W51" i="16"/>
  <c r="AD51" i="16" s="1"/>
  <c r="AA51" i="16"/>
  <c r="V51" i="16"/>
  <c r="Z51" i="16"/>
  <c r="T51" i="16"/>
  <c r="X51" i="16"/>
  <c r="AE51" i="16" s="1"/>
  <c r="Y49" i="17"/>
  <c r="AA49" i="17" s="1"/>
  <c r="X49" i="17"/>
  <c r="AE49" i="17" s="1"/>
  <c r="AC49" i="17"/>
  <c r="W49" i="17"/>
  <c r="T49" i="17"/>
  <c r="V49" i="17" s="1"/>
  <c r="AB49" i="17"/>
  <c r="AF49" i="17" s="1"/>
  <c r="AG49" i="17"/>
  <c r="AD49" i="17"/>
  <c r="K49" i="17"/>
  <c r="J49" i="17"/>
  <c r="I49" i="17"/>
  <c r="G49" i="17"/>
  <c r="R51" i="16"/>
  <c r="M51" i="16"/>
  <c r="S51" i="16"/>
  <c r="L51" i="16"/>
  <c r="J51" i="16"/>
  <c r="G51" i="16"/>
  <c r="K51" i="16"/>
  <c r="I51" i="16"/>
  <c r="N51" i="16"/>
  <c r="O51" i="16"/>
  <c r="F49" i="17"/>
  <c r="C49" i="17"/>
  <c r="D49" i="17" s="1"/>
  <c r="E49" i="17" s="1"/>
  <c r="A49" i="17"/>
  <c r="B50" i="17"/>
  <c r="F51" i="16"/>
  <c r="C51" i="16"/>
  <c r="D51" i="16" s="1"/>
  <c r="E51" i="16" s="1"/>
  <c r="A51" i="16"/>
  <c r="B52" i="16"/>
  <c r="AA52" i="16" l="1"/>
  <c r="W52" i="16"/>
  <c r="AD52" i="16" s="1"/>
  <c r="X52" i="16"/>
  <c r="AE52" i="16" s="1"/>
  <c r="AF52" i="16"/>
  <c r="V52" i="16"/>
  <c r="Z52" i="16"/>
  <c r="U52" i="16"/>
  <c r="Y52" i="16"/>
  <c r="T52" i="16"/>
  <c r="AC50" i="17"/>
  <c r="W50" i="17"/>
  <c r="AB50" i="17"/>
  <c r="AF50" i="17" s="1"/>
  <c r="T50" i="17"/>
  <c r="V50" i="17" s="1"/>
  <c r="Y50" i="17"/>
  <c r="AA50" i="17" s="1"/>
  <c r="X50" i="17"/>
  <c r="AE50" i="17" s="1"/>
  <c r="AG50" i="17"/>
  <c r="AD50" i="17"/>
  <c r="J50" i="17"/>
  <c r="K50" i="17"/>
  <c r="G50" i="17"/>
  <c r="I50" i="17"/>
  <c r="AG52" i="16"/>
  <c r="L52" i="16"/>
  <c r="I52" i="16"/>
  <c r="G52" i="16"/>
  <c r="S52" i="16"/>
  <c r="R52" i="16"/>
  <c r="N52" i="16"/>
  <c r="K52" i="16"/>
  <c r="J52" i="16"/>
  <c r="O52" i="16"/>
  <c r="M52" i="16"/>
  <c r="F50" i="17"/>
  <c r="A50" i="17"/>
  <c r="C50" i="17"/>
  <c r="D50" i="17" s="1"/>
  <c r="E50" i="17" s="1"/>
  <c r="B51" i="17"/>
  <c r="C52" i="16"/>
  <c r="D52" i="16" s="1"/>
  <c r="E52" i="16" s="1"/>
  <c r="A52" i="16"/>
  <c r="F52" i="16"/>
  <c r="B53" i="16"/>
  <c r="AG53" i="16" l="1"/>
  <c r="Y53" i="16"/>
  <c r="U53" i="16"/>
  <c r="X53" i="16"/>
  <c r="AE53" i="16" s="1"/>
  <c r="AF53" i="16"/>
  <c r="W53" i="16"/>
  <c r="AD53" i="16" s="1"/>
  <c r="AA53" i="16"/>
  <c r="V53" i="16"/>
  <c r="Z53" i="16"/>
  <c r="T53" i="16"/>
  <c r="Y51" i="17"/>
  <c r="AA51" i="17" s="1"/>
  <c r="X51" i="17"/>
  <c r="AE51" i="17" s="1"/>
  <c r="AC51" i="17"/>
  <c r="AG51" i="17" s="1"/>
  <c r="W51" i="17"/>
  <c r="AB51" i="17"/>
  <c r="AF51" i="17" s="1"/>
  <c r="T51" i="17"/>
  <c r="V51" i="17" s="1"/>
  <c r="AD51" i="17"/>
  <c r="J51" i="17"/>
  <c r="K51" i="17"/>
  <c r="G51" i="17"/>
  <c r="I51" i="17"/>
  <c r="S53" i="16"/>
  <c r="R53" i="16"/>
  <c r="O53" i="16"/>
  <c r="N53" i="16"/>
  <c r="K53" i="16"/>
  <c r="J53" i="16"/>
  <c r="M53" i="16"/>
  <c r="I53" i="16"/>
  <c r="G53" i="16"/>
  <c r="L53" i="16"/>
  <c r="F51" i="17"/>
  <c r="C51" i="17"/>
  <c r="D51" i="17" s="1"/>
  <c r="E51" i="17" s="1"/>
  <c r="A51" i="17"/>
  <c r="B52" i="17"/>
  <c r="F53" i="16"/>
  <c r="C53" i="16"/>
  <c r="D53" i="16" s="1"/>
  <c r="E53" i="16" s="1"/>
  <c r="A53" i="16"/>
  <c r="B54" i="16"/>
  <c r="AA54" i="16" l="1"/>
  <c r="W54" i="16"/>
  <c r="AD54" i="16" s="1"/>
  <c r="Y54" i="16"/>
  <c r="T54" i="16"/>
  <c r="AG54" i="16"/>
  <c r="X54" i="16"/>
  <c r="AE54" i="16" s="1"/>
  <c r="V54" i="16"/>
  <c r="Z54" i="16"/>
  <c r="U54" i="16"/>
  <c r="AB52" i="17"/>
  <c r="Y52" i="17"/>
  <c r="AA52" i="17" s="1"/>
  <c r="T52" i="17"/>
  <c r="V52" i="17" s="1"/>
  <c r="X52" i="17"/>
  <c r="AE52" i="17" s="1"/>
  <c r="AC52" i="17"/>
  <c r="W52" i="17"/>
  <c r="AD52" i="17" s="1"/>
  <c r="AF52" i="17"/>
  <c r="AG52" i="17"/>
  <c r="K52" i="17"/>
  <c r="J52" i="17"/>
  <c r="I52" i="17"/>
  <c r="G52" i="17"/>
  <c r="AF54" i="16"/>
  <c r="S54" i="16"/>
  <c r="R54" i="16"/>
  <c r="O54" i="16"/>
  <c r="N54" i="16"/>
  <c r="K54" i="16"/>
  <c r="I54" i="16"/>
  <c r="M54" i="16"/>
  <c r="L54" i="16"/>
  <c r="G54" i="16"/>
  <c r="J54" i="16"/>
  <c r="C52" i="17"/>
  <c r="D52" i="17" s="1"/>
  <c r="E52" i="17" s="1"/>
  <c r="F52" i="17"/>
  <c r="A52" i="17"/>
  <c r="B53" i="17"/>
  <c r="F54" i="16"/>
  <c r="C54" i="16"/>
  <c r="D54" i="16" s="1"/>
  <c r="E54" i="16" s="1"/>
  <c r="A54" i="16"/>
  <c r="B55" i="16"/>
  <c r="AG55" i="16" l="1"/>
  <c r="Y55" i="16"/>
  <c r="U55" i="16"/>
  <c r="Z55" i="16"/>
  <c r="T55" i="16"/>
  <c r="X55" i="16"/>
  <c r="AE55" i="16" s="1"/>
  <c r="AF55" i="16"/>
  <c r="W55" i="16"/>
  <c r="AD55" i="16" s="1"/>
  <c r="AA55" i="16"/>
  <c r="V55" i="16"/>
  <c r="AB53" i="17"/>
  <c r="W53" i="17"/>
  <c r="AD53" i="17" s="1"/>
  <c r="Y53" i="17"/>
  <c r="AA53" i="17" s="1"/>
  <c r="T53" i="17"/>
  <c r="V53" i="17" s="1"/>
  <c r="AC53" i="17"/>
  <c r="X53" i="17"/>
  <c r="AE53" i="17" s="1"/>
  <c r="AG53" i="17"/>
  <c r="AF53" i="17"/>
  <c r="J53" i="17"/>
  <c r="K53" i="17"/>
  <c r="I53" i="17"/>
  <c r="G53" i="17"/>
  <c r="R55" i="16"/>
  <c r="S55" i="16"/>
  <c r="M55" i="16"/>
  <c r="L55" i="16"/>
  <c r="J55" i="16"/>
  <c r="G55" i="16"/>
  <c r="O55" i="16"/>
  <c r="I55" i="16"/>
  <c r="K55" i="16"/>
  <c r="N55" i="16"/>
  <c r="F53" i="17"/>
  <c r="C53" i="17"/>
  <c r="D53" i="17" s="1"/>
  <c r="E53" i="17" s="1"/>
  <c r="A53" i="17"/>
  <c r="B54" i="17"/>
  <c r="F55" i="16"/>
  <c r="C55" i="16"/>
  <c r="D55" i="16" s="1"/>
  <c r="E55" i="16" s="1"/>
  <c r="A55" i="16"/>
  <c r="B56" i="16"/>
  <c r="AA56" i="16" l="1"/>
  <c r="W56" i="16"/>
  <c r="AD56" i="16" s="1"/>
  <c r="Z56" i="16"/>
  <c r="U56" i="16"/>
  <c r="Y56" i="16"/>
  <c r="T56" i="16"/>
  <c r="X56" i="16"/>
  <c r="AE56" i="16" s="1"/>
  <c r="AF56" i="16"/>
  <c r="V56" i="16"/>
  <c r="AB54" i="17"/>
  <c r="W54" i="17"/>
  <c r="AD54" i="17" s="1"/>
  <c r="Y54" i="17"/>
  <c r="AA54" i="17" s="1"/>
  <c r="T54" i="17"/>
  <c r="V54" i="17" s="1"/>
  <c r="AC54" i="17"/>
  <c r="X54" i="17"/>
  <c r="AE54" i="17" s="1"/>
  <c r="AG54" i="17"/>
  <c r="AF54" i="17"/>
  <c r="J54" i="17"/>
  <c r="K54" i="17"/>
  <c r="G54" i="17"/>
  <c r="I54" i="17"/>
  <c r="AG56" i="16"/>
  <c r="L56" i="16"/>
  <c r="I56" i="16"/>
  <c r="G56" i="16"/>
  <c r="R56" i="16"/>
  <c r="S56" i="16"/>
  <c r="O56" i="16"/>
  <c r="M56" i="16"/>
  <c r="J56" i="16"/>
  <c r="K56" i="16"/>
  <c r="N56" i="16"/>
  <c r="F54" i="17"/>
  <c r="A54" i="17"/>
  <c r="C54" i="17"/>
  <c r="D54" i="17" s="1"/>
  <c r="E54" i="17" s="1"/>
  <c r="B55" i="17"/>
  <c r="C56" i="16"/>
  <c r="D56" i="16" s="1"/>
  <c r="E56" i="16" s="1"/>
  <c r="A56" i="16"/>
  <c r="F56" i="16"/>
  <c r="B57" i="16"/>
  <c r="AG57" i="16" l="1"/>
  <c r="Y57" i="16"/>
  <c r="U57" i="16"/>
  <c r="AA57" i="16"/>
  <c r="V57" i="16"/>
  <c r="Z57" i="16"/>
  <c r="T57" i="16"/>
  <c r="X57" i="16"/>
  <c r="AE57" i="16" s="1"/>
  <c r="AF57" i="16"/>
  <c r="W57" i="16"/>
  <c r="AD57" i="16" s="1"/>
  <c r="AB55" i="17"/>
  <c r="AF55" i="17" s="1"/>
  <c r="W55" i="17"/>
  <c r="AD55" i="17" s="1"/>
  <c r="Y55" i="17"/>
  <c r="AA55" i="17" s="1"/>
  <c r="T55" i="17"/>
  <c r="V55" i="17" s="1"/>
  <c r="AC55" i="17"/>
  <c r="AG55" i="17" s="1"/>
  <c r="X55" i="17"/>
  <c r="AE55" i="17" s="1"/>
  <c r="J55" i="17"/>
  <c r="G55" i="17"/>
  <c r="K55" i="17"/>
  <c r="I55" i="17"/>
  <c r="S57" i="16"/>
  <c r="R57" i="16"/>
  <c r="O57" i="16"/>
  <c r="N57" i="16"/>
  <c r="K57" i="16"/>
  <c r="J57" i="16"/>
  <c r="G57" i="16"/>
  <c r="M57" i="16"/>
  <c r="L57" i="16"/>
  <c r="I57" i="16"/>
  <c r="F55" i="17"/>
  <c r="C55" i="17"/>
  <c r="D55" i="17" s="1"/>
  <c r="E55" i="17" s="1"/>
  <c r="A55" i="17"/>
  <c r="B56" i="17"/>
  <c r="F57" i="16"/>
  <c r="C57" i="16"/>
  <c r="D57" i="16" s="1"/>
  <c r="E57" i="16" s="1"/>
  <c r="A57" i="16"/>
  <c r="B58" i="16"/>
  <c r="AA58" i="16" l="1"/>
  <c r="W58" i="16"/>
  <c r="AD58" i="16" s="1"/>
  <c r="AF58" i="16"/>
  <c r="V58" i="16"/>
  <c r="Z58" i="16"/>
  <c r="U58" i="16"/>
  <c r="Y58" i="16"/>
  <c r="T58" i="16"/>
  <c r="AG58" i="16"/>
  <c r="X58" i="16"/>
  <c r="AE58" i="16" s="1"/>
  <c r="AB56" i="17"/>
  <c r="W56" i="17"/>
  <c r="AD56" i="17" s="1"/>
  <c r="Y56" i="17"/>
  <c r="AA56" i="17" s="1"/>
  <c r="T56" i="17"/>
  <c r="V56" i="17" s="1"/>
  <c r="AC56" i="17"/>
  <c r="X56" i="17"/>
  <c r="AE56" i="17" s="1"/>
  <c r="AG56" i="17"/>
  <c r="AF56" i="17"/>
  <c r="J56" i="17"/>
  <c r="K56" i="17"/>
  <c r="I56" i="17"/>
  <c r="G56" i="17"/>
  <c r="S58" i="16"/>
  <c r="O58" i="16"/>
  <c r="N58" i="16"/>
  <c r="K58" i="16"/>
  <c r="I58" i="16"/>
  <c r="R58" i="16"/>
  <c r="M58" i="16"/>
  <c r="G58" i="16"/>
  <c r="J58" i="16"/>
  <c r="L58" i="16"/>
  <c r="C56" i="17"/>
  <c r="D56" i="17" s="1"/>
  <c r="E56" i="17" s="1"/>
  <c r="F56" i="17"/>
  <c r="A56" i="17"/>
  <c r="B57" i="17"/>
  <c r="F58" i="16"/>
  <c r="C58" i="16"/>
  <c r="D58" i="16" s="1"/>
  <c r="E58" i="16" s="1"/>
  <c r="A58" i="16"/>
  <c r="B59" i="16"/>
  <c r="AG59" i="16" l="1"/>
  <c r="Y59" i="16"/>
  <c r="U59" i="16"/>
  <c r="AF59" i="16"/>
  <c r="W59" i="16"/>
  <c r="AD59" i="16" s="1"/>
  <c r="AA59" i="16"/>
  <c r="V59" i="16"/>
  <c r="Z59" i="16"/>
  <c r="T59" i="16"/>
  <c r="X59" i="16"/>
  <c r="AE59" i="16" s="1"/>
  <c r="AB57" i="17"/>
  <c r="AF57" i="17" s="1"/>
  <c r="W57" i="17"/>
  <c r="AD57" i="17" s="1"/>
  <c r="Y57" i="17"/>
  <c r="AA57" i="17" s="1"/>
  <c r="T57" i="17"/>
  <c r="V57" i="17" s="1"/>
  <c r="AC57" i="17"/>
  <c r="AG57" i="17" s="1"/>
  <c r="X57" i="17"/>
  <c r="AE57" i="17" s="1"/>
  <c r="K57" i="17"/>
  <c r="J57" i="17"/>
  <c r="I57" i="17"/>
  <c r="G57" i="17"/>
  <c r="R59" i="16"/>
  <c r="M59" i="16"/>
  <c r="L59" i="16"/>
  <c r="J59" i="16"/>
  <c r="G59" i="16"/>
  <c r="S59" i="16"/>
  <c r="K59" i="16"/>
  <c r="I59" i="16"/>
  <c r="O59" i="16"/>
  <c r="N59" i="16"/>
  <c r="F57" i="17"/>
  <c r="C57" i="17"/>
  <c r="D57" i="17" s="1"/>
  <c r="E57" i="17" s="1"/>
  <c r="A57" i="17"/>
  <c r="B58" i="17"/>
  <c r="F59" i="16"/>
  <c r="C59" i="16"/>
  <c r="D59" i="16" s="1"/>
  <c r="E59" i="16" s="1"/>
  <c r="A59" i="16"/>
  <c r="B60" i="16"/>
  <c r="AA60" i="16" l="1"/>
  <c r="W60" i="16"/>
  <c r="AD60" i="16" s="1"/>
  <c r="AG60" i="16"/>
  <c r="X60" i="16"/>
  <c r="AE60" i="16" s="1"/>
  <c r="AF60" i="16"/>
  <c r="V60" i="16"/>
  <c r="Z60" i="16"/>
  <c r="U60" i="16"/>
  <c r="Y60" i="16"/>
  <c r="T60" i="16"/>
  <c r="AB58" i="17"/>
  <c r="AF58" i="17" s="1"/>
  <c r="W58" i="17"/>
  <c r="AD58" i="17" s="1"/>
  <c r="Y58" i="17"/>
  <c r="AA58" i="17" s="1"/>
  <c r="T58" i="17"/>
  <c r="V58" i="17" s="1"/>
  <c r="AC58" i="17"/>
  <c r="AG58" i="17" s="1"/>
  <c r="X58" i="17"/>
  <c r="AE58" i="17" s="1"/>
  <c r="J58" i="17"/>
  <c r="G58" i="17"/>
  <c r="K58" i="17"/>
  <c r="I58" i="17"/>
  <c r="R60" i="16"/>
  <c r="L60" i="16"/>
  <c r="I60" i="16"/>
  <c r="G60" i="16"/>
  <c r="S60" i="16"/>
  <c r="N60" i="16"/>
  <c r="O60" i="16"/>
  <c r="M60" i="16"/>
  <c r="K60" i="16"/>
  <c r="J60" i="16"/>
  <c r="F58" i="17"/>
  <c r="A58" i="17"/>
  <c r="C58" i="17"/>
  <c r="D58" i="17" s="1"/>
  <c r="E58" i="17" s="1"/>
  <c r="B59" i="17"/>
  <c r="C60" i="16"/>
  <c r="D60" i="16" s="1"/>
  <c r="E60" i="16" s="1"/>
  <c r="A60" i="16"/>
  <c r="F60" i="16"/>
  <c r="B61" i="16"/>
  <c r="AG61" i="16" l="1"/>
  <c r="Y61" i="16"/>
  <c r="U61" i="16"/>
  <c r="X61" i="16"/>
  <c r="AE61" i="16" s="1"/>
  <c r="AF61" i="16"/>
  <c r="W61" i="16"/>
  <c r="AD61" i="16" s="1"/>
  <c r="AA61" i="16"/>
  <c r="V61" i="16"/>
  <c r="Z61" i="16"/>
  <c r="T61" i="16"/>
  <c r="AB59" i="17"/>
  <c r="AF59" i="17" s="1"/>
  <c r="W59" i="17"/>
  <c r="Y59" i="17"/>
  <c r="AA59" i="17" s="1"/>
  <c r="T59" i="17"/>
  <c r="V59" i="17" s="1"/>
  <c r="AC59" i="17"/>
  <c r="AG59" i="17" s="1"/>
  <c r="X59" i="17"/>
  <c r="AE59" i="17" s="1"/>
  <c r="AD59" i="17"/>
  <c r="J59" i="17"/>
  <c r="G59" i="17"/>
  <c r="K59" i="17"/>
  <c r="I59" i="17"/>
  <c r="S61" i="16"/>
  <c r="O61" i="16"/>
  <c r="N61" i="16"/>
  <c r="K61" i="16"/>
  <c r="J61" i="16"/>
  <c r="M61" i="16"/>
  <c r="I61" i="16"/>
  <c r="L61" i="16"/>
  <c r="R61" i="16"/>
  <c r="G61" i="16"/>
  <c r="F59" i="17"/>
  <c r="C59" i="17"/>
  <c r="D59" i="17" s="1"/>
  <c r="E59" i="17" s="1"/>
  <c r="A59" i="17"/>
  <c r="B60" i="17"/>
  <c r="F61" i="16"/>
  <c r="C61" i="16"/>
  <c r="D61" i="16" s="1"/>
  <c r="E61" i="16" s="1"/>
  <c r="A61" i="16"/>
  <c r="B62" i="16"/>
  <c r="AF62" i="16" l="1"/>
  <c r="AA62" i="16"/>
  <c r="W62" i="16"/>
  <c r="AD62" i="16" s="1"/>
  <c r="Y62" i="16"/>
  <c r="T62" i="16"/>
  <c r="X62" i="16"/>
  <c r="AE62" i="16" s="1"/>
  <c r="AG62" i="16"/>
  <c r="V62" i="16"/>
  <c r="Z62" i="16"/>
  <c r="U62" i="16"/>
  <c r="X60" i="17"/>
  <c r="AC60" i="17"/>
  <c r="AG60" i="17" s="1"/>
  <c r="W60" i="17"/>
  <c r="AD60" i="17" s="1"/>
  <c r="AB60" i="17"/>
  <c r="T60" i="17"/>
  <c r="V60" i="17" s="1"/>
  <c r="Y60" i="17"/>
  <c r="AA60" i="17" s="1"/>
  <c r="AF60" i="17"/>
  <c r="AE60" i="17"/>
  <c r="K60" i="17"/>
  <c r="J60" i="17"/>
  <c r="I60" i="17"/>
  <c r="G60" i="17"/>
  <c r="S62" i="16"/>
  <c r="O62" i="16"/>
  <c r="N62" i="16"/>
  <c r="K62" i="16"/>
  <c r="I62" i="16"/>
  <c r="R62" i="16"/>
  <c r="M62" i="16"/>
  <c r="L62" i="16"/>
  <c r="J62" i="16"/>
  <c r="G62" i="16"/>
  <c r="C60" i="17"/>
  <c r="D60" i="17" s="1"/>
  <c r="E60" i="17" s="1"/>
  <c r="F60" i="17"/>
  <c r="A60" i="17"/>
  <c r="B61" i="17"/>
  <c r="F62" i="16"/>
  <c r="C62" i="16"/>
  <c r="D62" i="16" s="1"/>
  <c r="E62" i="16" s="1"/>
  <c r="A62" i="16"/>
  <c r="B63" i="16"/>
  <c r="Z63" i="16" l="1"/>
  <c r="V63" i="16"/>
  <c r="AF63" i="16"/>
  <c r="W63" i="16"/>
  <c r="AD63" i="16" s="1"/>
  <c r="AG63" i="16"/>
  <c r="U63" i="16"/>
  <c r="AA63" i="16"/>
  <c r="T63" i="16"/>
  <c r="Y63" i="16"/>
  <c r="X63" i="16"/>
  <c r="AE63" i="16" s="1"/>
  <c r="AB61" i="17"/>
  <c r="T61" i="17"/>
  <c r="V61" i="17" s="1"/>
  <c r="Y61" i="17"/>
  <c r="AA61" i="17" s="1"/>
  <c r="X61" i="17"/>
  <c r="AE61" i="17" s="1"/>
  <c r="AC61" i="17"/>
  <c r="W61" i="17"/>
  <c r="AD61" i="17" s="1"/>
  <c r="AF61" i="17"/>
  <c r="AG61" i="17"/>
  <c r="J61" i="17"/>
  <c r="K61" i="17"/>
  <c r="I61" i="17"/>
  <c r="G61" i="17"/>
  <c r="R63" i="16"/>
  <c r="S63" i="16"/>
  <c r="M63" i="16"/>
  <c r="L63" i="16"/>
  <c r="J63" i="16"/>
  <c r="G63" i="16"/>
  <c r="O63" i="16"/>
  <c r="I63" i="16"/>
  <c r="K63" i="16"/>
  <c r="N63" i="16"/>
  <c r="F61" i="17"/>
  <c r="C61" i="17"/>
  <c r="D61" i="17" s="1"/>
  <c r="E61" i="17" s="1"/>
  <c r="A61" i="17"/>
  <c r="B62" i="17"/>
  <c r="F63" i="16"/>
  <c r="C63" i="16"/>
  <c r="D63" i="16" s="1"/>
  <c r="E63" i="16" s="1"/>
  <c r="A63" i="16"/>
  <c r="B64" i="16"/>
  <c r="AF64" i="16" l="1"/>
  <c r="X64" i="16"/>
  <c r="AE64" i="16" s="1"/>
  <c r="T64" i="16"/>
  <c r="AG64" i="16"/>
  <c r="W64" i="16"/>
  <c r="AD64" i="16" s="1"/>
  <c r="Z64" i="16"/>
  <c r="Y64" i="16"/>
  <c r="V64" i="16"/>
  <c r="AA64" i="16"/>
  <c r="U64" i="16"/>
  <c r="X62" i="17"/>
  <c r="AE62" i="17" s="1"/>
  <c r="AC62" i="17"/>
  <c r="W62" i="17"/>
  <c r="AD62" i="17" s="1"/>
  <c r="AB62" i="17"/>
  <c r="AF62" i="17" s="1"/>
  <c r="T62" i="17"/>
  <c r="V62" i="17" s="1"/>
  <c r="Y62" i="17"/>
  <c r="AA62" i="17" s="1"/>
  <c r="AG62" i="17"/>
  <c r="J62" i="17"/>
  <c r="G62" i="17"/>
  <c r="K62" i="17"/>
  <c r="I62" i="17"/>
  <c r="L64" i="16"/>
  <c r="I64" i="16"/>
  <c r="G64" i="16"/>
  <c r="R64" i="16"/>
  <c r="S64" i="16"/>
  <c r="N64" i="16"/>
  <c r="M64" i="16"/>
  <c r="J64" i="16"/>
  <c r="K64" i="16"/>
  <c r="O64" i="16"/>
  <c r="F62" i="17"/>
  <c r="A62" i="17"/>
  <c r="C62" i="17"/>
  <c r="D62" i="17" s="1"/>
  <c r="E62" i="17" s="1"/>
  <c r="B63" i="17"/>
  <c r="C64" i="16"/>
  <c r="D64" i="16" s="1"/>
  <c r="E64" i="16" s="1"/>
  <c r="A64" i="16"/>
  <c r="F64" i="16"/>
  <c r="B65" i="16"/>
  <c r="Z65" i="16" l="1"/>
  <c r="V65" i="16"/>
  <c r="AG65" i="16"/>
  <c r="X65" i="16"/>
  <c r="AE65" i="16" s="1"/>
  <c r="W65" i="16"/>
  <c r="AF65" i="16"/>
  <c r="U65" i="16"/>
  <c r="AA65" i="16"/>
  <c r="T65" i="16"/>
  <c r="Y65" i="16"/>
  <c r="AB63" i="17"/>
  <c r="AF63" i="17" s="1"/>
  <c r="T63" i="17"/>
  <c r="V63" i="17" s="1"/>
  <c r="Y63" i="17"/>
  <c r="AA63" i="17" s="1"/>
  <c r="X63" i="17"/>
  <c r="AE63" i="17" s="1"/>
  <c r="AC63" i="17"/>
  <c r="AG63" i="17" s="1"/>
  <c r="W63" i="17"/>
  <c r="AD63" i="17" s="1"/>
  <c r="J63" i="17"/>
  <c r="G63" i="17"/>
  <c r="I63" i="17"/>
  <c r="K63" i="17"/>
  <c r="AD65" i="16"/>
  <c r="S65" i="16"/>
  <c r="R65" i="16"/>
  <c r="O65" i="16"/>
  <c r="N65" i="16"/>
  <c r="K65" i="16"/>
  <c r="J65" i="16"/>
  <c r="G65" i="16"/>
  <c r="M65" i="16"/>
  <c r="I65" i="16"/>
  <c r="L65" i="16"/>
  <c r="F63" i="17"/>
  <c r="C63" i="17"/>
  <c r="D63" i="17" s="1"/>
  <c r="E63" i="17" s="1"/>
  <c r="A63" i="17"/>
  <c r="B64" i="17"/>
  <c r="F65" i="16"/>
  <c r="C65" i="16"/>
  <c r="D65" i="16" s="1"/>
  <c r="E65" i="16" s="1"/>
  <c r="A65" i="16"/>
  <c r="B66" i="16"/>
  <c r="AF66" i="16" l="1"/>
  <c r="X66" i="16"/>
  <c r="AE66" i="16" s="1"/>
  <c r="T66" i="16"/>
  <c r="Y66" i="16"/>
  <c r="AA66" i="16"/>
  <c r="U66" i="16"/>
  <c r="Z66" i="16"/>
  <c r="W66" i="16"/>
  <c r="AD66" i="16" s="1"/>
  <c r="AG66" i="16"/>
  <c r="V66" i="16"/>
  <c r="X64" i="17"/>
  <c r="AC64" i="17"/>
  <c r="W64" i="17"/>
  <c r="AD64" i="17" s="1"/>
  <c r="AB64" i="17"/>
  <c r="T64" i="17"/>
  <c r="V64" i="17" s="1"/>
  <c r="Y64" i="17"/>
  <c r="AA64" i="17" s="1"/>
  <c r="AG64" i="17"/>
  <c r="AF64" i="17"/>
  <c r="AE64" i="17"/>
  <c r="J64" i="17"/>
  <c r="K64" i="17"/>
  <c r="I64" i="17"/>
  <c r="G64" i="17"/>
  <c r="S66" i="16"/>
  <c r="O66" i="16"/>
  <c r="N66" i="16"/>
  <c r="K66" i="16"/>
  <c r="I66" i="16"/>
  <c r="M66" i="16"/>
  <c r="G66" i="16"/>
  <c r="L66" i="16"/>
  <c r="J66" i="16"/>
  <c r="R66" i="16"/>
  <c r="C64" i="17"/>
  <c r="D64" i="17" s="1"/>
  <c r="E64" i="17" s="1"/>
  <c r="F64" i="17"/>
  <c r="A64" i="17"/>
  <c r="B65" i="17"/>
  <c r="F66" i="16"/>
  <c r="C66" i="16"/>
  <c r="D66" i="16" s="1"/>
  <c r="E66" i="16" s="1"/>
  <c r="A66" i="16"/>
  <c r="B67" i="16"/>
  <c r="Z67" i="16" l="1"/>
  <c r="AG67" i="16"/>
  <c r="Y67" i="16"/>
  <c r="AF67" i="16"/>
  <c r="V67" i="16"/>
  <c r="AA67" i="16"/>
  <c r="T67" i="16"/>
  <c r="X67" i="16"/>
  <c r="AE67" i="16" s="1"/>
  <c r="W67" i="16"/>
  <c r="AD67" i="16" s="1"/>
  <c r="U67" i="16"/>
  <c r="AB65" i="17"/>
  <c r="T65" i="17"/>
  <c r="V65" i="17" s="1"/>
  <c r="Y65" i="17"/>
  <c r="AA65" i="17" s="1"/>
  <c r="X65" i="17"/>
  <c r="AE65" i="17" s="1"/>
  <c r="W65" i="17"/>
  <c r="AC65" i="17"/>
  <c r="AG65" i="17" s="1"/>
  <c r="AD65" i="17"/>
  <c r="AF65" i="17"/>
  <c r="K65" i="17"/>
  <c r="J65" i="17"/>
  <c r="I65" i="17"/>
  <c r="G65" i="17"/>
  <c r="R67" i="16"/>
  <c r="M67" i="16"/>
  <c r="S67" i="16"/>
  <c r="L67" i="16"/>
  <c r="J67" i="16"/>
  <c r="G67" i="16"/>
  <c r="K67" i="16"/>
  <c r="I67" i="16"/>
  <c r="N67" i="16"/>
  <c r="O67" i="16"/>
  <c r="F65" i="17"/>
  <c r="C65" i="17"/>
  <c r="D65" i="17" s="1"/>
  <c r="E65" i="17" s="1"/>
  <c r="A65" i="17"/>
  <c r="B66" i="17"/>
  <c r="F67" i="16"/>
  <c r="C67" i="16"/>
  <c r="D67" i="16" s="1"/>
  <c r="E67" i="16" s="1"/>
  <c r="A67" i="16"/>
  <c r="B68" i="16"/>
  <c r="AF68" i="16" l="1"/>
  <c r="X68" i="16"/>
  <c r="AE68" i="16" s="1"/>
  <c r="T68" i="16"/>
  <c r="AA68" i="16"/>
  <c r="W68" i="16"/>
  <c r="AD68" i="16" s="1"/>
  <c r="Z68" i="16"/>
  <c r="AG68" i="16"/>
  <c r="Y68" i="16"/>
  <c r="V68" i="16"/>
  <c r="U68" i="16"/>
  <c r="X66" i="17"/>
  <c r="AC66" i="17"/>
  <c r="W66" i="17"/>
  <c r="AB66" i="17"/>
  <c r="AF66" i="17" s="1"/>
  <c r="T66" i="17"/>
  <c r="V66" i="17" s="1"/>
  <c r="Y66" i="17"/>
  <c r="AA66" i="17" s="1"/>
  <c r="AD66" i="17"/>
  <c r="AG66" i="17"/>
  <c r="AE66" i="17"/>
  <c r="J66" i="17"/>
  <c r="K66" i="17"/>
  <c r="G66" i="17"/>
  <c r="I66" i="17"/>
  <c r="L68" i="16"/>
  <c r="I68" i="16"/>
  <c r="G68" i="16"/>
  <c r="S68" i="16"/>
  <c r="R68" i="16"/>
  <c r="N68" i="16"/>
  <c r="K68" i="16"/>
  <c r="O68" i="16"/>
  <c r="M68" i="16"/>
  <c r="J68" i="16"/>
  <c r="F66" i="17"/>
  <c r="A66" i="17"/>
  <c r="C66" i="17"/>
  <c r="D66" i="17" s="1"/>
  <c r="E66" i="17" s="1"/>
  <c r="B67" i="17"/>
  <c r="C68" i="16"/>
  <c r="D68" i="16" s="1"/>
  <c r="E68" i="16" s="1"/>
  <c r="A68" i="16"/>
  <c r="F68" i="16"/>
  <c r="B69" i="16"/>
  <c r="Z69" i="16" l="1"/>
  <c r="V69" i="16"/>
  <c r="AG69" i="16"/>
  <c r="Y69" i="16"/>
  <c r="U69" i="16"/>
  <c r="X69" i="16"/>
  <c r="AF69" i="16"/>
  <c r="T69" i="16"/>
  <c r="AA69" i="16"/>
  <c r="W69" i="16"/>
  <c r="AD69" i="16" s="1"/>
  <c r="AB67" i="17"/>
  <c r="AF67" i="17" s="1"/>
  <c r="T67" i="17"/>
  <c r="V67" i="17" s="1"/>
  <c r="Y67" i="17"/>
  <c r="AA67" i="17" s="1"/>
  <c r="X67" i="17"/>
  <c r="AE67" i="17" s="1"/>
  <c r="AC67" i="17"/>
  <c r="AG67" i="17" s="1"/>
  <c r="W67" i="17"/>
  <c r="AD67" i="17"/>
  <c r="J67" i="17"/>
  <c r="K67" i="17"/>
  <c r="G67" i="17"/>
  <c r="I67" i="17"/>
  <c r="AE69" i="16"/>
  <c r="S69" i="16"/>
  <c r="R69" i="16"/>
  <c r="O69" i="16"/>
  <c r="N69" i="16"/>
  <c r="K69" i="16"/>
  <c r="J69" i="16"/>
  <c r="M69" i="16"/>
  <c r="I69" i="16"/>
  <c r="G69" i="16"/>
  <c r="L69" i="16"/>
  <c r="F67" i="17"/>
  <c r="C67" i="17"/>
  <c r="D67" i="17" s="1"/>
  <c r="E67" i="17" s="1"/>
  <c r="A67" i="17"/>
  <c r="B68" i="17"/>
  <c r="F69" i="16"/>
  <c r="C69" i="16"/>
  <c r="D69" i="16" s="1"/>
  <c r="E69" i="16" s="1"/>
  <c r="A69" i="16"/>
  <c r="B70" i="16"/>
  <c r="AF70" i="16" l="1"/>
  <c r="X70" i="16"/>
  <c r="AE70" i="16" s="1"/>
  <c r="T70" i="16"/>
  <c r="AA70" i="16"/>
  <c r="W70" i="16"/>
  <c r="AD70" i="16" s="1"/>
  <c r="V70" i="16"/>
  <c r="AG70" i="16"/>
  <c r="Y70" i="16"/>
  <c r="U70" i="16"/>
  <c r="Z70" i="16"/>
  <c r="X68" i="17"/>
  <c r="AC68" i="17"/>
  <c r="W68" i="17"/>
  <c r="AD68" i="17" s="1"/>
  <c r="AB68" i="17"/>
  <c r="T68" i="17"/>
  <c r="V68" i="17" s="1"/>
  <c r="Y68" i="17"/>
  <c r="AA68" i="17" s="1"/>
  <c r="AG68" i="17"/>
  <c r="AF68" i="17"/>
  <c r="AE68" i="17"/>
  <c r="K68" i="17"/>
  <c r="J68" i="17"/>
  <c r="I68" i="17"/>
  <c r="G68" i="17"/>
  <c r="S70" i="16"/>
  <c r="R70" i="16"/>
  <c r="O70" i="16"/>
  <c r="N70" i="16"/>
  <c r="K70" i="16"/>
  <c r="I70" i="16"/>
  <c r="M70" i="16"/>
  <c r="L70" i="16"/>
  <c r="G70" i="16"/>
  <c r="J70" i="16"/>
  <c r="C68" i="17"/>
  <c r="D68" i="17" s="1"/>
  <c r="E68" i="17" s="1"/>
  <c r="F68" i="17"/>
  <c r="A68" i="17"/>
  <c r="B69" i="17"/>
  <c r="F70" i="16"/>
  <c r="C70" i="16"/>
  <c r="D70" i="16" s="1"/>
  <c r="E70" i="16" s="1"/>
  <c r="A70" i="16"/>
  <c r="B71" i="16"/>
  <c r="Z71" i="16" l="1"/>
  <c r="V71" i="16"/>
  <c r="AG71" i="16"/>
  <c r="Y71" i="16"/>
  <c r="U71" i="16"/>
  <c r="AF71" i="16"/>
  <c r="T71" i="16"/>
  <c r="AA71" i="16"/>
  <c r="X71" i="16"/>
  <c r="AE71" i="16" s="1"/>
  <c r="W71" i="16"/>
  <c r="AD71" i="16" s="1"/>
  <c r="AB69" i="17"/>
  <c r="AF69" i="17" s="1"/>
  <c r="T69" i="17"/>
  <c r="V69" i="17" s="1"/>
  <c r="Y69" i="17"/>
  <c r="AA69" i="17" s="1"/>
  <c r="X69" i="17"/>
  <c r="AE69" i="17" s="1"/>
  <c r="W69" i="17"/>
  <c r="AD69" i="17" s="1"/>
  <c r="AC69" i="17"/>
  <c r="AG69" i="17" s="1"/>
  <c r="J69" i="17"/>
  <c r="K69" i="17"/>
  <c r="I69" i="17"/>
  <c r="G69" i="17"/>
  <c r="R71" i="16"/>
  <c r="S71" i="16"/>
  <c r="M71" i="16"/>
  <c r="L71" i="16"/>
  <c r="J71" i="16"/>
  <c r="G71" i="16"/>
  <c r="O71" i="16"/>
  <c r="I71" i="16"/>
  <c r="K71" i="16"/>
  <c r="N71" i="16"/>
  <c r="F69" i="17"/>
  <c r="C69" i="17"/>
  <c r="D69" i="17" s="1"/>
  <c r="E69" i="17" s="1"/>
  <c r="A69" i="17"/>
  <c r="B70" i="17"/>
  <c r="F71" i="16"/>
  <c r="C71" i="16"/>
  <c r="D71" i="16" s="1"/>
  <c r="E71" i="16" s="1"/>
  <c r="A71" i="16"/>
  <c r="B72" i="16"/>
  <c r="AF72" i="16" l="1"/>
  <c r="X72" i="16"/>
  <c r="T72" i="16"/>
  <c r="AA72" i="16"/>
  <c r="W72" i="16"/>
  <c r="AD72" i="16" s="1"/>
  <c r="Z72" i="16"/>
  <c r="U72" i="16"/>
  <c r="AG72" i="16"/>
  <c r="Y72" i="16"/>
  <c r="V72" i="16"/>
  <c r="X70" i="17"/>
  <c r="AC70" i="17"/>
  <c r="AG70" i="17" s="1"/>
  <c r="W70" i="17"/>
  <c r="AD70" i="17" s="1"/>
  <c r="AB70" i="17"/>
  <c r="AF70" i="17" s="1"/>
  <c r="T70" i="17"/>
  <c r="V70" i="17" s="1"/>
  <c r="Y70" i="17"/>
  <c r="AA70" i="17" s="1"/>
  <c r="AE70" i="17"/>
  <c r="J70" i="17"/>
  <c r="K70" i="17"/>
  <c r="G70" i="17"/>
  <c r="I70" i="17"/>
  <c r="AE72" i="16"/>
  <c r="L72" i="16"/>
  <c r="I72" i="16"/>
  <c r="G72" i="16"/>
  <c r="O72" i="16"/>
  <c r="J72" i="16"/>
  <c r="S72" i="16"/>
  <c r="R72" i="16"/>
  <c r="K72" i="16"/>
  <c r="N72" i="16"/>
  <c r="M72" i="16"/>
  <c r="F70" i="17"/>
  <c r="A70" i="17"/>
  <c r="C70" i="17"/>
  <c r="D70" i="17" s="1"/>
  <c r="E70" i="17" s="1"/>
  <c r="B71" i="17"/>
  <c r="C72" i="16"/>
  <c r="D72" i="16" s="1"/>
  <c r="E72" i="16" s="1"/>
  <c r="A72" i="16"/>
  <c r="F72" i="16"/>
  <c r="B73" i="16"/>
  <c r="Z73" i="16" l="1"/>
  <c r="V73" i="16"/>
  <c r="AG73" i="16"/>
  <c r="Y73" i="16"/>
  <c r="U73" i="16"/>
  <c r="X73" i="16"/>
  <c r="AE73" i="16" s="1"/>
  <c r="T73" i="16"/>
  <c r="W73" i="16"/>
  <c r="AD73" i="16" s="1"/>
  <c r="AF73" i="16"/>
  <c r="AA73" i="16"/>
  <c r="AB71" i="17"/>
  <c r="AF71" i="17" s="1"/>
  <c r="T71" i="17"/>
  <c r="V71" i="17" s="1"/>
  <c r="Y71" i="17"/>
  <c r="AA71" i="17" s="1"/>
  <c r="X71" i="17"/>
  <c r="AC71" i="17"/>
  <c r="W71" i="17"/>
  <c r="AD71" i="17" s="1"/>
  <c r="AE71" i="17"/>
  <c r="AG71" i="17"/>
  <c r="J71" i="17"/>
  <c r="G71" i="17"/>
  <c r="K71" i="17"/>
  <c r="I71" i="17"/>
  <c r="S73" i="16"/>
  <c r="R73" i="16"/>
  <c r="O73" i="16"/>
  <c r="N73" i="16"/>
  <c r="K73" i="16"/>
  <c r="J73" i="16"/>
  <c r="L73" i="16"/>
  <c r="G73" i="16"/>
  <c r="M73" i="16"/>
  <c r="I73" i="16"/>
  <c r="F71" i="17"/>
  <c r="C71" i="17"/>
  <c r="D71" i="17" s="1"/>
  <c r="E71" i="17" s="1"/>
  <c r="A71" i="17"/>
  <c r="B72" i="17"/>
  <c r="F73" i="16"/>
  <c r="C73" i="16"/>
  <c r="D73" i="16" s="1"/>
  <c r="E73" i="16" s="1"/>
  <c r="A73" i="16"/>
  <c r="B74" i="16"/>
  <c r="AF74" i="16" l="1"/>
  <c r="X74" i="16"/>
  <c r="AE74" i="16" s="1"/>
  <c r="T74" i="16"/>
  <c r="AA74" i="16"/>
  <c r="W74" i="16"/>
  <c r="AD74" i="16" s="1"/>
  <c r="V74" i="16"/>
  <c r="U74" i="16"/>
  <c r="Z74" i="16"/>
  <c r="Y74" i="16"/>
  <c r="AG74" i="16"/>
  <c r="X72" i="17"/>
  <c r="AE72" i="17" s="1"/>
  <c r="AC72" i="17"/>
  <c r="AG72" i="17" s="1"/>
  <c r="W72" i="17"/>
  <c r="AB72" i="17"/>
  <c r="AF72" i="17" s="1"/>
  <c r="T72" i="17"/>
  <c r="V72" i="17" s="1"/>
  <c r="Y72" i="17"/>
  <c r="AA72" i="17" s="1"/>
  <c r="AD72" i="17"/>
  <c r="K72" i="17"/>
  <c r="J72" i="17"/>
  <c r="I72" i="17"/>
  <c r="G72" i="17"/>
  <c r="S74" i="16"/>
  <c r="O74" i="16"/>
  <c r="N74" i="16"/>
  <c r="K74" i="16"/>
  <c r="I74" i="16"/>
  <c r="R74" i="16"/>
  <c r="M74" i="16"/>
  <c r="G74" i="16"/>
  <c r="L74" i="16"/>
  <c r="J74" i="16"/>
  <c r="C72" i="17"/>
  <c r="D72" i="17" s="1"/>
  <c r="E72" i="17" s="1"/>
  <c r="F72" i="17"/>
  <c r="A72" i="17"/>
  <c r="B73" i="17"/>
  <c r="F74" i="16"/>
  <c r="C74" i="16"/>
  <c r="D74" i="16" s="1"/>
  <c r="E74" i="16" s="1"/>
  <c r="A74" i="16"/>
  <c r="B75" i="16"/>
  <c r="Z75" i="16" l="1"/>
  <c r="V75" i="16"/>
  <c r="AG75" i="16"/>
  <c r="Y75" i="16"/>
  <c r="U75" i="16"/>
  <c r="T75" i="16"/>
  <c r="W75" i="16"/>
  <c r="AD75" i="16" s="1"/>
  <c r="AA75" i="16"/>
  <c r="X75" i="16"/>
  <c r="AE75" i="16" s="1"/>
  <c r="AB73" i="17"/>
  <c r="AF73" i="17" s="1"/>
  <c r="T73" i="17"/>
  <c r="V73" i="17" s="1"/>
  <c r="Y73" i="17"/>
  <c r="AA73" i="17" s="1"/>
  <c r="X73" i="17"/>
  <c r="AE73" i="17" s="1"/>
  <c r="W73" i="17"/>
  <c r="AC73" i="17"/>
  <c r="AG73" i="17" s="1"/>
  <c r="AD73" i="17"/>
  <c r="K73" i="17"/>
  <c r="J73" i="17"/>
  <c r="I73" i="17"/>
  <c r="G73" i="17"/>
  <c r="AF75" i="16"/>
  <c r="R75" i="16"/>
  <c r="M75" i="16"/>
  <c r="L75" i="16"/>
  <c r="J75" i="16"/>
  <c r="G75" i="16"/>
  <c r="S75" i="16"/>
  <c r="K75" i="16"/>
  <c r="I75" i="16"/>
  <c r="O75" i="16"/>
  <c r="N75" i="16"/>
  <c r="F73" i="17"/>
  <c r="C73" i="17"/>
  <c r="D73" i="17" s="1"/>
  <c r="E73" i="17" s="1"/>
  <c r="A73" i="17"/>
  <c r="B74" i="17"/>
  <c r="F75" i="16"/>
  <c r="C75" i="16"/>
  <c r="D75" i="16" s="1"/>
  <c r="E75" i="16" s="1"/>
  <c r="A75" i="16"/>
  <c r="B76" i="16"/>
  <c r="AF76" i="16" l="1"/>
  <c r="X76" i="16"/>
  <c r="AE76" i="16" s="1"/>
  <c r="T76" i="16"/>
  <c r="AA76" i="16"/>
  <c r="W76" i="16"/>
  <c r="AD76" i="16" s="1"/>
  <c r="Z76" i="16"/>
  <c r="V76" i="16"/>
  <c r="U76" i="16"/>
  <c r="AG76" i="16"/>
  <c r="Y76" i="16"/>
  <c r="X74" i="17"/>
  <c r="AE74" i="17" s="1"/>
  <c r="AC74" i="17"/>
  <c r="AG74" i="17" s="1"/>
  <c r="W74" i="17"/>
  <c r="AB74" i="17"/>
  <c r="AF74" i="17" s="1"/>
  <c r="T74" i="17"/>
  <c r="V74" i="17" s="1"/>
  <c r="Y74" i="17"/>
  <c r="AA74" i="17" s="1"/>
  <c r="AD74" i="17"/>
  <c r="J74" i="17"/>
  <c r="G74" i="17"/>
  <c r="K74" i="17"/>
  <c r="I74" i="17"/>
  <c r="R76" i="16"/>
  <c r="L76" i="16"/>
  <c r="I76" i="16"/>
  <c r="G76" i="16"/>
  <c r="S76" i="16"/>
  <c r="N76" i="16"/>
  <c r="O76" i="16"/>
  <c r="M76" i="16"/>
  <c r="K76" i="16"/>
  <c r="J76" i="16"/>
  <c r="F74" i="17"/>
  <c r="A74" i="17"/>
  <c r="C74" i="17"/>
  <c r="D74" i="17" s="1"/>
  <c r="E74" i="17" s="1"/>
  <c r="B75" i="17"/>
  <c r="C76" i="16"/>
  <c r="D76" i="16" s="1"/>
  <c r="E76" i="16" s="1"/>
  <c r="A76" i="16"/>
  <c r="F76" i="16"/>
  <c r="B77" i="16"/>
  <c r="Z77" i="16" l="1"/>
  <c r="V77" i="16"/>
  <c r="AG77" i="16"/>
  <c r="Y77" i="16"/>
  <c r="U77" i="16"/>
  <c r="X77" i="16"/>
  <c r="W77" i="16"/>
  <c r="AD77" i="16" s="1"/>
  <c r="AA77" i="16"/>
  <c r="T77" i="16"/>
  <c r="AF77" i="16"/>
  <c r="AB75" i="17"/>
  <c r="AF75" i="17" s="1"/>
  <c r="T75" i="17"/>
  <c r="V75" i="17" s="1"/>
  <c r="Y75" i="17"/>
  <c r="AA75" i="17" s="1"/>
  <c r="X75" i="17"/>
  <c r="AE75" i="17" s="1"/>
  <c r="AC75" i="17"/>
  <c r="AG75" i="17" s="1"/>
  <c r="W75" i="17"/>
  <c r="AD75" i="17" s="1"/>
  <c r="J75" i="17"/>
  <c r="G75" i="17"/>
  <c r="K75" i="17"/>
  <c r="I75" i="17"/>
  <c r="S77" i="16"/>
  <c r="AE77" i="16"/>
  <c r="O77" i="16"/>
  <c r="N77" i="16"/>
  <c r="K77" i="16"/>
  <c r="J77" i="16"/>
  <c r="R77" i="16"/>
  <c r="M77" i="16"/>
  <c r="L77" i="16"/>
  <c r="I77" i="16"/>
  <c r="G77" i="16"/>
  <c r="F75" i="17"/>
  <c r="C75" i="17"/>
  <c r="D75" i="17" s="1"/>
  <c r="E75" i="17" s="1"/>
  <c r="A75" i="17"/>
  <c r="B76" i="17"/>
  <c r="F77" i="16"/>
  <c r="C77" i="16"/>
  <c r="D77" i="16" s="1"/>
  <c r="E77" i="16" s="1"/>
  <c r="A77" i="16"/>
  <c r="B78" i="16"/>
  <c r="AF78" i="16" l="1"/>
  <c r="X78" i="16"/>
  <c r="AE78" i="16" s="1"/>
  <c r="T78" i="16"/>
  <c r="AA78" i="16"/>
  <c r="W78" i="16"/>
  <c r="AD78" i="16" s="1"/>
  <c r="V78" i="16"/>
  <c r="Y78" i="16"/>
  <c r="AG78" i="16"/>
  <c r="Z78" i="16"/>
  <c r="U78" i="16"/>
  <c r="X76" i="17"/>
  <c r="AC76" i="17"/>
  <c r="W76" i="17"/>
  <c r="AD76" i="17" s="1"/>
  <c r="AB76" i="17"/>
  <c r="AF76" i="17" s="1"/>
  <c r="T76" i="17"/>
  <c r="V76" i="17" s="1"/>
  <c r="Y76" i="17"/>
  <c r="AA76" i="17" s="1"/>
  <c r="AG76" i="17"/>
  <c r="AE76" i="17"/>
  <c r="K76" i="17"/>
  <c r="J76" i="17"/>
  <c r="I76" i="17"/>
  <c r="G76" i="17"/>
  <c r="S78" i="16"/>
  <c r="O78" i="16"/>
  <c r="N78" i="16"/>
  <c r="K78" i="16"/>
  <c r="I78" i="16"/>
  <c r="M78" i="16"/>
  <c r="R78" i="16"/>
  <c r="L78" i="16"/>
  <c r="J78" i="16"/>
  <c r="G78" i="16"/>
  <c r="C76" i="17"/>
  <c r="D76" i="17" s="1"/>
  <c r="E76" i="17" s="1"/>
  <c r="F76" i="17"/>
  <c r="A76" i="17"/>
  <c r="B77" i="17"/>
  <c r="C78" i="16"/>
  <c r="D78" i="16" s="1"/>
  <c r="E78" i="16" s="1"/>
  <c r="A78" i="16"/>
  <c r="F78" i="16"/>
  <c r="B79" i="16"/>
  <c r="Z79" i="16" l="1"/>
  <c r="V79" i="16"/>
  <c r="AG79" i="16"/>
  <c r="Y79" i="16"/>
  <c r="U79" i="16"/>
  <c r="AF79" i="16"/>
  <c r="T79" i="16"/>
  <c r="X79" i="16"/>
  <c r="AE79" i="16" s="1"/>
  <c r="AA79" i="16"/>
  <c r="W79" i="16"/>
  <c r="AD79" i="16" s="1"/>
  <c r="AB77" i="17"/>
  <c r="AF77" i="17" s="1"/>
  <c r="T77" i="17"/>
  <c r="V77" i="17" s="1"/>
  <c r="Y77" i="17"/>
  <c r="AA77" i="17" s="1"/>
  <c r="X77" i="17"/>
  <c r="AC77" i="17"/>
  <c r="AG77" i="17" s="1"/>
  <c r="W77" i="17"/>
  <c r="AD77" i="17" s="1"/>
  <c r="AE77" i="17"/>
  <c r="J77" i="17"/>
  <c r="K77" i="17"/>
  <c r="I77" i="17"/>
  <c r="G77" i="17"/>
  <c r="R79" i="16"/>
  <c r="S79" i="16"/>
  <c r="M79" i="16"/>
  <c r="L79" i="16"/>
  <c r="J79" i="16"/>
  <c r="G79" i="16"/>
  <c r="O79" i="16"/>
  <c r="I79" i="16"/>
  <c r="K79" i="16"/>
  <c r="N79" i="16"/>
  <c r="F77" i="17"/>
  <c r="C77" i="17"/>
  <c r="D77" i="17" s="1"/>
  <c r="E77" i="17" s="1"/>
  <c r="A77" i="17"/>
  <c r="B78" i="17"/>
  <c r="F79" i="16"/>
  <c r="C79" i="16"/>
  <c r="D79" i="16" s="1"/>
  <c r="E79" i="16" s="1"/>
  <c r="A79" i="16"/>
  <c r="B80" i="16"/>
  <c r="AF80" i="16" l="1"/>
  <c r="X80" i="16"/>
  <c r="AE80" i="16" s="1"/>
  <c r="T80" i="16"/>
  <c r="AA80" i="16"/>
  <c r="W80" i="16"/>
  <c r="Z80" i="16"/>
  <c r="Y80" i="16"/>
  <c r="V80" i="16"/>
  <c r="U80" i="16"/>
  <c r="AG80" i="16"/>
  <c r="X78" i="17"/>
  <c r="AC78" i="17"/>
  <c r="W78" i="17"/>
  <c r="AB78" i="17"/>
  <c r="AF78" i="17" s="1"/>
  <c r="T78" i="17"/>
  <c r="V78" i="17" s="1"/>
  <c r="Y78" i="17"/>
  <c r="AA78" i="17" s="1"/>
  <c r="AD78" i="17"/>
  <c r="AG78" i="17"/>
  <c r="AE78" i="17"/>
  <c r="J78" i="17"/>
  <c r="G78" i="17"/>
  <c r="K78" i="17"/>
  <c r="I78" i="17"/>
  <c r="AD80" i="16"/>
  <c r="L80" i="16"/>
  <c r="I80" i="16"/>
  <c r="G80" i="16"/>
  <c r="R80" i="16"/>
  <c r="S80" i="16"/>
  <c r="M80" i="16"/>
  <c r="J80" i="16"/>
  <c r="K80" i="16"/>
  <c r="N80" i="16"/>
  <c r="O80" i="16"/>
  <c r="F78" i="17"/>
  <c r="A78" i="17"/>
  <c r="C78" i="17"/>
  <c r="D78" i="17" s="1"/>
  <c r="E78" i="17" s="1"/>
  <c r="B79" i="17"/>
  <c r="F80" i="16"/>
  <c r="C80" i="16"/>
  <c r="D80" i="16" s="1"/>
  <c r="E80" i="16" s="1"/>
  <c r="A80" i="16"/>
  <c r="B81" i="16"/>
  <c r="Z81" i="16" l="1"/>
  <c r="V81" i="16"/>
  <c r="AG81" i="16"/>
  <c r="Y81" i="16"/>
  <c r="U81" i="16"/>
  <c r="X81" i="16"/>
  <c r="AE81" i="16" s="1"/>
  <c r="AA81" i="16"/>
  <c r="AF81" i="16"/>
  <c r="W81" i="16"/>
  <c r="AD81" i="16" s="1"/>
  <c r="T81" i="16"/>
  <c r="AB79" i="17"/>
  <c r="AF79" i="17" s="1"/>
  <c r="T79" i="17"/>
  <c r="V79" i="17" s="1"/>
  <c r="Y79" i="17"/>
  <c r="AA79" i="17" s="1"/>
  <c r="X79" i="17"/>
  <c r="AE79" i="17" s="1"/>
  <c r="AC79" i="17"/>
  <c r="W79" i="17"/>
  <c r="AD79" i="17" s="1"/>
  <c r="AG79" i="17"/>
  <c r="J79" i="17"/>
  <c r="G79" i="17"/>
  <c r="I79" i="17"/>
  <c r="K79" i="17"/>
  <c r="S81" i="16"/>
  <c r="R81" i="16"/>
  <c r="O81" i="16"/>
  <c r="N81" i="16"/>
  <c r="K81" i="16"/>
  <c r="J81" i="16"/>
  <c r="G81" i="16"/>
  <c r="M81" i="16"/>
  <c r="I81" i="16"/>
  <c r="L81" i="16"/>
  <c r="F79" i="17"/>
  <c r="C79" i="17"/>
  <c r="D79" i="17" s="1"/>
  <c r="E79" i="17" s="1"/>
  <c r="A79" i="17"/>
  <c r="B80" i="17"/>
  <c r="F81" i="16"/>
  <c r="C81" i="16"/>
  <c r="D81" i="16" s="1"/>
  <c r="E81" i="16" s="1"/>
  <c r="A81" i="16"/>
  <c r="B82" i="16"/>
  <c r="AF82" i="16" l="1"/>
  <c r="X82" i="16"/>
  <c r="AE82" i="16" s="1"/>
  <c r="T82" i="16"/>
  <c r="AA82" i="16"/>
  <c r="W82" i="16"/>
  <c r="AD82" i="16" s="1"/>
  <c r="V82" i="16"/>
  <c r="Z82" i="16"/>
  <c r="AG82" i="16"/>
  <c r="Y82" i="16"/>
  <c r="U82" i="16"/>
  <c r="X80" i="17"/>
  <c r="AC80" i="17"/>
  <c r="W80" i="17"/>
  <c r="AD80" i="17" s="1"/>
  <c r="AB80" i="17"/>
  <c r="T80" i="17"/>
  <c r="V80" i="17" s="1"/>
  <c r="Y80" i="17"/>
  <c r="AA80" i="17" s="1"/>
  <c r="AG80" i="17"/>
  <c r="AF80" i="17"/>
  <c r="AE80" i="17"/>
  <c r="K80" i="17"/>
  <c r="J80" i="17"/>
  <c r="I80" i="17"/>
  <c r="G80" i="17"/>
  <c r="S82" i="16"/>
  <c r="O82" i="16"/>
  <c r="N82" i="16"/>
  <c r="K82" i="16"/>
  <c r="I82" i="16"/>
  <c r="M82" i="16"/>
  <c r="G82" i="16"/>
  <c r="R82" i="16"/>
  <c r="J82" i="16"/>
  <c r="L82" i="16"/>
  <c r="C80" i="17"/>
  <c r="D80" i="17" s="1"/>
  <c r="E80" i="17" s="1"/>
  <c r="F80" i="17"/>
  <c r="A80" i="17"/>
  <c r="B81" i="17"/>
  <c r="C82" i="16"/>
  <c r="D82" i="16" s="1"/>
  <c r="E82" i="16" s="1"/>
  <c r="A82" i="16"/>
  <c r="F82" i="16"/>
  <c r="B83" i="16"/>
  <c r="Z83" i="16" l="1"/>
  <c r="V83" i="16"/>
  <c r="AG83" i="16"/>
  <c r="Y83" i="16"/>
  <c r="U83" i="16"/>
  <c r="AF83" i="16"/>
  <c r="T83" i="16"/>
  <c r="AA83" i="16"/>
  <c r="W83" i="16"/>
  <c r="AD83" i="16" s="1"/>
  <c r="X83" i="16"/>
  <c r="AE83" i="16" s="1"/>
  <c r="AB81" i="17"/>
  <c r="T81" i="17"/>
  <c r="V81" i="17" s="1"/>
  <c r="Y81" i="17"/>
  <c r="AA81" i="17" s="1"/>
  <c r="X81" i="17"/>
  <c r="AE81" i="17" s="1"/>
  <c r="W81" i="17"/>
  <c r="AC81" i="17"/>
  <c r="AG81" i="17"/>
  <c r="AD81" i="17"/>
  <c r="AF81" i="17"/>
  <c r="K81" i="17"/>
  <c r="J81" i="17"/>
  <c r="I81" i="17"/>
  <c r="G81" i="17"/>
  <c r="R83" i="16"/>
  <c r="M83" i="16"/>
  <c r="S83" i="16"/>
  <c r="L83" i="16"/>
  <c r="J83" i="16"/>
  <c r="G83" i="16"/>
  <c r="K83" i="16"/>
  <c r="I83" i="16"/>
  <c r="N83" i="16"/>
  <c r="O83" i="16"/>
  <c r="F81" i="17"/>
  <c r="C81" i="17"/>
  <c r="D81" i="17" s="1"/>
  <c r="E81" i="17" s="1"/>
  <c r="A81" i="17"/>
  <c r="B82" i="17"/>
  <c r="F83" i="16"/>
  <c r="C83" i="16"/>
  <c r="D83" i="16" s="1"/>
  <c r="E83" i="16" s="1"/>
  <c r="A83" i="16"/>
  <c r="B84" i="16"/>
  <c r="X84" i="16" l="1"/>
  <c r="T84" i="16"/>
  <c r="AA84" i="16"/>
  <c r="W84" i="16"/>
  <c r="AD84" i="16" s="1"/>
  <c r="Z84" i="16"/>
  <c r="AG84" i="16"/>
  <c r="Y84" i="16"/>
  <c r="V84" i="16"/>
  <c r="U84" i="16"/>
  <c r="X82" i="17"/>
  <c r="AE82" i="17" s="1"/>
  <c r="AC82" i="17"/>
  <c r="AG82" i="17" s="1"/>
  <c r="W82" i="17"/>
  <c r="AD82" i="17" s="1"/>
  <c r="AB82" i="17"/>
  <c r="AF82" i="17" s="1"/>
  <c r="T82" i="17"/>
  <c r="V82" i="17" s="1"/>
  <c r="Y82" i="17"/>
  <c r="AA82" i="17" s="1"/>
  <c r="J82" i="17"/>
  <c r="K82" i="17"/>
  <c r="G82" i="17"/>
  <c r="I82" i="17"/>
  <c r="AF84" i="16"/>
  <c r="AE84" i="16"/>
  <c r="L84" i="16"/>
  <c r="I84" i="16"/>
  <c r="G84" i="16"/>
  <c r="R84" i="16"/>
  <c r="S84" i="16"/>
  <c r="N84" i="16"/>
  <c r="O84" i="16"/>
  <c r="M84" i="16"/>
  <c r="K84" i="16"/>
  <c r="J84" i="16"/>
  <c r="F82" i="17"/>
  <c r="A82" i="17"/>
  <c r="C82" i="17"/>
  <c r="D82" i="17" s="1"/>
  <c r="E82" i="17" s="1"/>
  <c r="B83" i="17"/>
  <c r="F84" i="16"/>
  <c r="C84" i="16"/>
  <c r="D84" i="16" s="1"/>
  <c r="E84" i="16" s="1"/>
  <c r="A84" i="16"/>
  <c r="B85" i="16"/>
  <c r="Z85" i="16" l="1"/>
  <c r="V85" i="16"/>
  <c r="AG85" i="16"/>
  <c r="Y85" i="16"/>
  <c r="U85" i="16"/>
  <c r="X85" i="16"/>
  <c r="AE85" i="16" s="1"/>
  <c r="AF85" i="16"/>
  <c r="AA85" i="16"/>
  <c r="W85" i="16"/>
  <c r="T85" i="16"/>
  <c r="AB83" i="17"/>
  <c r="AF83" i="17" s="1"/>
  <c r="T83" i="17"/>
  <c r="V83" i="17" s="1"/>
  <c r="Y83" i="17"/>
  <c r="AA83" i="17" s="1"/>
  <c r="X83" i="17"/>
  <c r="AE83" i="17" s="1"/>
  <c r="AC83" i="17"/>
  <c r="AG83" i="17" s="1"/>
  <c r="W83" i="17"/>
  <c r="AD83" i="17" s="1"/>
  <c r="J83" i="17"/>
  <c r="K83" i="17"/>
  <c r="G83" i="17"/>
  <c r="I83" i="17"/>
  <c r="AD85" i="16"/>
  <c r="S85" i="16"/>
  <c r="R85" i="16"/>
  <c r="O85" i="16"/>
  <c r="N85" i="16"/>
  <c r="K85" i="16"/>
  <c r="J85" i="16"/>
  <c r="M85" i="16"/>
  <c r="G85" i="16"/>
  <c r="L85" i="16"/>
  <c r="I85" i="16"/>
  <c r="F83" i="17"/>
  <c r="C83" i="17"/>
  <c r="D83" i="17" s="1"/>
  <c r="E83" i="17" s="1"/>
  <c r="A83" i="17"/>
  <c r="F85" i="16"/>
  <c r="C85" i="16"/>
  <c r="D85" i="16" s="1"/>
  <c r="E85" i="16" s="1"/>
  <c r="A85" i="16"/>
  <c r="B86" i="16"/>
  <c r="AF86" i="16" l="1"/>
  <c r="X86" i="16"/>
  <c r="AE86" i="16" s="1"/>
  <c r="T86" i="16"/>
  <c r="AA86" i="16"/>
  <c r="W86" i="16"/>
  <c r="AD86" i="16" s="1"/>
  <c r="V86" i="16"/>
  <c r="AG86" i="16"/>
  <c r="U86" i="16"/>
  <c r="Z86" i="16"/>
  <c r="Y86" i="16"/>
  <c r="S86" i="16"/>
  <c r="R86" i="16"/>
  <c r="O86" i="16"/>
  <c r="N86" i="16"/>
  <c r="K86" i="16"/>
  <c r="I86" i="16"/>
  <c r="M86" i="16"/>
  <c r="L86" i="16"/>
  <c r="G86" i="16"/>
  <c r="J86" i="16"/>
  <c r="V1" i="17"/>
  <c r="T1" i="17"/>
  <c r="AA1" i="17"/>
  <c r="Y1" i="17"/>
  <c r="AB1" i="17"/>
  <c r="X1" i="17"/>
  <c r="W1" i="17"/>
  <c r="AC1" i="17"/>
  <c r="C86" i="16"/>
  <c r="D86" i="16" s="1"/>
  <c r="E86" i="16" s="1"/>
  <c r="A86" i="16"/>
  <c r="F86" i="16"/>
  <c r="B87" i="16"/>
  <c r="Z87" i="16" l="1"/>
  <c r="V87" i="16"/>
  <c r="AG87" i="16"/>
  <c r="Y87" i="16"/>
  <c r="U87" i="16"/>
  <c r="AF87" i="16"/>
  <c r="T87" i="16"/>
  <c r="X87" i="16"/>
  <c r="AE87" i="16" s="1"/>
  <c r="W87" i="16"/>
  <c r="AD87" i="16" s="1"/>
  <c r="AA87" i="16"/>
  <c r="R87" i="16"/>
  <c r="S87" i="16"/>
  <c r="M87" i="16"/>
  <c r="L87" i="16"/>
  <c r="J87" i="16"/>
  <c r="G87" i="16"/>
  <c r="O87" i="16"/>
  <c r="I87" i="16"/>
  <c r="K87" i="16"/>
  <c r="N87" i="16"/>
  <c r="F87" i="16"/>
  <c r="C87" i="16"/>
  <c r="D87" i="16" s="1"/>
  <c r="E87" i="16" s="1"/>
  <c r="A87" i="16"/>
  <c r="B88" i="16"/>
  <c r="AF88" i="16" l="1"/>
  <c r="X88" i="16"/>
  <c r="AE88" i="16" s="1"/>
  <c r="T88" i="16"/>
  <c r="AA88" i="16"/>
  <c r="W88" i="16"/>
  <c r="AD88" i="16" s="1"/>
  <c r="Z88" i="16"/>
  <c r="U88" i="16"/>
  <c r="AG88" i="16"/>
  <c r="Y88" i="16"/>
  <c r="V88" i="16"/>
  <c r="L88" i="16"/>
  <c r="I88" i="16"/>
  <c r="G88" i="16"/>
  <c r="R88" i="16"/>
  <c r="N88" i="16"/>
  <c r="O88" i="16"/>
  <c r="M88" i="16"/>
  <c r="J88" i="16"/>
  <c r="K88" i="16"/>
  <c r="S88" i="16"/>
  <c r="F88" i="16"/>
  <c r="C88" i="16"/>
  <c r="D88" i="16" s="1"/>
  <c r="E88" i="16" s="1"/>
  <c r="A88" i="16"/>
  <c r="B89" i="16"/>
  <c r="Z89" i="16" l="1"/>
  <c r="V89" i="16"/>
  <c r="AG89" i="16"/>
  <c r="Y89" i="16"/>
  <c r="U89" i="16"/>
  <c r="X89" i="16"/>
  <c r="AE89" i="16" s="1"/>
  <c r="T89" i="16"/>
  <c r="AF89" i="16"/>
  <c r="AA89" i="16"/>
  <c r="W89" i="16"/>
  <c r="AD89" i="16" s="1"/>
  <c r="S89" i="16"/>
  <c r="O89" i="16"/>
  <c r="N89" i="16"/>
  <c r="K89" i="16"/>
  <c r="J89" i="16"/>
  <c r="R89" i="16"/>
  <c r="I89" i="16"/>
  <c r="G89" i="16"/>
  <c r="M89" i="16"/>
  <c r="L89" i="16"/>
  <c r="F89" i="16"/>
  <c r="C89" i="16"/>
  <c r="D89" i="16" s="1"/>
  <c r="E89" i="16" s="1"/>
  <c r="A89" i="16"/>
  <c r="B90" i="16"/>
  <c r="AF90" i="16" l="1"/>
  <c r="X90" i="16"/>
  <c r="AE90" i="16" s="1"/>
  <c r="T90" i="16"/>
  <c r="AA90" i="16"/>
  <c r="W90" i="16"/>
  <c r="AD90" i="16" s="1"/>
  <c r="V90" i="16"/>
  <c r="U90" i="16"/>
  <c r="Y90" i="16"/>
  <c r="AG90" i="16"/>
  <c r="Z90" i="16"/>
  <c r="S90" i="16"/>
  <c r="O90" i="16"/>
  <c r="N90" i="16"/>
  <c r="K90" i="16"/>
  <c r="I90" i="16"/>
  <c r="R90" i="16"/>
  <c r="M90" i="16"/>
  <c r="G90" i="16"/>
  <c r="L90" i="16"/>
  <c r="J90" i="16"/>
  <c r="F90" i="16"/>
  <c r="C90" i="16"/>
  <c r="D90" i="16" s="1"/>
  <c r="E90" i="16" s="1"/>
  <c r="A90" i="16"/>
  <c r="B91" i="16"/>
  <c r="Z91" i="16" l="1"/>
  <c r="V91" i="16"/>
  <c r="AG91" i="16"/>
  <c r="Y91" i="16"/>
  <c r="U91" i="16"/>
  <c r="AF91" i="16"/>
  <c r="T91" i="16"/>
  <c r="W91" i="16"/>
  <c r="AD91" i="16" s="1"/>
  <c r="AA91" i="16"/>
  <c r="X91" i="16"/>
  <c r="AE91" i="16" s="1"/>
  <c r="R91" i="16"/>
  <c r="M91" i="16"/>
  <c r="L91" i="16"/>
  <c r="J91" i="16"/>
  <c r="G91" i="16"/>
  <c r="S91" i="16"/>
  <c r="K91" i="16"/>
  <c r="I91" i="16"/>
  <c r="O91" i="16"/>
  <c r="N91" i="16"/>
  <c r="F91" i="16"/>
  <c r="C91" i="16"/>
  <c r="D91" i="16" s="1"/>
  <c r="E91" i="16" s="1"/>
  <c r="A91" i="16"/>
  <c r="B92" i="16"/>
  <c r="AF92" i="16" l="1"/>
  <c r="X92" i="16"/>
  <c r="AE92" i="16" s="1"/>
  <c r="T92" i="16"/>
  <c r="AA92" i="16"/>
  <c r="W92" i="16"/>
  <c r="AD92" i="16" s="1"/>
  <c r="Z92" i="16"/>
  <c r="V92" i="16"/>
  <c r="AG92" i="16"/>
  <c r="Y92" i="16"/>
  <c r="U92" i="16"/>
  <c r="R92" i="16"/>
  <c r="L92" i="16"/>
  <c r="I92" i="16"/>
  <c r="G92" i="16"/>
  <c r="S92" i="16"/>
  <c r="N92" i="16"/>
  <c r="K92" i="16"/>
  <c r="J92" i="16"/>
  <c r="O92" i="16"/>
  <c r="M92" i="16"/>
  <c r="C92" i="16"/>
  <c r="D92" i="16" s="1"/>
  <c r="E92" i="16" s="1"/>
  <c r="A92" i="16"/>
  <c r="F92" i="16"/>
  <c r="B93" i="16"/>
  <c r="Z93" i="16" l="1"/>
  <c r="V93" i="16"/>
  <c r="Y93" i="16"/>
  <c r="U93" i="16"/>
  <c r="X93" i="16"/>
  <c r="AE93" i="16" s="1"/>
  <c r="W93" i="16"/>
  <c r="AD93" i="16" s="1"/>
  <c r="T93" i="16"/>
  <c r="AF93" i="16"/>
  <c r="AA93" i="16"/>
  <c r="AG93" i="16"/>
  <c r="S93" i="16"/>
  <c r="O93" i="16"/>
  <c r="N93" i="16"/>
  <c r="K93" i="16"/>
  <c r="J93" i="16"/>
  <c r="M93" i="16"/>
  <c r="R93" i="16"/>
  <c r="L93" i="16"/>
  <c r="I93" i="16"/>
  <c r="G93" i="16"/>
  <c r="F93" i="16"/>
  <c r="C93" i="16"/>
  <c r="D93" i="16" s="1"/>
  <c r="E93" i="16" s="1"/>
  <c r="A93" i="16"/>
  <c r="B94" i="16"/>
  <c r="AF94" i="16" l="1"/>
  <c r="X94" i="16"/>
  <c r="AE94" i="16" s="1"/>
  <c r="T94" i="16"/>
  <c r="AA94" i="16"/>
  <c r="W94" i="16"/>
  <c r="AD94" i="16" s="1"/>
  <c r="V94" i="16"/>
  <c r="Y94" i="16"/>
  <c r="Z94" i="16"/>
  <c r="U94" i="16"/>
  <c r="AG94" i="16"/>
  <c r="S94" i="16"/>
  <c r="O94" i="16"/>
  <c r="N94" i="16"/>
  <c r="K94" i="16"/>
  <c r="I94" i="16"/>
  <c r="R94" i="16"/>
  <c r="M94" i="16"/>
  <c r="L94" i="16"/>
  <c r="G94" i="16"/>
  <c r="J94" i="16"/>
  <c r="F94" i="16"/>
  <c r="C94" i="16"/>
  <c r="D94" i="16" s="1"/>
  <c r="E94" i="16" s="1"/>
  <c r="A94" i="16"/>
  <c r="B95" i="16"/>
  <c r="Z95" i="16" l="1"/>
  <c r="V95" i="16"/>
  <c r="AG95" i="16"/>
  <c r="Y95" i="16"/>
  <c r="U95" i="16"/>
  <c r="AF95" i="16"/>
  <c r="T95" i="16"/>
  <c r="X95" i="16"/>
  <c r="AE95" i="16" s="1"/>
  <c r="AA95" i="16"/>
  <c r="W95" i="16"/>
  <c r="AD95" i="16" s="1"/>
  <c r="R95" i="16"/>
  <c r="S95" i="16"/>
  <c r="M95" i="16"/>
  <c r="L95" i="16"/>
  <c r="J95" i="16"/>
  <c r="G95" i="16"/>
  <c r="O95" i="16"/>
  <c r="I95" i="16"/>
  <c r="N95" i="16"/>
  <c r="K95" i="16"/>
  <c r="C95" i="16"/>
  <c r="D95" i="16" s="1"/>
  <c r="E95" i="16" s="1"/>
  <c r="A95" i="16"/>
  <c r="F95" i="16"/>
  <c r="B96" i="16"/>
  <c r="AF96" i="16" l="1"/>
  <c r="X96" i="16"/>
  <c r="AE96" i="16" s="1"/>
  <c r="T96" i="16"/>
  <c r="AA96" i="16"/>
  <c r="W96" i="16"/>
  <c r="AD96" i="16" s="1"/>
  <c r="Z96" i="16"/>
  <c r="Y96" i="16"/>
  <c r="U96" i="16"/>
  <c r="AG96" i="16"/>
  <c r="V96" i="16"/>
  <c r="L96" i="16"/>
  <c r="I96" i="16"/>
  <c r="G96" i="16"/>
  <c r="R96" i="16"/>
  <c r="M96" i="16"/>
  <c r="K96" i="16"/>
  <c r="S96" i="16"/>
  <c r="N96" i="16"/>
  <c r="O96" i="16"/>
  <c r="J96" i="16"/>
  <c r="F96" i="16"/>
  <c r="C96" i="16"/>
  <c r="D96" i="16" s="1"/>
  <c r="E96" i="16" s="1"/>
  <c r="A96" i="16"/>
  <c r="B97" i="16"/>
  <c r="Z97" i="16" l="1"/>
  <c r="V97" i="16"/>
  <c r="AG97" i="16"/>
  <c r="Y97" i="16"/>
  <c r="U97" i="16"/>
  <c r="X97" i="16"/>
  <c r="AE97" i="16" s="1"/>
  <c r="AA97" i="16"/>
  <c r="W97" i="16"/>
  <c r="AD97" i="16" s="1"/>
  <c r="T97" i="16"/>
  <c r="AF97" i="16"/>
  <c r="S97" i="16"/>
  <c r="R97" i="16"/>
  <c r="O97" i="16"/>
  <c r="N97" i="16"/>
  <c r="K97" i="16"/>
  <c r="J97" i="16"/>
  <c r="G97" i="16"/>
  <c r="I97" i="16"/>
  <c r="L97" i="16"/>
  <c r="M97" i="16"/>
  <c r="F97" i="16"/>
  <c r="C97" i="16"/>
  <c r="D97" i="16" s="1"/>
  <c r="E97" i="16" s="1"/>
  <c r="A97" i="16"/>
  <c r="B98" i="16"/>
  <c r="AF98" i="16" l="1"/>
  <c r="X98" i="16"/>
  <c r="AE98" i="16" s="1"/>
  <c r="T98" i="16"/>
  <c r="AA98" i="16"/>
  <c r="W98" i="16"/>
  <c r="AD98" i="16" s="1"/>
  <c r="V98" i="16"/>
  <c r="Z98" i="16"/>
  <c r="AG98" i="16"/>
  <c r="Y98" i="16"/>
  <c r="U98" i="16"/>
  <c r="S98" i="16"/>
  <c r="O98" i="16"/>
  <c r="N98" i="16"/>
  <c r="K98" i="16"/>
  <c r="I98" i="16"/>
  <c r="M98" i="16"/>
  <c r="R98" i="16"/>
  <c r="G98" i="16"/>
  <c r="J98" i="16"/>
  <c r="L98" i="16"/>
  <c r="F98" i="16"/>
  <c r="C98" i="16"/>
  <c r="D98" i="16" s="1"/>
  <c r="E98" i="16" s="1"/>
  <c r="A98" i="16"/>
  <c r="B99" i="16"/>
  <c r="Z99" i="16" l="1"/>
  <c r="V99" i="16"/>
  <c r="AG99" i="16"/>
  <c r="Y99" i="16"/>
  <c r="U99" i="16"/>
  <c r="AF99" i="16"/>
  <c r="T99" i="16"/>
  <c r="AA99" i="16"/>
  <c r="X99" i="16"/>
  <c r="AE99" i="16" s="1"/>
  <c r="W99" i="16"/>
  <c r="AD99" i="16" s="1"/>
  <c r="R99" i="16"/>
  <c r="M99" i="16"/>
  <c r="S99" i="16"/>
  <c r="L99" i="16"/>
  <c r="J99" i="16"/>
  <c r="G99" i="16"/>
  <c r="K99" i="16"/>
  <c r="I99" i="16"/>
  <c r="N99" i="16"/>
  <c r="O99" i="16"/>
  <c r="C99" i="16"/>
  <c r="D99" i="16" s="1"/>
  <c r="E99" i="16" s="1"/>
  <c r="A99" i="16"/>
  <c r="F99" i="16"/>
  <c r="B100" i="16"/>
  <c r="AF100" i="16" l="1"/>
  <c r="X100" i="16"/>
  <c r="T100" i="16"/>
  <c r="AA100" i="16"/>
  <c r="W100" i="16"/>
  <c r="AD100" i="16" s="1"/>
  <c r="Z100" i="16"/>
  <c r="AG100" i="16"/>
  <c r="V100" i="16"/>
  <c r="U100" i="16"/>
  <c r="Y100" i="16"/>
  <c r="L100" i="16"/>
  <c r="I100" i="16"/>
  <c r="G100" i="16"/>
  <c r="AE100" i="16"/>
  <c r="S100" i="16"/>
  <c r="R100" i="16"/>
  <c r="N100" i="16"/>
  <c r="J100" i="16"/>
  <c r="O100" i="16"/>
  <c r="M100" i="16"/>
  <c r="K100" i="16"/>
  <c r="F100" i="16"/>
  <c r="C100" i="16"/>
  <c r="D100" i="16" s="1"/>
  <c r="E100" i="16" s="1"/>
  <c r="A100" i="16"/>
  <c r="B101" i="16"/>
  <c r="Z101" i="16" l="1"/>
  <c r="V101" i="16"/>
  <c r="Y101" i="16"/>
  <c r="U101" i="16"/>
  <c r="X101" i="16"/>
  <c r="AE101" i="16" s="1"/>
  <c r="AA101" i="16"/>
  <c r="W101" i="16"/>
  <c r="AD101" i="16" s="1"/>
  <c r="T101" i="16"/>
  <c r="AG101" i="16"/>
  <c r="S101" i="16"/>
  <c r="R101" i="16"/>
  <c r="O101" i="16"/>
  <c r="N101" i="16"/>
  <c r="K101" i="16"/>
  <c r="J101" i="16"/>
  <c r="AF101" i="16"/>
  <c r="M101" i="16"/>
  <c r="G101" i="16"/>
  <c r="L101" i="16"/>
  <c r="I101" i="16"/>
  <c r="F101" i="16"/>
  <c r="C101" i="16"/>
  <c r="D101" i="16" s="1"/>
  <c r="E101" i="16" s="1"/>
  <c r="A101" i="16"/>
  <c r="B102" i="16"/>
  <c r="AF102" i="16" l="1"/>
  <c r="X102" i="16"/>
  <c r="AE102" i="16" s="1"/>
  <c r="T102" i="16"/>
  <c r="AA102" i="16"/>
  <c r="W102" i="16"/>
  <c r="AD102" i="16" s="1"/>
  <c r="V102" i="16"/>
  <c r="AG102" i="16"/>
  <c r="Z102" i="16"/>
  <c r="Y102" i="16"/>
  <c r="U102" i="16"/>
  <c r="S102" i="16"/>
  <c r="R102" i="16"/>
  <c r="O102" i="16"/>
  <c r="N102" i="16"/>
  <c r="K102" i="16"/>
  <c r="I102" i="16"/>
  <c r="M102" i="16"/>
  <c r="L102" i="16"/>
  <c r="J102" i="16"/>
  <c r="G102" i="16"/>
  <c r="F102" i="16"/>
  <c r="C102" i="16"/>
  <c r="D102" i="16" s="1"/>
  <c r="E102" i="16" s="1"/>
  <c r="A102" i="16"/>
  <c r="B103" i="16"/>
  <c r="Z103" i="16" l="1"/>
  <c r="V103" i="16"/>
  <c r="AG103" i="16"/>
  <c r="Y103" i="16"/>
  <c r="U103" i="16"/>
  <c r="AF103" i="16"/>
  <c r="T103" i="16"/>
  <c r="W103" i="16"/>
  <c r="AD103" i="16" s="1"/>
  <c r="AA103" i="16"/>
  <c r="X103" i="16"/>
  <c r="AE103" i="16" s="1"/>
  <c r="R103" i="16"/>
  <c r="S103" i="16"/>
  <c r="M103" i="16"/>
  <c r="L103" i="16"/>
  <c r="J103" i="16"/>
  <c r="G103" i="16"/>
  <c r="O103" i="16"/>
  <c r="I103" i="16"/>
  <c r="K103" i="16"/>
  <c r="N103" i="16"/>
  <c r="C103" i="16"/>
  <c r="D103" i="16" s="1"/>
  <c r="E103" i="16" s="1"/>
  <c r="A103" i="16"/>
  <c r="F103" i="16"/>
  <c r="B104" i="16"/>
  <c r="Z104" i="16" l="1"/>
  <c r="AG104" i="16"/>
  <c r="X104" i="16"/>
  <c r="AE104" i="16" s="1"/>
  <c r="T104" i="16"/>
  <c r="AF104" i="16"/>
  <c r="W104" i="16"/>
  <c r="AD104" i="16" s="1"/>
  <c r="AA104" i="16"/>
  <c r="Y104" i="16"/>
  <c r="U104" i="16"/>
  <c r="V104" i="16"/>
  <c r="L104" i="16"/>
  <c r="I104" i="16"/>
  <c r="G104" i="16"/>
  <c r="N104" i="16"/>
  <c r="O104" i="16"/>
  <c r="S104" i="16"/>
  <c r="K104" i="16"/>
  <c r="R104" i="16"/>
  <c r="M104" i="16"/>
  <c r="J104" i="16"/>
  <c r="F104" i="16"/>
  <c r="C104" i="16"/>
  <c r="D104" i="16" s="1"/>
  <c r="E104" i="16" s="1"/>
  <c r="A104" i="16"/>
  <c r="B105" i="16"/>
  <c r="AF105" i="16" l="1"/>
  <c r="X105" i="16"/>
  <c r="AE105" i="16" s="1"/>
  <c r="T105" i="16"/>
  <c r="Y105" i="16"/>
  <c r="AG105" i="16"/>
  <c r="W105" i="16"/>
  <c r="AD105" i="16" s="1"/>
  <c r="AA105" i="16"/>
  <c r="V105" i="16"/>
  <c r="U105" i="16"/>
  <c r="Z105" i="16"/>
  <c r="S105" i="16"/>
  <c r="R105" i="16"/>
  <c r="O105" i="16"/>
  <c r="N105" i="16"/>
  <c r="K105" i="16"/>
  <c r="J105" i="16"/>
  <c r="M105" i="16"/>
  <c r="I105" i="16"/>
  <c r="G105" i="16"/>
  <c r="L105" i="16"/>
  <c r="F105" i="16"/>
  <c r="C105" i="16"/>
  <c r="D105" i="16" s="1"/>
  <c r="E105" i="16" s="1"/>
  <c r="A105" i="16"/>
  <c r="B106" i="16"/>
  <c r="Z106" i="16" l="1"/>
  <c r="V106" i="16"/>
  <c r="Y106" i="16"/>
  <c r="T106" i="16"/>
  <c r="AG106" i="16"/>
  <c r="X106" i="16"/>
  <c r="AE106" i="16" s="1"/>
  <c r="AF106" i="16"/>
  <c r="U106" i="16"/>
  <c r="AA106" i="16"/>
  <c r="W106" i="16"/>
  <c r="AD106" i="16" s="1"/>
  <c r="S106" i="16"/>
  <c r="O106" i="16"/>
  <c r="N106" i="16"/>
  <c r="K106" i="16"/>
  <c r="I106" i="16"/>
  <c r="R106" i="16"/>
  <c r="M106" i="16"/>
  <c r="G106" i="16"/>
  <c r="L106" i="16"/>
  <c r="J106" i="16"/>
  <c r="F106" i="16"/>
  <c r="C106" i="16"/>
  <c r="D106" i="16" s="1"/>
  <c r="E106" i="16" s="1"/>
  <c r="A106" i="16"/>
  <c r="B107" i="16"/>
  <c r="AF107" i="16" l="1"/>
  <c r="X107" i="16"/>
  <c r="AE107" i="16" s="1"/>
  <c r="T107" i="16"/>
  <c r="Z107" i="16"/>
  <c r="U107" i="16"/>
  <c r="Y107" i="16"/>
  <c r="AG107" i="16"/>
  <c r="W107" i="16"/>
  <c r="AD107" i="16" s="1"/>
  <c r="AA107" i="16"/>
  <c r="V107" i="16"/>
  <c r="R107" i="16"/>
  <c r="M107" i="16"/>
  <c r="L107" i="16"/>
  <c r="J107" i="16"/>
  <c r="G107" i="16"/>
  <c r="S107" i="16"/>
  <c r="K107" i="16"/>
  <c r="I107" i="16"/>
  <c r="O107" i="16"/>
  <c r="N107" i="16"/>
  <c r="C107" i="16"/>
  <c r="D107" i="16" s="1"/>
  <c r="E107" i="16" s="1"/>
  <c r="A107" i="16"/>
  <c r="F107" i="16"/>
  <c r="B108" i="16"/>
  <c r="Z108" i="16" l="1"/>
  <c r="V108" i="16"/>
  <c r="AA108" i="16"/>
  <c r="U108" i="16"/>
  <c r="Y108" i="16"/>
  <c r="T108" i="16"/>
  <c r="AG108" i="16"/>
  <c r="AF108" i="16"/>
  <c r="W108" i="16"/>
  <c r="AD108" i="16" s="1"/>
  <c r="X108" i="16"/>
  <c r="AE108" i="16" s="1"/>
  <c r="R108" i="16"/>
  <c r="L108" i="16"/>
  <c r="I108" i="16"/>
  <c r="G108" i="16"/>
  <c r="S108" i="16"/>
  <c r="N108" i="16"/>
  <c r="K108" i="16"/>
  <c r="J108" i="16"/>
  <c r="O108" i="16"/>
  <c r="M108" i="16"/>
  <c r="F108" i="16"/>
  <c r="C108" i="16"/>
  <c r="D108" i="16" s="1"/>
  <c r="E108" i="16" s="1"/>
  <c r="A108" i="16"/>
  <c r="B109" i="16"/>
  <c r="AF109" i="16" l="1"/>
  <c r="X109" i="16"/>
  <c r="AE109" i="16" s="1"/>
  <c r="T109" i="16"/>
  <c r="AA109" i="16"/>
  <c r="V109" i="16"/>
  <c r="Z109" i="16"/>
  <c r="U109" i="16"/>
  <c r="Y109" i="16"/>
  <c r="AG109" i="16"/>
  <c r="W109" i="16"/>
  <c r="AD109" i="16" s="1"/>
  <c r="S109" i="16"/>
  <c r="O109" i="16"/>
  <c r="N109" i="16"/>
  <c r="K109" i="16"/>
  <c r="J109" i="16"/>
  <c r="M109" i="16"/>
  <c r="L109" i="16"/>
  <c r="R109" i="16"/>
  <c r="I109" i="16"/>
  <c r="G109" i="16"/>
  <c r="F109" i="16"/>
  <c r="C109" i="16"/>
  <c r="D109" i="16" s="1"/>
  <c r="E109" i="16" s="1"/>
  <c r="A109" i="16"/>
  <c r="B110" i="16"/>
  <c r="Z110" i="16" l="1"/>
  <c r="V110" i="16"/>
  <c r="AF110" i="16"/>
  <c r="W110" i="16"/>
  <c r="AD110" i="16" s="1"/>
  <c r="AA110" i="16"/>
  <c r="U110" i="16"/>
  <c r="T110" i="16"/>
  <c r="X110" i="16"/>
  <c r="AE110" i="16" s="1"/>
  <c r="AG110" i="16"/>
  <c r="Y110" i="16"/>
  <c r="S110" i="16"/>
  <c r="O110" i="16"/>
  <c r="N110" i="16"/>
  <c r="K110" i="16"/>
  <c r="I110" i="16"/>
  <c r="M110" i="16"/>
  <c r="R110" i="16"/>
  <c r="L110" i="16"/>
  <c r="G110" i="16"/>
  <c r="J110" i="16"/>
  <c r="F110" i="16"/>
  <c r="C110" i="16"/>
  <c r="D110" i="16" s="1"/>
  <c r="E110" i="16" s="1"/>
  <c r="A110" i="16"/>
  <c r="B111" i="16"/>
  <c r="AF111" i="16" l="1"/>
  <c r="X111" i="16"/>
  <c r="AE111" i="16" s="1"/>
  <c r="T111" i="16"/>
  <c r="AG111" i="16"/>
  <c r="W111" i="16"/>
  <c r="AD111" i="16" s="1"/>
  <c r="AA111" i="16"/>
  <c r="V111" i="16"/>
  <c r="U111" i="16"/>
  <c r="Z111" i="16"/>
  <c r="Y111" i="16"/>
  <c r="R111" i="16"/>
  <c r="S111" i="16"/>
  <c r="M111" i="16"/>
  <c r="L111" i="16"/>
  <c r="J111" i="16"/>
  <c r="G111" i="16"/>
  <c r="O111" i="16"/>
  <c r="I111" i="16"/>
  <c r="K111" i="16"/>
  <c r="N111" i="16"/>
  <c r="C111" i="16"/>
  <c r="D111" i="16" s="1"/>
  <c r="E111" i="16" s="1"/>
  <c r="A111" i="16"/>
  <c r="F111" i="16"/>
  <c r="B112" i="16"/>
  <c r="Z112" i="16" l="1"/>
  <c r="V112" i="16"/>
  <c r="AG112" i="16"/>
  <c r="X112" i="16"/>
  <c r="AE112" i="16" s="1"/>
  <c r="AF112" i="16"/>
  <c r="W112" i="16"/>
  <c r="AD112" i="16" s="1"/>
  <c r="U112" i="16"/>
  <c r="Y112" i="16"/>
  <c r="AA112" i="16"/>
  <c r="T112" i="16"/>
  <c r="L112" i="16"/>
  <c r="I112" i="16"/>
  <c r="G112" i="16"/>
  <c r="R112" i="16"/>
  <c r="S112" i="16"/>
  <c r="K112" i="16"/>
  <c r="N112" i="16"/>
  <c r="O112" i="16"/>
  <c r="M112" i="16"/>
  <c r="J112" i="16"/>
  <c r="F112" i="16"/>
  <c r="C112" i="16"/>
  <c r="D112" i="16" s="1"/>
  <c r="E112" i="16" s="1"/>
  <c r="A112" i="16"/>
  <c r="B113" i="16"/>
  <c r="AF113" i="16" l="1"/>
  <c r="X113" i="16"/>
  <c r="AE113" i="16" s="1"/>
  <c r="T113" i="16"/>
  <c r="Y113" i="16"/>
  <c r="Z113" i="16"/>
  <c r="W113" i="16"/>
  <c r="AD113" i="16" s="1"/>
  <c r="V113" i="16"/>
  <c r="U113" i="16"/>
  <c r="AG113" i="16"/>
  <c r="AA113" i="16"/>
  <c r="S113" i="16"/>
  <c r="R113" i="16"/>
  <c r="O113" i="16"/>
  <c r="N113" i="16"/>
  <c r="K113" i="16"/>
  <c r="J113" i="16"/>
  <c r="G113" i="16"/>
  <c r="I113" i="16"/>
  <c r="L113" i="16"/>
  <c r="M113" i="16"/>
  <c r="C113" i="16"/>
  <c r="D113" i="16" s="1"/>
  <c r="E113" i="16" s="1"/>
  <c r="A113" i="16"/>
  <c r="F113" i="16"/>
  <c r="B114" i="16"/>
  <c r="Z114" i="16" l="1"/>
  <c r="V114" i="16"/>
  <c r="Y114" i="16"/>
  <c r="T114" i="16"/>
  <c r="AG114" i="16"/>
  <c r="W114" i="16"/>
  <c r="AD114" i="16" s="1"/>
  <c r="AF114" i="16"/>
  <c r="U114" i="16"/>
  <c r="AA114" i="16"/>
  <c r="X114" i="16"/>
  <c r="AE114" i="16" s="1"/>
  <c r="S114" i="16"/>
  <c r="O114" i="16"/>
  <c r="N114" i="16"/>
  <c r="K114" i="16"/>
  <c r="I114" i="16"/>
  <c r="M114" i="16"/>
  <c r="G114" i="16"/>
  <c r="R114" i="16"/>
  <c r="J114" i="16"/>
  <c r="L114" i="16"/>
  <c r="F114" i="16"/>
  <c r="C114" i="16"/>
  <c r="D114" i="16" s="1"/>
  <c r="E114" i="16" s="1"/>
  <c r="A114" i="16"/>
  <c r="B115" i="16"/>
  <c r="AF115" i="16" l="1"/>
  <c r="X115" i="16"/>
  <c r="AE115" i="16" s="1"/>
  <c r="T115" i="16"/>
  <c r="Z115" i="16"/>
  <c r="U115" i="16"/>
  <c r="AA115" i="16"/>
  <c r="Y115" i="16"/>
  <c r="V115" i="16"/>
  <c r="AG115" i="16"/>
  <c r="W115" i="16"/>
  <c r="AD115" i="16" s="1"/>
  <c r="R115" i="16"/>
  <c r="M115" i="16"/>
  <c r="S115" i="16"/>
  <c r="L115" i="16"/>
  <c r="J115" i="16"/>
  <c r="G115" i="16"/>
  <c r="K115" i="16"/>
  <c r="I115" i="16"/>
  <c r="N115" i="16"/>
  <c r="O115" i="16"/>
  <c r="F115" i="16"/>
  <c r="C115" i="16"/>
  <c r="D115" i="16" s="1"/>
  <c r="E115" i="16" s="1"/>
  <c r="A115" i="16"/>
  <c r="B116" i="16"/>
  <c r="Z116" i="16" l="1"/>
  <c r="V116" i="16"/>
  <c r="AA116" i="16"/>
  <c r="U116" i="16"/>
  <c r="X116" i="16"/>
  <c r="AE116" i="16" s="1"/>
  <c r="AG116" i="16"/>
  <c r="W116" i="16"/>
  <c r="AD116" i="16" s="1"/>
  <c r="T116" i="16"/>
  <c r="AF116" i="16"/>
  <c r="Y116" i="16"/>
  <c r="L116" i="16"/>
  <c r="I116" i="16"/>
  <c r="G116" i="16"/>
  <c r="R116" i="16"/>
  <c r="S116" i="16"/>
  <c r="N116" i="16"/>
  <c r="K116" i="16"/>
  <c r="J116" i="16"/>
  <c r="O116" i="16"/>
  <c r="M116" i="16"/>
  <c r="F116" i="16"/>
  <c r="C116" i="16"/>
  <c r="D116" i="16" s="1"/>
  <c r="E116" i="16" s="1"/>
  <c r="A116" i="16"/>
  <c r="B117" i="16"/>
  <c r="AF117" i="16" l="1"/>
  <c r="X117" i="16"/>
  <c r="AE117" i="16" s="1"/>
  <c r="T117" i="16"/>
  <c r="AA117" i="16"/>
  <c r="V117" i="16"/>
  <c r="AG117" i="16"/>
  <c r="U117" i="16"/>
  <c r="Z117" i="16"/>
  <c r="Y117" i="16"/>
  <c r="W117" i="16"/>
  <c r="AD117" i="16" s="1"/>
  <c r="S117" i="16"/>
  <c r="R117" i="16"/>
  <c r="O117" i="16"/>
  <c r="N117" i="16"/>
  <c r="K117" i="16"/>
  <c r="J117" i="16"/>
  <c r="M117" i="16"/>
  <c r="G117" i="16"/>
  <c r="L117" i="16"/>
  <c r="I117" i="16"/>
  <c r="C117" i="16"/>
  <c r="D117" i="16" s="1"/>
  <c r="E117" i="16" s="1"/>
  <c r="A117" i="16"/>
  <c r="F117" i="16"/>
  <c r="B118" i="16"/>
  <c r="Z118" i="16" l="1"/>
  <c r="V118" i="16"/>
  <c r="AF118" i="16"/>
  <c r="W118" i="16"/>
  <c r="AD118" i="16" s="1"/>
  <c r="Y118" i="16"/>
  <c r="X118" i="16"/>
  <c r="AE118" i="16" s="1"/>
  <c r="AG118" i="16"/>
  <c r="AA118" i="16"/>
  <c r="T118" i="16"/>
  <c r="U118" i="16"/>
  <c r="S118" i="16"/>
  <c r="R118" i="16"/>
  <c r="O118" i="16"/>
  <c r="N118" i="16"/>
  <c r="K118" i="16"/>
  <c r="I118" i="16"/>
  <c r="M118" i="16"/>
  <c r="L118" i="16"/>
  <c r="J118" i="16"/>
  <c r="G118" i="16"/>
  <c r="F118" i="16"/>
  <c r="C118" i="16"/>
  <c r="D118" i="16" s="1"/>
  <c r="E118" i="16" s="1"/>
  <c r="A118" i="16"/>
  <c r="B119" i="16"/>
  <c r="X119" i="16" l="1"/>
  <c r="AE119" i="16" s="1"/>
  <c r="T119" i="16"/>
  <c r="AG119" i="16"/>
  <c r="W119" i="16"/>
  <c r="V119" i="16"/>
  <c r="AA119" i="16"/>
  <c r="U119" i="16"/>
  <c r="Z119" i="16"/>
  <c r="Y119" i="16"/>
  <c r="AD119" i="16"/>
  <c r="R119" i="16"/>
  <c r="AF119" i="16"/>
  <c r="S119" i="16"/>
  <c r="M119" i="16"/>
  <c r="L119" i="16"/>
  <c r="J119" i="16"/>
  <c r="G119" i="16"/>
  <c r="O119" i="16"/>
  <c r="I119" i="16"/>
  <c r="K119" i="16"/>
  <c r="N119" i="16"/>
  <c r="F119" i="16"/>
  <c r="C119" i="16"/>
  <c r="D119" i="16" s="1"/>
  <c r="E119" i="16" s="1"/>
  <c r="A119" i="16"/>
  <c r="B120" i="16"/>
  <c r="Z120" i="16" l="1"/>
  <c r="V120" i="16"/>
  <c r="AG120" i="16"/>
  <c r="X120" i="16"/>
  <c r="AE120" i="16" s="1"/>
  <c r="AA120" i="16"/>
  <c r="T120" i="16"/>
  <c r="Y120" i="16"/>
  <c r="W120" i="16"/>
  <c r="AD120" i="16" s="1"/>
  <c r="AF120" i="16"/>
  <c r="U120" i="16"/>
  <c r="L120" i="16"/>
  <c r="I120" i="16"/>
  <c r="G120" i="16"/>
  <c r="R120" i="16"/>
  <c r="S120" i="16"/>
  <c r="O120" i="16"/>
  <c r="M120" i="16"/>
  <c r="K120" i="16"/>
  <c r="N120" i="16"/>
  <c r="J120" i="16"/>
  <c r="F120" i="16"/>
  <c r="C120" i="16"/>
  <c r="D120" i="16" s="1"/>
  <c r="E120" i="16" s="1"/>
  <c r="A120" i="16"/>
  <c r="B121" i="16"/>
  <c r="AF121" i="16" l="1"/>
  <c r="X121" i="16"/>
  <c r="AE121" i="16" s="1"/>
  <c r="T121" i="16"/>
  <c r="Y121" i="16"/>
  <c r="W121" i="16"/>
  <c r="AD121" i="16" s="1"/>
  <c r="AG121" i="16"/>
  <c r="V121" i="16"/>
  <c r="AA121" i="16"/>
  <c r="Z121" i="16"/>
  <c r="U121" i="16"/>
  <c r="S121" i="16"/>
  <c r="O121" i="16"/>
  <c r="N121" i="16"/>
  <c r="K121" i="16"/>
  <c r="J121" i="16"/>
  <c r="R121" i="16"/>
  <c r="M121" i="16"/>
  <c r="I121" i="16"/>
  <c r="L121" i="16"/>
  <c r="G121" i="16"/>
  <c r="C121" i="16"/>
  <c r="D121" i="16" s="1"/>
  <c r="E121" i="16" s="1"/>
  <c r="A121" i="16"/>
  <c r="F121" i="16"/>
  <c r="B122" i="16"/>
  <c r="Z122" i="16" l="1"/>
  <c r="V122" i="16"/>
  <c r="Y122" i="16"/>
  <c r="T122" i="16"/>
  <c r="AF122" i="16"/>
  <c r="U122" i="16"/>
  <c r="AA122" i="16"/>
  <c r="X122" i="16"/>
  <c r="AE122" i="16" s="1"/>
  <c r="AG122" i="16"/>
  <c r="W122" i="16"/>
  <c r="AD122" i="16" s="1"/>
  <c r="S122" i="16"/>
  <c r="O122" i="16"/>
  <c r="N122" i="16"/>
  <c r="K122" i="16"/>
  <c r="I122" i="16"/>
  <c r="R122" i="16"/>
  <c r="M122" i="16"/>
  <c r="G122" i="16"/>
  <c r="L122" i="16"/>
  <c r="J122" i="16"/>
  <c r="F122" i="16"/>
  <c r="C122" i="16"/>
  <c r="D122" i="16" s="1"/>
  <c r="E122" i="16" s="1"/>
  <c r="A122" i="16"/>
  <c r="B123" i="16"/>
  <c r="AF123" i="16" l="1"/>
  <c r="X123" i="16"/>
  <c r="AE123" i="16" s="1"/>
  <c r="T123" i="16"/>
  <c r="Z123" i="16"/>
  <c r="U123" i="16"/>
  <c r="Y123" i="16"/>
  <c r="W123" i="16"/>
  <c r="AD123" i="16" s="1"/>
  <c r="V123" i="16"/>
  <c r="AA123" i="16"/>
  <c r="AG123" i="16"/>
  <c r="R123" i="16"/>
  <c r="M123" i="16"/>
  <c r="L123" i="16"/>
  <c r="J123" i="16"/>
  <c r="G123" i="16"/>
  <c r="S123" i="16"/>
  <c r="K123" i="16"/>
  <c r="I123" i="16"/>
  <c r="O123" i="16"/>
  <c r="N123" i="16"/>
  <c r="F123" i="16"/>
  <c r="C123" i="16"/>
  <c r="D123" i="16" s="1"/>
  <c r="E123" i="16" s="1"/>
  <c r="A123" i="16"/>
  <c r="B124" i="16"/>
  <c r="Z124" i="16" l="1"/>
  <c r="V124" i="16"/>
  <c r="AA124" i="16"/>
  <c r="U124" i="16"/>
  <c r="AG124" i="16"/>
  <c r="W124" i="16"/>
  <c r="AD124" i="16" s="1"/>
  <c r="AF124" i="16"/>
  <c r="T124" i="16"/>
  <c r="Y124" i="16"/>
  <c r="X124" i="16"/>
  <c r="AE124" i="16" s="1"/>
  <c r="R124" i="16"/>
  <c r="L124" i="16"/>
  <c r="I124" i="16"/>
  <c r="G124" i="16"/>
  <c r="S124" i="16"/>
  <c r="N124" i="16"/>
  <c r="J124" i="16"/>
  <c r="O124" i="16"/>
  <c r="M124" i="16"/>
  <c r="K124" i="16"/>
  <c r="F124" i="16"/>
  <c r="C124" i="16"/>
  <c r="D124" i="16" s="1"/>
  <c r="E124" i="16" s="1"/>
  <c r="A124" i="16"/>
  <c r="B125" i="16"/>
  <c r="AF125" i="16" l="1"/>
  <c r="X125" i="16"/>
  <c r="AE125" i="16" s="1"/>
  <c r="T125" i="16"/>
  <c r="AA125" i="16"/>
  <c r="V125" i="16"/>
  <c r="Z125" i="16"/>
  <c r="Y125" i="16"/>
  <c r="W125" i="16"/>
  <c r="AD125" i="16" s="1"/>
  <c r="U125" i="16"/>
  <c r="AG125" i="16"/>
  <c r="S125" i="16"/>
  <c r="O125" i="16"/>
  <c r="N125" i="16"/>
  <c r="K125" i="16"/>
  <c r="J125" i="16"/>
  <c r="M125" i="16"/>
  <c r="R125" i="16"/>
  <c r="L125" i="16"/>
  <c r="I125" i="16"/>
  <c r="G125" i="16"/>
  <c r="C125" i="16"/>
  <c r="D125" i="16" s="1"/>
  <c r="E125" i="16" s="1"/>
  <c r="A125" i="16"/>
  <c r="F125" i="16"/>
  <c r="B126" i="16"/>
  <c r="Z126" i="16" l="1"/>
  <c r="V126" i="16"/>
  <c r="Y126" i="16"/>
  <c r="AF126" i="16"/>
  <c r="W126" i="16"/>
  <c r="AD126" i="16" s="1"/>
  <c r="X126" i="16"/>
  <c r="AE126" i="16" s="1"/>
  <c r="U126" i="16"/>
  <c r="T126" i="16"/>
  <c r="AA126" i="16"/>
  <c r="AG126" i="16"/>
  <c r="S126" i="16"/>
  <c r="O126" i="16"/>
  <c r="N126" i="16"/>
  <c r="K126" i="16"/>
  <c r="I126" i="16"/>
  <c r="R126" i="16"/>
  <c r="M126" i="16"/>
  <c r="L126" i="16"/>
  <c r="J126" i="16"/>
  <c r="G126" i="16"/>
  <c r="F126" i="16"/>
  <c r="C126" i="16"/>
  <c r="D126" i="16" s="1"/>
  <c r="E126" i="16" s="1"/>
  <c r="A126" i="16"/>
  <c r="B127" i="16"/>
  <c r="AF127" i="16" l="1"/>
  <c r="X127" i="16"/>
  <c r="AE127" i="16" s="1"/>
  <c r="T127" i="16"/>
  <c r="Z127" i="16"/>
  <c r="U127" i="16"/>
  <c r="AG127" i="16"/>
  <c r="W127" i="16"/>
  <c r="AD127" i="16" s="1"/>
  <c r="Y127" i="16"/>
  <c r="V127" i="16"/>
  <c r="AA127" i="16"/>
  <c r="R127" i="16"/>
  <c r="S127" i="16"/>
  <c r="M127" i="16"/>
  <c r="L127" i="16"/>
  <c r="J127" i="16"/>
  <c r="G127" i="16"/>
  <c r="O127" i="16"/>
  <c r="I127" i="16"/>
  <c r="N127" i="16"/>
  <c r="K127" i="16"/>
  <c r="F127" i="16"/>
  <c r="C127" i="16"/>
  <c r="D127" i="16" s="1"/>
  <c r="E127" i="16" s="1"/>
  <c r="A127" i="16"/>
  <c r="B128" i="16"/>
  <c r="Z128" i="16" l="1"/>
  <c r="V128" i="16"/>
  <c r="AA128" i="16"/>
  <c r="U128" i="16"/>
  <c r="AG128" i="16"/>
  <c r="X128" i="16"/>
  <c r="AE128" i="16" s="1"/>
  <c r="Y128" i="16"/>
  <c r="W128" i="16"/>
  <c r="AD128" i="16" s="1"/>
  <c r="T128" i="16"/>
  <c r="AF128" i="16"/>
  <c r="L128" i="16"/>
  <c r="I128" i="16"/>
  <c r="G128" i="16"/>
  <c r="R128" i="16"/>
  <c r="S128" i="16"/>
  <c r="N128" i="16"/>
  <c r="K128" i="16"/>
  <c r="O128" i="16"/>
  <c r="M128" i="16"/>
  <c r="J128" i="16"/>
  <c r="F128" i="16"/>
  <c r="C128" i="16"/>
  <c r="D128" i="16" s="1"/>
  <c r="E128" i="16" s="1"/>
  <c r="A128" i="16"/>
  <c r="B129" i="16"/>
  <c r="AF129" i="16" l="1"/>
  <c r="X129" i="16"/>
  <c r="AE129" i="16" s="1"/>
  <c r="T129" i="16"/>
  <c r="AA129" i="16"/>
  <c r="V129" i="16"/>
  <c r="Y129" i="16"/>
  <c r="Z129" i="16"/>
  <c r="W129" i="16"/>
  <c r="AD129" i="16" s="1"/>
  <c r="U129" i="16"/>
  <c r="AG129" i="16"/>
  <c r="S129" i="16"/>
  <c r="R129" i="16"/>
  <c r="O129" i="16"/>
  <c r="N129" i="16"/>
  <c r="K129" i="16"/>
  <c r="J129" i="16"/>
  <c r="G129" i="16"/>
  <c r="I129" i="16"/>
  <c r="M129" i="16"/>
  <c r="L129" i="16"/>
  <c r="C129" i="16"/>
  <c r="D129" i="16" s="1"/>
  <c r="E129" i="16" s="1"/>
  <c r="A129" i="16"/>
  <c r="F129" i="16"/>
  <c r="B130" i="16"/>
  <c r="Z130" i="16" l="1"/>
  <c r="V130" i="16"/>
  <c r="AF130" i="16"/>
  <c r="W130" i="16"/>
  <c r="AD130" i="16" s="1"/>
  <c r="Y130" i="16"/>
  <c r="T130" i="16"/>
  <c r="AA130" i="16"/>
  <c r="X130" i="16"/>
  <c r="AE130" i="16" s="1"/>
  <c r="U130" i="16"/>
  <c r="AG130" i="16"/>
  <c r="S130" i="16"/>
  <c r="O130" i="16"/>
  <c r="N130" i="16"/>
  <c r="K130" i="16"/>
  <c r="I130" i="16"/>
  <c r="M130" i="16"/>
  <c r="G130" i="16"/>
  <c r="L130" i="16"/>
  <c r="J130" i="16"/>
  <c r="R130" i="16"/>
  <c r="F130" i="16"/>
  <c r="C130" i="16"/>
  <c r="D130" i="16" s="1"/>
  <c r="E130" i="16" s="1"/>
  <c r="A130" i="16"/>
  <c r="B131" i="16"/>
  <c r="AF131" i="16" l="1"/>
  <c r="X131" i="16"/>
  <c r="AE131" i="16" s="1"/>
  <c r="T131" i="16"/>
  <c r="AG131" i="16"/>
  <c r="W131" i="16"/>
  <c r="AD131" i="16" s="1"/>
  <c r="Z131" i="16"/>
  <c r="U131" i="16"/>
  <c r="AA131" i="16"/>
  <c r="Y131" i="16"/>
  <c r="V131" i="16"/>
  <c r="R131" i="16"/>
  <c r="M131" i="16"/>
  <c r="S131" i="16"/>
  <c r="L131" i="16"/>
  <c r="J131" i="16"/>
  <c r="G131" i="16"/>
  <c r="K131" i="16"/>
  <c r="I131" i="16"/>
  <c r="O131" i="16"/>
  <c r="N131" i="16"/>
  <c r="F131" i="16"/>
  <c r="C131" i="16"/>
  <c r="D131" i="16" s="1"/>
  <c r="E131" i="16" s="1"/>
  <c r="A131" i="16"/>
  <c r="B132" i="16"/>
  <c r="Z132" i="16" l="1"/>
  <c r="V132" i="16"/>
  <c r="AG132" i="16"/>
  <c r="X132" i="16"/>
  <c r="AE132" i="16" s="1"/>
  <c r="AA132" i="16"/>
  <c r="U132" i="16"/>
  <c r="AF132" i="16"/>
  <c r="Y132" i="16"/>
  <c r="W132" i="16"/>
  <c r="AD132" i="16" s="1"/>
  <c r="T132" i="16"/>
  <c r="L132" i="16"/>
  <c r="I132" i="16"/>
  <c r="G132" i="16"/>
  <c r="S132" i="16"/>
  <c r="R132" i="16"/>
  <c r="N132" i="16"/>
  <c r="K132" i="16"/>
  <c r="O132" i="16"/>
  <c r="M132" i="16"/>
  <c r="J132" i="16"/>
  <c r="F132" i="16"/>
  <c r="C132" i="16"/>
  <c r="D132" i="16" s="1"/>
  <c r="E132" i="16" s="1"/>
  <c r="A132" i="16"/>
  <c r="B133" i="16"/>
  <c r="X133" i="16" l="1"/>
  <c r="AE133" i="16" s="1"/>
  <c r="T133" i="16"/>
  <c r="Y133" i="16"/>
  <c r="AA133" i="16"/>
  <c r="V133" i="16"/>
  <c r="AG133" i="16"/>
  <c r="Z133" i="16"/>
  <c r="W133" i="16"/>
  <c r="AD133" i="16" s="1"/>
  <c r="U133" i="16"/>
  <c r="AF133" i="16"/>
  <c r="S133" i="16"/>
  <c r="R133" i="16"/>
  <c r="O133" i="16"/>
  <c r="N133" i="16"/>
  <c r="K133" i="16"/>
  <c r="J133" i="16"/>
  <c r="M133" i="16"/>
  <c r="L133" i="16"/>
  <c r="I133" i="16"/>
  <c r="G133" i="16"/>
  <c r="C133" i="16"/>
  <c r="D133" i="16" s="1"/>
  <c r="E133" i="16" s="1"/>
  <c r="A133" i="16"/>
  <c r="F133" i="16"/>
  <c r="B134" i="16"/>
  <c r="Z134" i="16" l="1"/>
  <c r="V134" i="16"/>
  <c r="Y134" i="16"/>
  <c r="T134" i="16"/>
  <c r="AF134" i="16"/>
  <c r="W134" i="16"/>
  <c r="AD134" i="16" s="1"/>
  <c r="AG134" i="16"/>
  <c r="AA134" i="16"/>
  <c r="X134" i="16"/>
  <c r="AE134" i="16" s="1"/>
  <c r="U134" i="16"/>
  <c r="S134" i="16"/>
  <c r="R134" i="16"/>
  <c r="O134" i="16"/>
  <c r="N134" i="16"/>
  <c r="K134" i="16"/>
  <c r="I134" i="16"/>
  <c r="M134" i="16"/>
  <c r="L134" i="16"/>
  <c r="G134" i="16"/>
  <c r="J134" i="16"/>
  <c r="F134" i="16"/>
  <c r="C134" i="16"/>
  <c r="D134" i="16" s="1"/>
  <c r="E134" i="16" s="1"/>
  <c r="A134" i="16"/>
  <c r="B135" i="16"/>
  <c r="AF135" i="16" l="1"/>
  <c r="X135" i="16"/>
  <c r="AE135" i="16" s="1"/>
  <c r="T135" i="16"/>
  <c r="Z135" i="16"/>
  <c r="U135" i="16"/>
  <c r="AG135" i="16"/>
  <c r="W135" i="16"/>
  <c r="AD135" i="16" s="1"/>
  <c r="AA135" i="16"/>
  <c r="V135" i="16"/>
  <c r="Y135" i="16"/>
  <c r="R135" i="16"/>
  <c r="S135" i="16"/>
  <c r="M135" i="16"/>
  <c r="L135" i="16"/>
  <c r="J135" i="16"/>
  <c r="G135" i="16"/>
  <c r="O135" i="16"/>
  <c r="I135" i="16"/>
  <c r="K135" i="16"/>
  <c r="N135" i="16"/>
  <c r="F135" i="16"/>
  <c r="C135" i="16"/>
  <c r="D135" i="16" s="1"/>
  <c r="E135" i="16" s="1"/>
  <c r="A135" i="16"/>
  <c r="B136" i="16"/>
  <c r="Z136" i="16" l="1"/>
  <c r="V136" i="16"/>
  <c r="AA136" i="16"/>
  <c r="U136" i="16"/>
  <c r="AG136" i="16"/>
  <c r="X136" i="16"/>
  <c r="AE136" i="16" s="1"/>
  <c r="T136" i="16"/>
  <c r="AF136" i="16"/>
  <c r="Y136" i="16"/>
  <c r="W136" i="16"/>
  <c r="AD136" i="16" s="1"/>
  <c r="R136" i="16"/>
  <c r="L136" i="16"/>
  <c r="I136" i="16"/>
  <c r="G136" i="16"/>
  <c r="O136" i="16"/>
  <c r="M136" i="16"/>
  <c r="J136" i="16"/>
  <c r="S136" i="16"/>
  <c r="K136" i="16"/>
  <c r="N136" i="16"/>
  <c r="F136" i="16"/>
  <c r="C136" i="16"/>
  <c r="D136" i="16" s="1"/>
  <c r="E136" i="16" s="1"/>
  <c r="A136" i="16"/>
  <c r="B137" i="16"/>
  <c r="AF137" i="16" l="1"/>
  <c r="X137" i="16"/>
  <c r="AE137" i="16" s="1"/>
  <c r="T137" i="16"/>
  <c r="AA137" i="16"/>
  <c r="V137" i="16"/>
  <c r="Y137" i="16"/>
  <c r="U137" i="16"/>
  <c r="AG137" i="16"/>
  <c r="Z137" i="16"/>
  <c r="W137" i="16"/>
  <c r="AD137" i="16" s="1"/>
  <c r="S137" i="16"/>
  <c r="O137" i="16"/>
  <c r="N137" i="16"/>
  <c r="K137" i="16"/>
  <c r="J137" i="16"/>
  <c r="I137" i="16"/>
  <c r="R137" i="16"/>
  <c r="G137" i="16"/>
  <c r="M137" i="16"/>
  <c r="L137" i="16"/>
  <c r="C137" i="16"/>
  <c r="D137" i="16" s="1"/>
  <c r="E137" i="16" s="1"/>
  <c r="A137" i="16"/>
  <c r="F137" i="16"/>
  <c r="B138" i="16"/>
  <c r="Z138" i="16" l="1"/>
  <c r="V138" i="16"/>
  <c r="AF138" i="16"/>
  <c r="W138" i="16"/>
  <c r="AD138" i="16" s="1"/>
  <c r="Y138" i="16"/>
  <c r="T138" i="16"/>
  <c r="U138" i="16"/>
  <c r="AG138" i="16"/>
  <c r="AA138" i="16"/>
  <c r="X138" i="16"/>
  <c r="AE138" i="16" s="1"/>
  <c r="S138" i="16"/>
  <c r="R138" i="16"/>
  <c r="O138" i="16"/>
  <c r="N138" i="16"/>
  <c r="K138" i="16"/>
  <c r="I138" i="16"/>
  <c r="M138" i="16"/>
  <c r="G138" i="16"/>
  <c r="J138" i="16"/>
  <c r="L138" i="16"/>
  <c r="F138" i="16"/>
  <c r="C138" i="16"/>
  <c r="D138" i="16" s="1"/>
  <c r="E138" i="16" s="1"/>
  <c r="A138" i="16"/>
  <c r="B139" i="16"/>
  <c r="AF139" i="16" l="1"/>
  <c r="X139" i="16"/>
  <c r="AE139" i="16" s="1"/>
  <c r="T139" i="16"/>
  <c r="AG139" i="16"/>
  <c r="W139" i="16"/>
  <c r="AD139" i="16" s="1"/>
  <c r="Z139" i="16"/>
  <c r="U139" i="16"/>
  <c r="V139" i="16"/>
  <c r="Y139" i="16"/>
  <c r="AA139" i="16"/>
  <c r="R139" i="16"/>
  <c r="M139" i="16"/>
  <c r="L139" i="16"/>
  <c r="J139" i="16"/>
  <c r="G139" i="16"/>
  <c r="S139" i="16"/>
  <c r="K139" i="16"/>
  <c r="I139" i="16"/>
  <c r="N139" i="16"/>
  <c r="O139" i="16"/>
  <c r="F139" i="16"/>
  <c r="C139" i="16"/>
  <c r="D139" i="16" s="1"/>
  <c r="E139" i="16" s="1"/>
  <c r="A139" i="16"/>
  <c r="B140" i="16"/>
  <c r="Z140" i="16" l="1"/>
  <c r="V140" i="16"/>
  <c r="AG140" i="16"/>
  <c r="X140" i="16"/>
  <c r="AE140" i="16" s="1"/>
  <c r="AA140" i="16"/>
  <c r="U140" i="16"/>
  <c r="W140" i="16"/>
  <c r="AD140" i="16" s="1"/>
  <c r="T140" i="16"/>
  <c r="AF140" i="16"/>
  <c r="Y140" i="16"/>
  <c r="L140" i="16"/>
  <c r="I140" i="16"/>
  <c r="G140" i="16"/>
  <c r="R140" i="16"/>
  <c r="S140" i="16"/>
  <c r="N140" i="16"/>
  <c r="O140" i="16"/>
  <c r="M140" i="16"/>
  <c r="K140" i="16"/>
  <c r="J140" i="16"/>
  <c r="F140" i="16"/>
  <c r="C140" i="16"/>
  <c r="D140" i="16" s="1"/>
  <c r="E140" i="16" s="1"/>
  <c r="A140" i="16"/>
  <c r="B141" i="16"/>
  <c r="AF141" i="16" l="1"/>
  <c r="X141" i="16"/>
  <c r="AE141" i="16" s="1"/>
  <c r="T141" i="16"/>
  <c r="Y141" i="16"/>
  <c r="AA141" i="16"/>
  <c r="V141" i="16"/>
  <c r="W141" i="16"/>
  <c r="AD141" i="16" s="1"/>
  <c r="U141" i="16"/>
  <c r="AG141" i="16"/>
  <c r="Z141" i="16"/>
  <c r="S141" i="16"/>
  <c r="R141" i="16"/>
  <c r="O141" i="16"/>
  <c r="N141" i="16"/>
  <c r="K141" i="16"/>
  <c r="J141" i="16"/>
  <c r="M141" i="16"/>
  <c r="L141" i="16"/>
  <c r="I141" i="16"/>
  <c r="G141" i="16"/>
  <c r="C141" i="16"/>
  <c r="D141" i="16" s="1"/>
  <c r="E141" i="16" s="1"/>
  <c r="A141" i="16"/>
  <c r="F141" i="16"/>
  <c r="B142" i="16"/>
  <c r="Z142" i="16" l="1"/>
  <c r="V142" i="16"/>
  <c r="Y142" i="16"/>
  <c r="T142" i="16"/>
  <c r="AF142" i="16"/>
  <c r="W142" i="16"/>
  <c r="AD142" i="16" s="1"/>
  <c r="X142" i="16"/>
  <c r="U142" i="16"/>
  <c r="AG142" i="16"/>
  <c r="AA142" i="16"/>
  <c r="AE142" i="16"/>
  <c r="S142" i="16"/>
  <c r="R142" i="16"/>
  <c r="O142" i="16"/>
  <c r="N142" i="16"/>
  <c r="K142" i="16"/>
  <c r="I142" i="16"/>
  <c r="M142" i="16"/>
  <c r="L142" i="16"/>
  <c r="J142" i="16"/>
  <c r="G142" i="16"/>
  <c r="F142" i="16"/>
  <c r="C142" i="16"/>
  <c r="D142" i="16" s="1"/>
  <c r="E142" i="16" s="1"/>
  <c r="A142" i="16"/>
  <c r="B143" i="16"/>
  <c r="X143" i="16" l="1"/>
  <c r="AE143" i="16" s="1"/>
  <c r="T143" i="16"/>
  <c r="Z143" i="16"/>
  <c r="U143" i="16"/>
  <c r="W143" i="16"/>
  <c r="AD143" i="16" s="1"/>
  <c r="Y143" i="16"/>
  <c r="V143" i="16"/>
  <c r="AA143" i="16"/>
  <c r="AG143" i="16"/>
  <c r="AF143" i="16"/>
  <c r="R143" i="16"/>
  <c r="S143" i="16"/>
  <c r="M143" i="16"/>
  <c r="L143" i="16"/>
  <c r="J143" i="16"/>
  <c r="G143" i="16"/>
  <c r="O143" i="16"/>
  <c r="I143" i="16"/>
  <c r="N143" i="16"/>
  <c r="K143" i="16"/>
  <c r="F143" i="16"/>
  <c r="C143" i="16"/>
  <c r="D143" i="16" s="1"/>
  <c r="E143" i="16" s="1"/>
  <c r="A143" i="16"/>
  <c r="B144" i="16"/>
  <c r="Z144" i="16" l="1"/>
  <c r="V144" i="16"/>
  <c r="AA144" i="16"/>
  <c r="U144" i="16"/>
  <c r="AG144" i="16"/>
  <c r="X144" i="16"/>
  <c r="AE144" i="16" s="1"/>
  <c r="Y144" i="16"/>
  <c r="W144" i="16"/>
  <c r="AD144" i="16" s="1"/>
  <c r="T144" i="16"/>
  <c r="AF144" i="16"/>
  <c r="R144" i="16"/>
  <c r="L144" i="16"/>
  <c r="I144" i="16"/>
  <c r="G144" i="16"/>
  <c r="S144" i="16"/>
  <c r="N144" i="16"/>
  <c r="J144" i="16"/>
  <c r="K144" i="16"/>
  <c r="O144" i="16"/>
  <c r="M144" i="16"/>
  <c r="F144" i="16"/>
  <c r="C144" i="16"/>
  <c r="D144" i="16" s="1"/>
  <c r="E144" i="16" s="1"/>
  <c r="A144" i="16"/>
  <c r="B145" i="16"/>
  <c r="AF145" i="16" l="1"/>
  <c r="X145" i="16"/>
  <c r="AE145" i="16" s="1"/>
  <c r="T145" i="16"/>
  <c r="AA145" i="16"/>
  <c r="V145" i="16"/>
  <c r="Y145" i="16"/>
  <c r="Z145" i="16"/>
  <c r="W145" i="16"/>
  <c r="AD145" i="16" s="1"/>
  <c r="U145" i="16"/>
  <c r="AG145" i="16"/>
  <c r="S145" i="16"/>
  <c r="O145" i="16"/>
  <c r="N145" i="16"/>
  <c r="K145" i="16"/>
  <c r="J145" i="16"/>
  <c r="R145" i="16"/>
  <c r="G145" i="16"/>
  <c r="I145" i="16"/>
  <c r="M145" i="16"/>
  <c r="L145" i="16"/>
  <c r="C145" i="16"/>
  <c r="D145" i="16" s="1"/>
  <c r="E145" i="16" s="1"/>
  <c r="A145" i="16"/>
  <c r="F145" i="16"/>
  <c r="B146" i="16"/>
  <c r="Z146" i="16" l="1"/>
  <c r="V146" i="16"/>
  <c r="AF146" i="16"/>
  <c r="W146" i="16"/>
  <c r="AD146" i="16" s="1"/>
  <c r="Y146" i="16"/>
  <c r="T146" i="16"/>
  <c r="AA146" i="16"/>
  <c r="X146" i="16"/>
  <c r="AE146" i="16" s="1"/>
  <c r="U146" i="16"/>
  <c r="AG146" i="16"/>
  <c r="S146" i="16"/>
  <c r="R146" i="16"/>
  <c r="O146" i="16"/>
  <c r="N146" i="16"/>
  <c r="K146" i="16"/>
  <c r="I146" i="16"/>
  <c r="M146" i="16"/>
  <c r="G146" i="16"/>
  <c r="J146" i="16"/>
  <c r="L146" i="16"/>
  <c r="F146" i="16"/>
  <c r="C146" i="16"/>
  <c r="D146" i="16" s="1"/>
  <c r="E146" i="16" s="1"/>
  <c r="A146" i="16"/>
  <c r="B147" i="16"/>
  <c r="AG147" i="16" l="1"/>
  <c r="Y147" i="16"/>
  <c r="U147" i="16"/>
  <c r="Z147" i="16"/>
  <c r="T147" i="16"/>
  <c r="X147" i="16"/>
  <c r="AE147" i="16" s="1"/>
  <c r="AF147" i="16"/>
  <c r="V147" i="16"/>
  <c r="AA147" i="16"/>
  <c r="W147" i="16"/>
  <c r="AD147" i="16" s="1"/>
  <c r="R147" i="16"/>
  <c r="M147" i="16"/>
  <c r="S147" i="16"/>
  <c r="L147" i="16"/>
  <c r="J147" i="16"/>
  <c r="G147" i="16"/>
  <c r="K147" i="16"/>
  <c r="I147" i="16"/>
  <c r="N147" i="16"/>
  <c r="O147" i="16"/>
  <c r="C147" i="16"/>
  <c r="D147" i="16" s="1"/>
  <c r="E147" i="16" s="1"/>
  <c r="A147" i="16"/>
  <c r="F147" i="16"/>
  <c r="B148" i="16"/>
  <c r="AA148" i="16" l="1"/>
  <c r="W148" i="16"/>
  <c r="AD148" i="16" s="1"/>
  <c r="Z148" i="16"/>
  <c r="U148" i="16"/>
  <c r="AG148" i="16"/>
  <c r="V148" i="16"/>
  <c r="Y148" i="16"/>
  <c r="T148" i="16"/>
  <c r="AF148" i="16"/>
  <c r="X148" i="16"/>
  <c r="AE148" i="16" s="1"/>
  <c r="L148" i="16"/>
  <c r="I148" i="16"/>
  <c r="G148" i="16"/>
  <c r="S148" i="16"/>
  <c r="R148" i="16"/>
  <c r="N148" i="16"/>
  <c r="O148" i="16"/>
  <c r="M148" i="16"/>
  <c r="K148" i="16"/>
  <c r="J148" i="16"/>
  <c r="F148" i="16"/>
  <c r="C148" i="16"/>
  <c r="D148" i="16" s="1"/>
  <c r="E148" i="16" s="1"/>
  <c r="A148" i="16"/>
  <c r="B149" i="16"/>
  <c r="AG149" i="16" l="1"/>
  <c r="Y149" i="16"/>
  <c r="U149" i="16"/>
  <c r="AA149" i="16"/>
  <c r="V149" i="16"/>
  <c r="Z149" i="16"/>
  <c r="W149" i="16"/>
  <c r="AD149" i="16" s="1"/>
  <c r="X149" i="16"/>
  <c r="AE149" i="16" s="1"/>
  <c r="T149" i="16"/>
  <c r="AF149" i="16"/>
  <c r="S149" i="16"/>
  <c r="R149" i="16"/>
  <c r="O149" i="16"/>
  <c r="N149" i="16"/>
  <c r="K149" i="16"/>
  <c r="J149" i="16"/>
  <c r="M149" i="16"/>
  <c r="L149" i="16"/>
  <c r="I149" i="16"/>
  <c r="G149" i="16"/>
  <c r="F149" i="16"/>
  <c r="C149" i="16"/>
  <c r="D149" i="16" s="1"/>
  <c r="E149" i="16" s="1"/>
  <c r="A149" i="16"/>
  <c r="B150" i="16"/>
  <c r="AA150" i="16" l="1"/>
  <c r="W150" i="16"/>
  <c r="AD150" i="16" s="1"/>
  <c r="AF150" i="16"/>
  <c r="V150" i="16"/>
  <c r="X150" i="16"/>
  <c r="AE150" i="16" s="1"/>
  <c r="Z150" i="16"/>
  <c r="T150" i="16"/>
  <c r="AG150" i="16"/>
  <c r="Y150" i="16"/>
  <c r="U150" i="16"/>
  <c r="S150" i="16"/>
  <c r="R150" i="16"/>
  <c r="O150" i="16"/>
  <c r="N150" i="16"/>
  <c r="K150" i="16"/>
  <c r="I150" i="16"/>
  <c r="M150" i="16"/>
  <c r="L150" i="16"/>
  <c r="G150" i="16"/>
  <c r="J150" i="16"/>
  <c r="F150" i="16"/>
  <c r="C150" i="16"/>
  <c r="D150" i="16" s="1"/>
  <c r="E150" i="16" s="1"/>
  <c r="A150" i="16"/>
  <c r="B151" i="16"/>
  <c r="Y151" i="16" l="1"/>
  <c r="U151" i="16"/>
  <c r="AF151" i="16"/>
  <c r="W151" i="16"/>
  <c r="AD151" i="16" s="1"/>
  <c r="AA151" i="16"/>
  <c r="T151" i="16"/>
  <c r="X151" i="16"/>
  <c r="AE151" i="16" s="1"/>
  <c r="Z151" i="16"/>
  <c r="V151" i="16"/>
  <c r="AG151" i="16"/>
  <c r="R151" i="16"/>
  <c r="S151" i="16"/>
  <c r="M151" i="16"/>
  <c r="L151" i="16"/>
  <c r="J151" i="16"/>
  <c r="G151" i="16"/>
  <c r="O151" i="16"/>
  <c r="I151" i="16"/>
  <c r="K151" i="16"/>
  <c r="N151" i="16"/>
  <c r="C151" i="16"/>
  <c r="D151" i="16" s="1"/>
  <c r="E151" i="16" s="1"/>
  <c r="A151" i="16"/>
  <c r="F151" i="16"/>
  <c r="B152" i="16"/>
  <c r="AA152" i="16" l="1"/>
  <c r="W152" i="16"/>
  <c r="AD152" i="16" s="1"/>
  <c r="AG152" i="16"/>
  <c r="X152" i="16"/>
  <c r="AE152" i="16" s="1"/>
  <c r="Y152" i="16"/>
  <c r="AF152" i="16"/>
  <c r="U152" i="16"/>
  <c r="V152" i="16"/>
  <c r="T152" i="16"/>
  <c r="Z152" i="16"/>
  <c r="R152" i="16"/>
  <c r="L152" i="16"/>
  <c r="I152" i="16"/>
  <c r="G152" i="16"/>
  <c r="O152" i="16"/>
  <c r="J152" i="16"/>
  <c r="K152" i="16"/>
  <c r="N152" i="16"/>
  <c r="S152" i="16"/>
  <c r="M152" i="16"/>
  <c r="F152" i="16"/>
  <c r="C152" i="16"/>
  <c r="D152" i="16" s="1"/>
  <c r="E152" i="16" s="1"/>
  <c r="A152" i="16"/>
  <c r="B153" i="16"/>
  <c r="AG153" i="16" l="1"/>
  <c r="Y153" i="16"/>
  <c r="U153" i="16"/>
  <c r="X153" i="16"/>
  <c r="AE153" i="16" s="1"/>
  <c r="AF153" i="16"/>
  <c r="V153" i="16"/>
  <c r="Z153" i="16"/>
  <c r="AA153" i="16"/>
  <c r="W153" i="16"/>
  <c r="AD153" i="16" s="1"/>
  <c r="T153" i="16"/>
  <c r="S153" i="16"/>
  <c r="O153" i="16"/>
  <c r="N153" i="16"/>
  <c r="K153" i="16"/>
  <c r="J153" i="16"/>
  <c r="M153" i="16"/>
  <c r="I153" i="16"/>
  <c r="L153" i="16"/>
  <c r="G153" i="16"/>
  <c r="R153" i="16"/>
  <c r="F153" i="16"/>
  <c r="C153" i="16"/>
  <c r="D153" i="16" s="1"/>
  <c r="E153" i="16" s="1"/>
  <c r="A153" i="16"/>
  <c r="B154" i="16"/>
  <c r="AA154" i="16" l="1"/>
  <c r="W154" i="16"/>
  <c r="AD154" i="16" s="1"/>
  <c r="Y154" i="16"/>
  <c r="T154" i="16"/>
  <c r="Z154" i="16"/>
  <c r="AG154" i="16"/>
  <c r="V154" i="16"/>
  <c r="AF154" i="16"/>
  <c r="X154" i="16"/>
  <c r="AE154" i="16" s="1"/>
  <c r="U154" i="16"/>
  <c r="S154" i="16"/>
  <c r="R154" i="16"/>
  <c r="O154" i="16"/>
  <c r="N154" i="16"/>
  <c r="K154" i="16"/>
  <c r="I154" i="16"/>
  <c r="M154" i="16"/>
  <c r="G154" i="16"/>
  <c r="L154" i="16"/>
  <c r="J154" i="16"/>
  <c r="F154" i="16"/>
  <c r="C154" i="16"/>
  <c r="D154" i="16" s="1"/>
  <c r="E154" i="16" s="1"/>
  <c r="A154" i="16"/>
  <c r="B155" i="16"/>
  <c r="AG155" i="16" l="1"/>
  <c r="Y155" i="16"/>
  <c r="U155" i="16"/>
  <c r="Z155" i="16"/>
  <c r="T155" i="16"/>
  <c r="W155" i="16"/>
  <c r="AD155" i="16" s="1"/>
  <c r="AA155" i="16"/>
  <c r="V155" i="16"/>
  <c r="AF155" i="16"/>
  <c r="X155" i="16"/>
  <c r="AE155" i="16" s="1"/>
  <c r="R155" i="16"/>
  <c r="M155" i="16"/>
  <c r="L155" i="16"/>
  <c r="J155" i="16"/>
  <c r="G155" i="16"/>
  <c r="S155" i="16"/>
  <c r="K155" i="16"/>
  <c r="I155" i="16"/>
  <c r="O155" i="16"/>
  <c r="N155" i="16"/>
  <c r="C155" i="16"/>
  <c r="D155" i="16" s="1"/>
  <c r="E155" i="16" s="1"/>
  <c r="A155" i="16"/>
  <c r="F155" i="16"/>
  <c r="B156" i="16"/>
  <c r="AA156" i="16" l="1"/>
  <c r="W156" i="16"/>
  <c r="AD156" i="16" s="1"/>
  <c r="Z156" i="16"/>
  <c r="U156" i="16"/>
  <c r="AF156" i="16"/>
  <c r="T156" i="16"/>
  <c r="X156" i="16"/>
  <c r="AE156" i="16" s="1"/>
  <c r="Y156" i="16"/>
  <c r="V156" i="16"/>
  <c r="AG156" i="16"/>
  <c r="L156" i="16"/>
  <c r="I156" i="16"/>
  <c r="G156" i="16"/>
  <c r="R156" i="16"/>
  <c r="S156" i="16"/>
  <c r="N156" i="16"/>
  <c r="K156" i="16"/>
  <c r="O156" i="16"/>
  <c r="M156" i="16"/>
  <c r="J156" i="16"/>
  <c r="F156" i="16"/>
  <c r="C156" i="16"/>
  <c r="D156" i="16" s="1"/>
  <c r="E156" i="16" s="1"/>
  <c r="A156" i="16"/>
  <c r="B157" i="16"/>
  <c r="AG157" i="16" l="1"/>
  <c r="Y157" i="16"/>
  <c r="U157" i="16"/>
  <c r="AA157" i="16"/>
  <c r="V157" i="16"/>
  <c r="X157" i="16"/>
  <c r="AE157" i="16" s="1"/>
  <c r="AF157" i="16"/>
  <c r="T157" i="16"/>
  <c r="Z157" i="16"/>
  <c r="W157" i="16"/>
  <c r="AD157" i="16" s="1"/>
  <c r="S157" i="16"/>
  <c r="R157" i="16"/>
  <c r="O157" i="16"/>
  <c r="N157" i="16"/>
  <c r="K157" i="16"/>
  <c r="J157" i="16"/>
  <c r="M157" i="16"/>
  <c r="G157" i="16"/>
  <c r="L157" i="16"/>
  <c r="I157" i="16"/>
  <c r="F157" i="16"/>
  <c r="C157" i="16"/>
  <c r="D157" i="16" s="1"/>
  <c r="E157" i="16" s="1"/>
  <c r="A157" i="16"/>
  <c r="B158" i="16"/>
  <c r="AA158" i="16" l="1"/>
  <c r="W158" i="16"/>
  <c r="AD158" i="16" s="1"/>
  <c r="AF158" i="16"/>
  <c r="V158" i="16"/>
  <c r="AG158" i="16"/>
  <c r="U158" i="16"/>
  <c r="Y158" i="16"/>
  <c r="T158" i="16"/>
  <c r="Z158" i="16"/>
  <c r="X158" i="16"/>
  <c r="AE158" i="16" s="1"/>
  <c r="S158" i="16"/>
  <c r="R158" i="16"/>
  <c r="O158" i="16"/>
  <c r="N158" i="16"/>
  <c r="K158" i="16"/>
  <c r="I158" i="16"/>
  <c r="M158" i="16"/>
  <c r="L158" i="16"/>
  <c r="G158" i="16"/>
  <c r="J158" i="16"/>
  <c r="F158" i="16"/>
  <c r="C158" i="16"/>
  <c r="D158" i="16" s="1"/>
  <c r="E158" i="16" s="1"/>
  <c r="A158" i="16"/>
  <c r="B159" i="16"/>
  <c r="AG159" i="16" l="1"/>
  <c r="Y159" i="16"/>
  <c r="U159" i="16"/>
  <c r="AF159" i="16"/>
  <c r="W159" i="16"/>
  <c r="AD159" i="16" s="1"/>
  <c r="Z159" i="16"/>
  <c r="V159" i="16"/>
  <c r="X159" i="16"/>
  <c r="AE159" i="16" s="1"/>
  <c r="T159" i="16"/>
  <c r="AA159" i="16"/>
  <c r="R159" i="16"/>
  <c r="S159" i="16"/>
  <c r="M159" i="16"/>
  <c r="L159" i="16"/>
  <c r="J159" i="16"/>
  <c r="G159" i="16"/>
  <c r="O159" i="16"/>
  <c r="I159" i="16"/>
  <c r="N159" i="16"/>
  <c r="K159" i="16"/>
  <c r="C159" i="16"/>
  <c r="D159" i="16" s="1"/>
  <c r="E159" i="16" s="1"/>
  <c r="A159" i="16"/>
  <c r="F159" i="16"/>
  <c r="B160" i="16"/>
  <c r="AA160" i="16" l="1"/>
  <c r="W160" i="16"/>
  <c r="AD160" i="16" s="1"/>
  <c r="AG160" i="16"/>
  <c r="X160" i="16"/>
  <c r="AE160" i="16" s="1"/>
  <c r="V160" i="16"/>
  <c r="Z160" i="16"/>
  <c r="T160" i="16"/>
  <c r="AF160" i="16"/>
  <c r="Y160" i="16"/>
  <c r="U160" i="16"/>
  <c r="R160" i="16"/>
  <c r="L160" i="16"/>
  <c r="I160" i="16"/>
  <c r="G160" i="16"/>
  <c r="N160" i="16"/>
  <c r="M160" i="16"/>
  <c r="J160" i="16"/>
  <c r="K160" i="16"/>
  <c r="S160" i="16"/>
  <c r="O160" i="16"/>
  <c r="F160" i="16"/>
  <c r="C160" i="16"/>
  <c r="D160" i="16" s="1"/>
  <c r="E160" i="16" s="1"/>
  <c r="A160" i="16"/>
  <c r="B161" i="16"/>
  <c r="AG161" i="16" l="1"/>
  <c r="Y161" i="16"/>
  <c r="U161" i="16"/>
  <c r="X161" i="16"/>
  <c r="AE161" i="16" s="1"/>
  <c r="AA161" i="16"/>
  <c r="T161" i="16"/>
  <c r="W161" i="16"/>
  <c r="AD161" i="16" s="1"/>
  <c r="AF161" i="16"/>
  <c r="Z161" i="16"/>
  <c r="V161" i="16"/>
  <c r="S161" i="16"/>
  <c r="O161" i="16"/>
  <c r="N161" i="16"/>
  <c r="K161" i="16"/>
  <c r="J161" i="16"/>
  <c r="I161" i="16"/>
  <c r="G161" i="16"/>
  <c r="R161" i="16"/>
  <c r="M161" i="16"/>
  <c r="L161" i="16"/>
  <c r="F161" i="16"/>
  <c r="C161" i="16"/>
  <c r="D161" i="16" s="1"/>
  <c r="E161" i="16" s="1"/>
  <c r="A161" i="16"/>
  <c r="B162" i="16"/>
  <c r="AA162" i="16" l="1"/>
  <c r="W162" i="16"/>
  <c r="AD162" i="16" s="1"/>
  <c r="Y162" i="16"/>
  <c r="T162" i="16"/>
  <c r="X162" i="16"/>
  <c r="AE162" i="16" s="1"/>
  <c r="AF162" i="16"/>
  <c r="U162" i="16"/>
  <c r="V162" i="16"/>
  <c r="AG162" i="16"/>
  <c r="Z162" i="16"/>
  <c r="S162" i="16"/>
  <c r="R162" i="16"/>
  <c r="O162" i="16"/>
  <c r="N162" i="16"/>
  <c r="K162" i="16"/>
  <c r="I162" i="16"/>
  <c r="M162" i="16"/>
  <c r="G162" i="16"/>
  <c r="J162" i="16"/>
  <c r="L162" i="16"/>
  <c r="F162" i="16"/>
  <c r="C162" i="16"/>
  <c r="D162" i="16" s="1"/>
  <c r="E162" i="16" s="1"/>
  <c r="A162" i="16"/>
  <c r="B163" i="16"/>
  <c r="AG163" i="16" l="1"/>
  <c r="Y163" i="16"/>
  <c r="U163" i="16"/>
  <c r="Z163" i="16"/>
  <c r="T163" i="16"/>
  <c r="AF163" i="16"/>
  <c r="V163" i="16"/>
  <c r="X163" i="16"/>
  <c r="AE163" i="16" s="1"/>
  <c r="AA163" i="16"/>
  <c r="W163" i="16"/>
  <c r="AD163" i="16" s="1"/>
  <c r="R163" i="16"/>
  <c r="M163" i="16"/>
  <c r="S163" i="16"/>
  <c r="L163" i="16"/>
  <c r="J163" i="16"/>
  <c r="G163" i="16"/>
  <c r="K163" i="16"/>
  <c r="I163" i="16"/>
  <c r="N163" i="16"/>
  <c r="O163" i="16"/>
  <c r="C163" i="16"/>
  <c r="D163" i="16" s="1"/>
  <c r="E163" i="16" s="1"/>
  <c r="A163" i="16"/>
  <c r="F163" i="16"/>
  <c r="B164" i="16"/>
  <c r="Z164" i="16" l="1"/>
  <c r="V164" i="16"/>
  <c r="AF164" i="16"/>
  <c r="X164" i="16"/>
  <c r="AE164" i="16" s="1"/>
  <c r="T164" i="16"/>
  <c r="AA164" i="16"/>
  <c r="W164" i="16"/>
  <c r="AD164" i="16" s="1"/>
  <c r="Y164" i="16"/>
  <c r="AG164" i="16"/>
  <c r="U164" i="16"/>
  <c r="L164" i="16"/>
  <c r="I164" i="16"/>
  <c r="G164" i="16"/>
  <c r="S164" i="16"/>
  <c r="R164" i="16"/>
  <c r="N164" i="16"/>
  <c r="J164" i="16"/>
  <c r="O164" i="16"/>
  <c r="M164" i="16"/>
  <c r="K164" i="16"/>
  <c r="F164" i="16"/>
  <c r="C164" i="16"/>
  <c r="D164" i="16" s="1"/>
  <c r="E164" i="16" s="1"/>
  <c r="A164" i="16"/>
  <c r="B165" i="16"/>
  <c r="AF165" i="16" l="1"/>
  <c r="X165" i="16"/>
  <c r="AE165" i="16" s="1"/>
  <c r="T165" i="16"/>
  <c r="Z165" i="16"/>
  <c r="V165" i="16"/>
  <c r="Y165" i="16"/>
  <c r="W165" i="16"/>
  <c r="AD165" i="16" s="1"/>
  <c r="U165" i="16"/>
  <c r="AG165" i="16"/>
  <c r="AA165" i="16"/>
  <c r="S165" i="16"/>
  <c r="R165" i="16"/>
  <c r="O165" i="16"/>
  <c r="N165" i="16"/>
  <c r="K165" i="16"/>
  <c r="J165" i="16"/>
  <c r="M165" i="16"/>
  <c r="L165" i="16"/>
  <c r="I165" i="16"/>
  <c r="G165" i="16"/>
  <c r="F165" i="16"/>
  <c r="C165" i="16"/>
  <c r="D165" i="16" s="1"/>
  <c r="E165" i="16" s="1"/>
  <c r="A165" i="16"/>
  <c r="B166" i="16"/>
  <c r="Z166" i="16" l="1"/>
  <c r="V166" i="16"/>
  <c r="AF166" i="16"/>
  <c r="X166" i="16"/>
  <c r="AE166" i="16" s="1"/>
  <c r="T166" i="16"/>
  <c r="W166" i="16"/>
  <c r="AD166" i="16" s="1"/>
  <c r="Y166" i="16"/>
  <c r="AA166" i="16"/>
  <c r="U166" i="16"/>
  <c r="AG166" i="16"/>
  <c r="S166" i="16"/>
  <c r="R166" i="16"/>
  <c r="O166" i="16"/>
  <c r="N166" i="16"/>
  <c r="K166" i="16"/>
  <c r="I166" i="16"/>
  <c r="M166" i="16"/>
  <c r="L166" i="16"/>
  <c r="J166" i="16"/>
  <c r="G166" i="16"/>
  <c r="F166" i="16"/>
  <c r="C166" i="16"/>
  <c r="D166" i="16" s="1"/>
  <c r="E166" i="16" s="1"/>
  <c r="A166" i="16"/>
  <c r="B167" i="16"/>
  <c r="AF167" i="16" l="1"/>
  <c r="X167" i="16"/>
  <c r="AE167" i="16" s="1"/>
  <c r="T167" i="16"/>
  <c r="Z167" i="16"/>
  <c r="V167" i="16"/>
  <c r="AG167" i="16"/>
  <c r="U167" i="16"/>
  <c r="Y167" i="16"/>
  <c r="W167" i="16"/>
  <c r="AD167" i="16" s="1"/>
  <c r="AA167" i="16"/>
  <c r="R167" i="16"/>
  <c r="S167" i="16"/>
  <c r="M167" i="16"/>
  <c r="L167" i="16"/>
  <c r="J167" i="16"/>
  <c r="G167" i="16"/>
  <c r="O167" i="16"/>
  <c r="I167" i="16"/>
  <c r="K167" i="16"/>
  <c r="N167" i="16"/>
  <c r="C167" i="16"/>
  <c r="D167" i="16" s="1"/>
  <c r="E167" i="16" s="1"/>
  <c r="A167" i="16"/>
  <c r="F167" i="16"/>
  <c r="B168" i="16"/>
  <c r="Z168" i="16" l="1"/>
  <c r="V168" i="16"/>
  <c r="AF168" i="16"/>
  <c r="X168" i="16"/>
  <c r="AE168" i="16" s="1"/>
  <c r="T168" i="16"/>
  <c r="AA168" i="16"/>
  <c r="Y168" i="16"/>
  <c r="U168" i="16"/>
  <c r="AG168" i="16"/>
  <c r="W168" i="16"/>
  <c r="AD168" i="16" s="1"/>
  <c r="R168" i="16"/>
  <c r="L168" i="16"/>
  <c r="I168" i="16"/>
  <c r="G168" i="16"/>
  <c r="O168" i="16"/>
  <c r="S168" i="16"/>
  <c r="K168" i="16"/>
  <c r="N168" i="16"/>
  <c r="M168" i="16"/>
  <c r="J168" i="16"/>
  <c r="F168" i="16"/>
  <c r="C168" i="16"/>
  <c r="D168" i="16" s="1"/>
  <c r="E168" i="16" s="1"/>
  <c r="A168" i="16"/>
  <c r="B169" i="16"/>
  <c r="AF169" i="16" l="1"/>
  <c r="X169" i="16"/>
  <c r="AE169" i="16" s="1"/>
  <c r="T169" i="16"/>
  <c r="Z169" i="16"/>
  <c r="V169" i="16"/>
  <c r="Y169" i="16"/>
  <c r="AA169" i="16"/>
  <c r="W169" i="16"/>
  <c r="AD169" i="16" s="1"/>
  <c r="U169" i="16"/>
  <c r="AG169" i="16"/>
  <c r="S169" i="16"/>
  <c r="O169" i="16"/>
  <c r="N169" i="16"/>
  <c r="K169" i="16"/>
  <c r="J169" i="16"/>
  <c r="M169" i="16"/>
  <c r="I169" i="16"/>
  <c r="R169" i="16"/>
  <c r="G169" i="16"/>
  <c r="L169" i="16"/>
  <c r="F169" i="16"/>
  <c r="C169" i="16"/>
  <c r="D169" i="16" s="1"/>
  <c r="E169" i="16" s="1"/>
  <c r="A169" i="16"/>
  <c r="B170" i="16"/>
  <c r="Z170" i="16" l="1"/>
  <c r="V170" i="16"/>
  <c r="AF170" i="16"/>
  <c r="X170" i="16"/>
  <c r="AE170" i="16" s="1"/>
  <c r="T170" i="16"/>
  <c r="W170" i="16"/>
  <c r="AD170" i="16" s="1"/>
  <c r="AA170" i="16"/>
  <c r="AG170" i="16"/>
  <c r="U170" i="16"/>
  <c r="Y170" i="16"/>
  <c r="S170" i="16"/>
  <c r="R170" i="16"/>
  <c r="O170" i="16"/>
  <c r="N170" i="16"/>
  <c r="K170" i="16"/>
  <c r="I170" i="16"/>
  <c r="M170" i="16"/>
  <c r="G170" i="16"/>
  <c r="L170" i="16"/>
  <c r="J170" i="16"/>
  <c r="F170" i="16"/>
  <c r="C170" i="16"/>
  <c r="D170" i="16" s="1"/>
  <c r="E170" i="16" s="1"/>
  <c r="A170" i="16"/>
  <c r="B171" i="16"/>
  <c r="AF171" i="16" l="1"/>
  <c r="X171" i="16"/>
  <c r="AE171" i="16" s="1"/>
  <c r="T171" i="16"/>
  <c r="Z171" i="16"/>
  <c r="V171" i="16"/>
  <c r="AG171" i="16"/>
  <c r="U171" i="16"/>
  <c r="AA171" i="16"/>
  <c r="Y171" i="16"/>
  <c r="W171" i="16"/>
  <c r="AD171" i="16" s="1"/>
  <c r="R171" i="16"/>
  <c r="M171" i="16"/>
  <c r="L171" i="16"/>
  <c r="J171" i="16"/>
  <c r="G171" i="16"/>
  <c r="S171" i="16"/>
  <c r="K171" i="16"/>
  <c r="I171" i="16"/>
  <c r="O171" i="16"/>
  <c r="N171" i="16"/>
  <c r="C171" i="16"/>
  <c r="D171" i="16" s="1"/>
  <c r="E171" i="16" s="1"/>
  <c r="A171" i="16"/>
  <c r="F171" i="16"/>
  <c r="B172" i="16"/>
  <c r="Z172" i="16" l="1"/>
  <c r="V172" i="16"/>
  <c r="AF172" i="16"/>
  <c r="X172" i="16"/>
  <c r="AE172" i="16" s="1"/>
  <c r="T172" i="16"/>
  <c r="AA172" i="16"/>
  <c r="AG172" i="16"/>
  <c r="W172" i="16"/>
  <c r="AD172" i="16" s="1"/>
  <c r="U172" i="16"/>
  <c r="Y172" i="16"/>
  <c r="L172" i="16"/>
  <c r="I172" i="16"/>
  <c r="G172" i="16"/>
  <c r="R172" i="16"/>
  <c r="S172" i="16"/>
  <c r="N172" i="16"/>
  <c r="K172" i="16"/>
  <c r="J172" i="16"/>
  <c r="O172" i="16"/>
  <c r="M172" i="16"/>
  <c r="F172" i="16"/>
  <c r="C172" i="16"/>
  <c r="D172" i="16" s="1"/>
  <c r="E172" i="16" s="1"/>
  <c r="A172" i="16"/>
  <c r="B173" i="16"/>
  <c r="AF173" i="16" l="1"/>
  <c r="X173" i="16"/>
  <c r="AE173" i="16" s="1"/>
  <c r="T173" i="16"/>
  <c r="Z173" i="16"/>
  <c r="V173" i="16"/>
  <c r="Y173" i="16"/>
  <c r="AG173" i="16"/>
  <c r="AA173" i="16"/>
  <c r="U173" i="16"/>
  <c r="W173" i="16"/>
  <c r="AD173" i="16" s="1"/>
  <c r="S173" i="16"/>
  <c r="R173" i="16"/>
  <c r="O173" i="16"/>
  <c r="N173" i="16"/>
  <c r="K173" i="16"/>
  <c r="J173" i="16"/>
  <c r="M173" i="16"/>
  <c r="G173" i="16"/>
  <c r="L173" i="16"/>
  <c r="I173" i="16"/>
  <c r="F173" i="16"/>
  <c r="C173" i="16"/>
  <c r="D173" i="16" s="1"/>
  <c r="E173" i="16" s="1"/>
  <c r="A173" i="16"/>
  <c r="B174" i="16"/>
  <c r="Z174" i="16" l="1"/>
  <c r="V174" i="16"/>
  <c r="AF174" i="16"/>
  <c r="X174" i="16"/>
  <c r="AE174" i="16" s="1"/>
  <c r="T174" i="16"/>
  <c r="W174" i="16"/>
  <c r="AD174" i="16" s="1"/>
  <c r="AG174" i="16"/>
  <c r="Y174" i="16"/>
  <c r="AA174" i="16"/>
  <c r="U174" i="16"/>
  <c r="S174" i="16"/>
  <c r="R174" i="16"/>
  <c r="O174" i="16"/>
  <c r="N174" i="16"/>
  <c r="K174" i="16"/>
  <c r="I174" i="16"/>
  <c r="M174" i="16"/>
  <c r="L174" i="16"/>
  <c r="G174" i="16"/>
  <c r="J174" i="16"/>
  <c r="F174" i="16"/>
  <c r="C174" i="16"/>
  <c r="D174" i="16" s="1"/>
  <c r="E174" i="16" s="1"/>
  <c r="A174" i="16"/>
  <c r="B175" i="16"/>
  <c r="AF175" i="16" l="1"/>
  <c r="X175" i="16"/>
  <c r="AE175" i="16" s="1"/>
  <c r="T175" i="16"/>
  <c r="Z175" i="16"/>
  <c r="V175" i="16"/>
  <c r="AG175" i="16"/>
  <c r="U175" i="16"/>
  <c r="W175" i="16"/>
  <c r="AD175" i="16" s="1"/>
  <c r="AA175" i="16"/>
  <c r="Y175" i="16"/>
  <c r="R175" i="16"/>
  <c r="S175" i="16"/>
  <c r="M175" i="16"/>
  <c r="L175" i="16"/>
  <c r="J175" i="16"/>
  <c r="G175" i="16"/>
  <c r="O175" i="16"/>
  <c r="I175" i="16"/>
  <c r="K175" i="16"/>
  <c r="N175" i="16"/>
  <c r="C175" i="16"/>
  <c r="D175" i="16" s="1"/>
  <c r="E175" i="16" s="1"/>
  <c r="A175" i="16"/>
  <c r="F175" i="16"/>
  <c r="B176" i="16"/>
  <c r="Z176" i="16" l="1"/>
  <c r="V176" i="16"/>
  <c r="AF176" i="16"/>
  <c r="X176" i="16"/>
  <c r="AE176" i="16" s="1"/>
  <c r="T176" i="16"/>
  <c r="AA176" i="16"/>
  <c r="U176" i="16"/>
  <c r="Y176" i="16"/>
  <c r="AG176" i="16"/>
  <c r="W176" i="16"/>
  <c r="AD176" i="16" s="1"/>
  <c r="R176" i="16"/>
  <c r="L176" i="16"/>
  <c r="I176" i="16"/>
  <c r="G176" i="16"/>
  <c r="O176" i="16"/>
  <c r="S176" i="16"/>
  <c r="N176" i="16"/>
  <c r="M176" i="16"/>
  <c r="J176" i="16"/>
  <c r="K176" i="16"/>
  <c r="F176" i="16"/>
  <c r="C176" i="16"/>
  <c r="D176" i="16" s="1"/>
  <c r="E176" i="16" s="1"/>
  <c r="A176" i="16"/>
  <c r="B177" i="16"/>
  <c r="AF177" i="16" l="1"/>
  <c r="X177" i="16"/>
  <c r="AE177" i="16" s="1"/>
  <c r="T177" i="16"/>
  <c r="Z177" i="16"/>
  <c r="V177" i="16"/>
  <c r="Y177" i="16"/>
  <c r="U177" i="16"/>
  <c r="AG177" i="16"/>
  <c r="W177" i="16"/>
  <c r="AD177" i="16" s="1"/>
  <c r="AA177" i="16"/>
  <c r="S177" i="16"/>
  <c r="O177" i="16"/>
  <c r="N177" i="16"/>
  <c r="K177" i="16"/>
  <c r="J177" i="16"/>
  <c r="R177" i="16"/>
  <c r="I177" i="16"/>
  <c r="L177" i="16"/>
  <c r="G177" i="16"/>
  <c r="M177" i="16"/>
  <c r="F177" i="16"/>
  <c r="C177" i="16"/>
  <c r="D177" i="16" s="1"/>
  <c r="E177" i="16" s="1"/>
  <c r="A177" i="16"/>
  <c r="B178" i="16"/>
  <c r="Z178" i="16" l="1"/>
  <c r="V178" i="16"/>
  <c r="AF178" i="16"/>
  <c r="X178" i="16"/>
  <c r="AE178" i="16" s="1"/>
  <c r="T178" i="16"/>
  <c r="W178" i="16"/>
  <c r="AD178" i="16" s="1"/>
  <c r="U178" i="16"/>
  <c r="AA178" i="16"/>
  <c r="AG178" i="16"/>
  <c r="Y178" i="16"/>
  <c r="S178" i="16"/>
  <c r="R178" i="16"/>
  <c r="O178" i="16"/>
  <c r="N178" i="16"/>
  <c r="K178" i="16"/>
  <c r="I178" i="16"/>
  <c r="M178" i="16"/>
  <c r="G178" i="16"/>
  <c r="J178" i="16"/>
  <c r="L178" i="16"/>
  <c r="F178" i="16"/>
  <c r="C178" i="16"/>
  <c r="D178" i="16" s="1"/>
  <c r="E178" i="16" s="1"/>
  <c r="A178" i="16"/>
  <c r="B179" i="16"/>
  <c r="AF179" i="16" l="1"/>
  <c r="X179" i="16"/>
  <c r="AE179" i="16" s="1"/>
  <c r="T179" i="16"/>
  <c r="Z179" i="16"/>
  <c r="V179" i="16"/>
  <c r="AG179" i="16"/>
  <c r="U179" i="16"/>
  <c r="W179" i="16"/>
  <c r="AD179" i="16" s="1"/>
  <c r="Y179" i="16"/>
  <c r="AA179" i="16"/>
  <c r="R179" i="16"/>
  <c r="M179" i="16"/>
  <c r="S179" i="16"/>
  <c r="L179" i="16"/>
  <c r="J179" i="16"/>
  <c r="G179" i="16"/>
  <c r="K179" i="16"/>
  <c r="I179" i="16"/>
  <c r="N179" i="16"/>
  <c r="O179" i="16"/>
  <c r="C179" i="16"/>
  <c r="D179" i="16" s="1"/>
  <c r="E179" i="16" s="1"/>
  <c r="A179" i="16"/>
  <c r="F179" i="16"/>
  <c r="B180" i="16"/>
  <c r="Z180" i="16" l="1"/>
  <c r="V180" i="16"/>
  <c r="AF180" i="16"/>
  <c r="X180" i="16"/>
  <c r="AE180" i="16" s="1"/>
  <c r="T180" i="16"/>
  <c r="AA180" i="16"/>
  <c r="W180" i="16"/>
  <c r="AD180" i="16" s="1"/>
  <c r="AG180" i="16"/>
  <c r="U180" i="16"/>
  <c r="Y180" i="16"/>
  <c r="L180" i="16"/>
  <c r="I180" i="16"/>
  <c r="G180" i="16"/>
  <c r="O180" i="16"/>
  <c r="S180" i="16"/>
  <c r="R180" i="16"/>
  <c r="N180" i="16"/>
  <c r="J180" i="16"/>
  <c r="M180" i="16"/>
  <c r="K180" i="16"/>
  <c r="F180" i="16"/>
  <c r="C180" i="16"/>
  <c r="D180" i="16" s="1"/>
  <c r="E180" i="16" s="1"/>
  <c r="A180" i="16"/>
  <c r="B181" i="16"/>
  <c r="AF181" i="16" l="1"/>
  <c r="X181" i="16"/>
  <c r="AE181" i="16" s="1"/>
  <c r="T181" i="16"/>
  <c r="Z181" i="16"/>
  <c r="V181" i="16"/>
  <c r="Y181" i="16"/>
  <c r="W181" i="16"/>
  <c r="AD181" i="16" s="1"/>
  <c r="AA181" i="16"/>
  <c r="AG181" i="16"/>
  <c r="U181" i="16"/>
  <c r="S181" i="16"/>
  <c r="R181" i="16"/>
  <c r="O181" i="16"/>
  <c r="N181" i="16"/>
  <c r="K181" i="16"/>
  <c r="J181" i="16"/>
  <c r="M181" i="16"/>
  <c r="L181" i="16"/>
  <c r="I181" i="16"/>
  <c r="G181" i="16"/>
  <c r="C181" i="16"/>
  <c r="D181" i="16" s="1"/>
  <c r="E181" i="16" s="1"/>
  <c r="A181" i="16"/>
  <c r="F181" i="16"/>
  <c r="B182" i="16"/>
  <c r="Z182" i="16" l="1"/>
  <c r="V182" i="16"/>
  <c r="X182" i="16"/>
  <c r="AE182" i="16" s="1"/>
  <c r="T182" i="16"/>
  <c r="W182" i="16"/>
  <c r="AD182" i="16" s="1"/>
  <c r="Y182" i="16"/>
  <c r="U182" i="16"/>
  <c r="AG182" i="16"/>
  <c r="AA182" i="16"/>
  <c r="AF182" i="16"/>
  <c r="S182" i="16"/>
  <c r="R182" i="16"/>
  <c r="O182" i="16"/>
  <c r="N182" i="16"/>
  <c r="K182" i="16"/>
  <c r="I182" i="16"/>
  <c r="M182" i="16"/>
  <c r="L182" i="16"/>
  <c r="G182" i="16"/>
  <c r="J182" i="16"/>
  <c r="F182" i="16"/>
  <c r="C182" i="16"/>
  <c r="D182" i="16" s="1"/>
  <c r="E182" i="16" s="1"/>
  <c r="A182" i="16"/>
  <c r="B183" i="16"/>
  <c r="AF183" i="16" l="1"/>
  <c r="X183" i="16"/>
  <c r="AE183" i="16" s="1"/>
  <c r="T183" i="16"/>
  <c r="Z183" i="16"/>
  <c r="V183" i="16"/>
  <c r="AG183" i="16"/>
  <c r="U183" i="16"/>
  <c r="Y183" i="16"/>
  <c r="AA183" i="16"/>
  <c r="W183" i="16"/>
  <c r="AD183" i="16" s="1"/>
  <c r="R183" i="16"/>
  <c r="S183" i="16"/>
  <c r="M183" i="16"/>
  <c r="L183" i="16"/>
  <c r="J183" i="16"/>
  <c r="G183" i="16"/>
  <c r="I183" i="16"/>
  <c r="O183" i="16"/>
  <c r="K183" i="16"/>
  <c r="N183" i="16"/>
  <c r="F183" i="16"/>
  <c r="C183" i="16"/>
  <c r="D183" i="16" s="1"/>
  <c r="E183" i="16" s="1"/>
  <c r="A183" i="16"/>
  <c r="B184" i="16"/>
  <c r="Z184" i="16" l="1"/>
  <c r="V184" i="16"/>
  <c r="X184" i="16"/>
  <c r="AE184" i="16" s="1"/>
  <c r="T184" i="16"/>
  <c r="AA184" i="16"/>
  <c r="Y184" i="16"/>
  <c r="W184" i="16"/>
  <c r="AD184" i="16" s="1"/>
  <c r="AG184" i="16"/>
  <c r="U184" i="16"/>
  <c r="AF184" i="16"/>
  <c r="R184" i="16"/>
  <c r="L184" i="16"/>
  <c r="I184" i="16"/>
  <c r="G184" i="16"/>
  <c r="O184" i="16"/>
  <c r="S184" i="16"/>
  <c r="J184" i="16"/>
  <c r="K184" i="16"/>
  <c r="N184" i="16"/>
  <c r="M184" i="16"/>
  <c r="F184" i="16"/>
  <c r="C184" i="16"/>
  <c r="D184" i="16" s="1"/>
  <c r="E184" i="16" s="1"/>
  <c r="A184" i="16"/>
  <c r="B185" i="16"/>
  <c r="AF185" i="16" l="1"/>
  <c r="X185" i="16"/>
  <c r="AE185" i="16" s="1"/>
  <c r="T185" i="16"/>
  <c r="Z185" i="16"/>
  <c r="V185" i="16"/>
  <c r="Y185" i="16"/>
  <c r="AA185" i="16"/>
  <c r="U185" i="16"/>
  <c r="AG185" i="16"/>
  <c r="W185" i="16"/>
  <c r="AD185" i="16" s="1"/>
  <c r="S185" i="16"/>
  <c r="O185" i="16"/>
  <c r="N185" i="16"/>
  <c r="K185" i="16"/>
  <c r="J185" i="16"/>
  <c r="M185" i="16"/>
  <c r="R185" i="16"/>
  <c r="G185" i="16"/>
  <c r="I185" i="16"/>
  <c r="L185" i="16"/>
  <c r="C185" i="16"/>
  <c r="D185" i="16" s="1"/>
  <c r="E185" i="16" s="1"/>
  <c r="A185" i="16"/>
  <c r="F185" i="16"/>
  <c r="B186" i="16"/>
  <c r="Z186" i="16" l="1"/>
  <c r="V186" i="16"/>
  <c r="AF186" i="16"/>
  <c r="X186" i="16"/>
  <c r="AE186" i="16" s="1"/>
  <c r="T186" i="16"/>
  <c r="W186" i="16"/>
  <c r="AD186" i="16" s="1"/>
  <c r="AA186" i="16"/>
  <c r="Y186" i="16"/>
  <c r="U186" i="16"/>
  <c r="AG186" i="16"/>
  <c r="S186" i="16"/>
  <c r="R186" i="16"/>
  <c r="O186" i="16"/>
  <c r="N186" i="16"/>
  <c r="K186" i="16"/>
  <c r="I186" i="16"/>
  <c r="M186" i="16"/>
  <c r="G186" i="16"/>
  <c r="L186" i="16"/>
  <c r="J186" i="16"/>
  <c r="F186" i="16"/>
  <c r="C186" i="16"/>
  <c r="D186" i="16" s="1"/>
  <c r="E186" i="16" s="1"/>
  <c r="A186" i="16"/>
  <c r="B187" i="16"/>
  <c r="AF187" i="16" l="1"/>
  <c r="X187" i="16"/>
  <c r="AE187" i="16" s="1"/>
  <c r="T187" i="16"/>
  <c r="Z187" i="16"/>
  <c r="V187" i="16"/>
  <c r="AG187" i="16"/>
  <c r="U187" i="16"/>
  <c r="AA187" i="16"/>
  <c r="W187" i="16"/>
  <c r="AD187" i="16" s="1"/>
  <c r="Y187" i="16"/>
  <c r="R187" i="16"/>
  <c r="M187" i="16"/>
  <c r="S187" i="16"/>
  <c r="L187" i="16"/>
  <c r="J187" i="16"/>
  <c r="G187" i="16"/>
  <c r="K187" i="16"/>
  <c r="I187" i="16"/>
  <c r="O187" i="16"/>
  <c r="N187" i="16"/>
  <c r="F187" i="16"/>
  <c r="C187" i="16"/>
  <c r="D187" i="16" s="1"/>
  <c r="E187" i="16" s="1"/>
  <c r="A187" i="16"/>
  <c r="B188" i="16"/>
  <c r="Z188" i="16" l="1"/>
  <c r="V188" i="16"/>
  <c r="X188" i="16"/>
  <c r="AE188" i="16" s="1"/>
  <c r="T188" i="16"/>
  <c r="AA188" i="16"/>
  <c r="AG188" i="16"/>
  <c r="U188" i="16"/>
  <c r="Y188" i="16"/>
  <c r="W188" i="16"/>
  <c r="AD188" i="16" s="1"/>
  <c r="AF188" i="16"/>
  <c r="L188" i="16"/>
  <c r="I188" i="16"/>
  <c r="G188" i="16"/>
  <c r="R188" i="16"/>
  <c r="O188" i="16"/>
  <c r="S188" i="16"/>
  <c r="N188" i="16"/>
  <c r="J188" i="16"/>
  <c r="M188" i="16"/>
  <c r="K188" i="16"/>
  <c r="F188" i="16"/>
  <c r="C188" i="16"/>
  <c r="D188" i="16" s="1"/>
  <c r="E188" i="16" s="1"/>
  <c r="A188" i="16"/>
  <c r="B189" i="16"/>
  <c r="X189" i="16" l="1"/>
  <c r="AE189" i="16" s="1"/>
  <c r="T189" i="16"/>
  <c r="Z189" i="16"/>
  <c r="V189" i="16"/>
  <c r="Y189" i="16"/>
  <c r="AG189" i="16"/>
  <c r="W189" i="16"/>
  <c r="AD189" i="16" s="1"/>
  <c r="U189" i="16"/>
  <c r="AA189" i="16"/>
  <c r="AF189" i="16"/>
  <c r="S189" i="16"/>
  <c r="R189" i="16"/>
  <c r="O189" i="16"/>
  <c r="N189" i="16"/>
  <c r="K189" i="16"/>
  <c r="J189" i="16"/>
  <c r="M189" i="16"/>
  <c r="I189" i="16"/>
  <c r="L189" i="16"/>
  <c r="G189" i="16"/>
  <c r="C189" i="16"/>
  <c r="D189" i="16" s="1"/>
  <c r="E189" i="16" s="1"/>
  <c r="A189" i="16"/>
  <c r="F189" i="16"/>
  <c r="B190" i="16"/>
  <c r="Z190" i="16" l="1"/>
  <c r="V190" i="16"/>
  <c r="AF190" i="16"/>
  <c r="X190" i="16"/>
  <c r="AE190" i="16" s="1"/>
  <c r="T190" i="16"/>
  <c r="W190" i="16"/>
  <c r="AD190" i="16" s="1"/>
  <c r="Y190" i="16"/>
  <c r="AG190" i="16"/>
  <c r="U190" i="16"/>
  <c r="AA190" i="16"/>
  <c r="S190" i="16"/>
  <c r="R190" i="16"/>
  <c r="O190" i="16"/>
  <c r="N190" i="16"/>
  <c r="K190" i="16"/>
  <c r="I190" i="16"/>
  <c r="M190" i="16"/>
  <c r="L190" i="16"/>
  <c r="G190" i="16"/>
  <c r="J190" i="16"/>
  <c r="F190" i="16"/>
  <c r="C190" i="16"/>
  <c r="D190" i="16" s="1"/>
  <c r="E190" i="16" s="1"/>
  <c r="A190" i="16"/>
  <c r="B191" i="16"/>
  <c r="X191" i="16" l="1"/>
  <c r="AE191" i="16" s="1"/>
  <c r="T191" i="16"/>
  <c r="Z191" i="16"/>
  <c r="V191" i="16"/>
  <c r="AG191" i="16"/>
  <c r="U191" i="16"/>
  <c r="Y191" i="16"/>
  <c r="W191" i="16"/>
  <c r="AD191" i="16" s="1"/>
  <c r="AA191" i="16"/>
  <c r="AF191" i="16"/>
  <c r="R191" i="16"/>
  <c r="S191" i="16"/>
  <c r="M191" i="16"/>
  <c r="L191" i="16"/>
  <c r="J191" i="16"/>
  <c r="G191" i="16"/>
  <c r="O191" i="16"/>
  <c r="I191" i="16"/>
  <c r="K191" i="16"/>
  <c r="N191" i="16"/>
  <c r="F191" i="16"/>
  <c r="C191" i="16"/>
  <c r="D191" i="16" s="1"/>
  <c r="E191" i="16" s="1"/>
  <c r="A191" i="16"/>
  <c r="B192" i="16"/>
  <c r="Z192" i="16" l="1"/>
  <c r="V192" i="16"/>
  <c r="AF192" i="16"/>
  <c r="X192" i="16"/>
  <c r="AE192" i="16" s="1"/>
  <c r="T192" i="16"/>
  <c r="AA192" i="16"/>
  <c r="Y192" i="16"/>
  <c r="U192" i="16"/>
  <c r="W192" i="16"/>
  <c r="AD192" i="16" s="1"/>
  <c r="AG192" i="16"/>
  <c r="R192" i="16"/>
  <c r="L192" i="16"/>
  <c r="I192" i="16"/>
  <c r="G192" i="16"/>
  <c r="O192" i="16"/>
  <c r="S192" i="16"/>
  <c r="N192" i="16"/>
  <c r="M192" i="16"/>
  <c r="K192" i="16"/>
  <c r="J192" i="16"/>
  <c r="F192" i="16"/>
  <c r="C192" i="16"/>
  <c r="D192" i="16" s="1"/>
  <c r="E192" i="16" s="1"/>
  <c r="A192" i="16"/>
  <c r="B193" i="16"/>
  <c r="X193" i="16" l="1"/>
  <c r="AE193" i="16" s="1"/>
  <c r="T193" i="16"/>
  <c r="Z193" i="16"/>
  <c r="V193" i="16"/>
  <c r="Y193" i="16"/>
  <c r="AA193" i="16"/>
  <c r="U193" i="16"/>
  <c r="W193" i="16"/>
  <c r="AG193" i="16"/>
  <c r="AF193" i="16"/>
  <c r="AD193" i="16"/>
  <c r="S193" i="16"/>
  <c r="O193" i="16"/>
  <c r="N193" i="16"/>
  <c r="K193" i="16"/>
  <c r="J193" i="16"/>
  <c r="R193" i="16"/>
  <c r="G193" i="16"/>
  <c r="M193" i="16"/>
  <c r="I193" i="16"/>
  <c r="L193" i="16"/>
  <c r="C193" i="16"/>
  <c r="D193" i="16" s="1"/>
  <c r="E193" i="16" s="1"/>
  <c r="A193" i="16"/>
  <c r="F193" i="16"/>
  <c r="B194" i="16"/>
  <c r="Z194" i="16" l="1"/>
  <c r="V194" i="16"/>
  <c r="AF194" i="16"/>
  <c r="X194" i="16"/>
  <c r="AE194" i="16" s="1"/>
  <c r="T194" i="16"/>
  <c r="W194" i="16"/>
  <c r="AD194" i="16" s="1"/>
  <c r="AA194" i="16"/>
  <c r="U194" i="16"/>
  <c r="Y194" i="16"/>
  <c r="AG194" i="16"/>
  <c r="S194" i="16"/>
  <c r="R194" i="16"/>
  <c r="O194" i="16"/>
  <c r="N194" i="16"/>
  <c r="K194" i="16"/>
  <c r="I194" i="16"/>
  <c r="M194" i="16"/>
  <c r="G194" i="16"/>
  <c r="J194" i="16"/>
  <c r="L194" i="16"/>
  <c r="F194" i="16"/>
  <c r="C194" i="16"/>
  <c r="D194" i="16" s="1"/>
  <c r="E194" i="16" s="1"/>
  <c r="A194" i="16"/>
  <c r="B195" i="16"/>
  <c r="X195" i="16" l="1"/>
  <c r="AE195" i="16" s="1"/>
  <c r="T195" i="16"/>
  <c r="Z195" i="16"/>
  <c r="V195" i="16"/>
  <c r="AG195" i="16"/>
  <c r="U195" i="16"/>
  <c r="AA195" i="16"/>
  <c r="W195" i="16"/>
  <c r="AD195" i="16" s="1"/>
  <c r="Y195" i="16"/>
  <c r="R195" i="16"/>
  <c r="AF195" i="16"/>
  <c r="M195" i="16"/>
  <c r="L195" i="16"/>
  <c r="J195" i="16"/>
  <c r="G195" i="16"/>
  <c r="S195" i="16"/>
  <c r="K195" i="16"/>
  <c r="I195" i="16"/>
  <c r="O195" i="16"/>
  <c r="N195" i="16"/>
  <c r="F195" i="16"/>
  <c r="C195" i="16"/>
  <c r="D195" i="16" s="1"/>
  <c r="E195" i="16" s="1"/>
  <c r="A195" i="16"/>
  <c r="B196" i="16"/>
  <c r="Z196" i="16" l="1"/>
  <c r="V196" i="16"/>
  <c r="X196" i="16"/>
  <c r="AE196" i="16" s="1"/>
  <c r="T196" i="16"/>
  <c r="AA196" i="16"/>
  <c r="AG196" i="16"/>
  <c r="W196" i="16"/>
  <c r="AD196" i="16" s="1"/>
  <c r="Y196" i="16"/>
  <c r="U196" i="16"/>
  <c r="AF196" i="16"/>
  <c r="L196" i="16"/>
  <c r="I196" i="16"/>
  <c r="G196" i="16"/>
  <c r="O196" i="16"/>
  <c r="S196" i="16"/>
  <c r="R196" i="16"/>
  <c r="N196" i="16"/>
  <c r="J196" i="16"/>
  <c r="M196" i="16"/>
  <c r="K196" i="16"/>
  <c r="F196" i="16"/>
  <c r="C196" i="16"/>
  <c r="D196" i="16" s="1"/>
  <c r="E196" i="16" s="1"/>
  <c r="A196" i="16"/>
  <c r="B197" i="16"/>
  <c r="AF197" i="16" l="1"/>
  <c r="X197" i="16"/>
  <c r="AE197" i="16" s="1"/>
  <c r="T197" i="16"/>
  <c r="Z197" i="16"/>
  <c r="V197" i="16"/>
  <c r="Y197" i="16"/>
  <c r="AG197" i="16"/>
  <c r="W197" i="16"/>
  <c r="AD197" i="16" s="1"/>
  <c r="AA197" i="16"/>
  <c r="U197" i="16"/>
  <c r="S197" i="16"/>
  <c r="R197" i="16"/>
  <c r="O197" i="16"/>
  <c r="N197" i="16"/>
  <c r="K197" i="16"/>
  <c r="J197" i="16"/>
  <c r="M197" i="16"/>
  <c r="I197" i="16"/>
  <c r="G197" i="16"/>
  <c r="L197" i="16"/>
  <c r="C197" i="16"/>
  <c r="D197" i="16" s="1"/>
  <c r="E197" i="16" s="1"/>
  <c r="A197" i="16"/>
  <c r="F197" i="16"/>
  <c r="V5" i="14"/>
  <c r="N5" i="14"/>
  <c r="P5" i="14"/>
  <c r="M5" i="14"/>
  <c r="Y5" i="14"/>
  <c r="L5" i="14"/>
  <c r="Z5" i="14"/>
  <c r="AA5" i="14"/>
  <c r="O5" i="14"/>
  <c r="I5" i="14"/>
  <c r="J5" i="14"/>
  <c r="Q5" i="14"/>
  <c r="T5" i="14"/>
  <c r="S5" i="14"/>
  <c r="K5" i="14"/>
  <c r="R5" i="14"/>
  <c r="U5" i="14"/>
  <c r="H5" i="14"/>
  <c r="AB5" i="14"/>
  <c r="AF5" i="14" s="1"/>
  <c r="X5" i="14"/>
  <c r="AE5" i="14" s="1"/>
  <c r="AC5" i="14"/>
  <c r="AG5" i="14" s="1"/>
  <c r="B6" i="14"/>
  <c r="AA6" i="14" s="1"/>
  <c r="W5" i="14"/>
  <c r="AD5" i="14" s="1"/>
  <c r="P6" i="14" l="1"/>
  <c r="S6" i="14"/>
  <c r="Z6" i="14"/>
  <c r="T6" i="14"/>
  <c r="F6" i="14"/>
  <c r="N6" i="14"/>
  <c r="G6" i="14"/>
  <c r="H6" i="14"/>
  <c r="Q6" i="14"/>
  <c r="V6" i="14"/>
  <c r="B7" i="14"/>
  <c r="Y7" i="14" s="1"/>
  <c r="X6" i="14"/>
  <c r="AE6" i="14" s="1"/>
  <c r="AB6" i="14"/>
  <c r="AF6" i="14" s="1"/>
  <c r="I6" i="14"/>
  <c r="M6" i="14"/>
  <c r="W6" i="14"/>
  <c r="AD6" i="14" s="1"/>
  <c r="AC6" i="14"/>
  <c r="AG6" i="14" s="1"/>
  <c r="C6" i="14"/>
  <c r="D6" i="14" s="1"/>
  <c r="E6" i="14" s="1"/>
  <c r="J6" i="14"/>
  <c r="L6" i="14"/>
  <c r="A6" i="14"/>
  <c r="O6" i="14"/>
  <c r="R6" i="14"/>
  <c r="Y6" i="14"/>
  <c r="K6" i="14"/>
  <c r="U6" i="14"/>
  <c r="A7" i="14" l="1"/>
  <c r="I7" i="14"/>
  <c r="AB7" i="14"/>
  <c r="AF7" i="14" s="1"/>
  <c r="V7" i="14"/>
  <c r="X7" i="14"/>
  <c r="AE7" i="14" s="1"/>
  <c r="AC7" i="14"/>
  <c r="AG7" i="14" s="1"/>
  <c r="N7" i="14"/>
  <c r="O7" i="14"/>
  <c r="P7" i="14"/>
  <c r="C7" i="14"/>
  <c r="D7" i="14" s="1"/>
  <c r="E7" i="14" s="1"/>
  <c r="K7" i="14"/>
  <c r="W7" i="14"/>
  <c r="AD7" i="14" s="1"/>
  <c r="Z7" i="14"/>
  <c r="J7" i="14"/>
  <c r="T7" i="14"/>
  <c r="Q7" i="14"/>
  <c r="G7" i="14"/>
  <c r="M7" i="14"/>
  <c r="AA7" i="14"/>
  <c r="R7" i="14"/>
  <c r="U7" i="14"/>
  <c r="H7" i="14"/>
  <c r="S7" i="14"/>
  <c r="F7" i="14"/>
  <c r="L7" i="14"/>
  <c r="B8" i="14"/>
  <c r="P8" i="14" l="1"/>
  <c r="AA8" i="14"/>
  <c r="AC8" i="14"/>
  <c r="AG8" i="14" s="1"/>
  <c r="Q8" i="14"/>
  <c r="X8" i="14"/>
  <c r="AE8" i="14" s="1"/>
  <c r="A8" i="14"/>
  <c r="Y8" i="14"/>
  <c r="L8" i="14"/>
  <c r="K8" i="14"/>
  <c r="V8" i="14"/>
  <c r="F8" i="14"/>
  <c r="M8" i="14"/>
  <c r="B9" i="14"/>
  <c r="B10" i="14" s="1"/>
  <c r="J8" i="14"/>
  <c r="W8" i="14"/>
  <c r="AD8" i="14" s="1"/>
  <c r="AB8" i="14"/>
  <c r="AF8" i="14" s="1"/>
  <c r="T8" i="14"/>
  <c r="G8" i="14"/>
  <c r="U8" i="14"/>
  <c r="Z8" i="14"/>
  <c r="O8" i="14"/>
  <c r="H8" i="14"/>
  <c r="I8" i="14"/>
  <c r="C8" i="14"/>
  <c r="D8" i="14" s="1"/>
  <c r="E8" i="14" s="1"/>
  <c r="R8" i="14"/>
  <c r="S8" i="14"/>
  <c r="N8" i="14"/>
  <c r="Z10" i="14" l="1"/>
  <c r="R10" i="14"/>
  <c r="C10" i="14"/>
  <c r="D10" i="14" s="1"/>
  <c r="E10" i="14" s="1"/>
  <c r="U10" i="14"/>
  <c r="AA10" i="14"/>
  <c r="W10" i="14"/>
  <c r="AD10" i="14" s="1"/>
  <c r="AB10" i="14"/>
  <c r="AF10" i="14" s="1"/>
  <c r="J10" i="14"/>
  <c r="X10" i="14"/>
  <c r="AE10" i="14" s="1"/>
  <c r="V10" i="14"/>
  <c r="K10" i="14"/>
  <c r="F10" i="14"/>
  <c r="I10" i="14"/>
  <c r="M10" i="14"/>
  <c r="O10" i="14"/>
  <c r="A10" i="14"/>
  <c r="S10" i="14"/>
  <c r="G10" i="14"/>
  <c r="P10" i="14"/>
  <c r="Y10" i="14"/>
  <c r="Q10" i="14"/>
  <c r="AC10" i="14"/>
  <c r="AG10" i="14" s="1"/>
  <c r="N10" i="14"/>
  <c r="T10" i="14"/>
  <c r="L10" i="14"/>
  <c r="H10" i="14"/>
  <c r="Q9" i="14"/>
  <c r="Z9" i="14"/>
  <c r="H9" i="14"/>
  <c r="R9" i="14"/>
  <c r="T9" i="14"/>
  <c r="S9" i="14"/>
  <c r="U9" i="14"/>
  <c r="O9" i="14"/>
  <c r="AB9" i="14"/>
  <c r="AF9" i="14" s="1"/>
  <c r="V9" i="14"/>
  <c r="P9" i="14"/>
  <c r="C9" i="14"/>
  <c r="D9" i="14" s="1"/>
  <c r="E9" i="14" s="1"/>
  <c r="W9" i="14"/>
  <c r="AD9" i="14" s="1"/>
  <c r="AA9" i="14"/>
  <c r="L9" i="14"/>
  <c r="B11" i="14"/>
  <c r="B12" i="14" s="1"/>
  <c r="F9" i="14"/>
  <c r="AC9" i="14"/>
  <c r="AG9" i="14" s="1"/>
  <c r="G9" i="14"/>
  <c r="A9" i="14"/>
  <c r="Y9" i="14"/>
  <c r="K9" i="14"/>
  <c r="I9" i="14"/>
  <c r="M9" i="14"/>
  <c r="X9" i="14"/>
  <c r="AE9" i="14" s="1"/>
  <c r="J9" i="14"/>
  <c r="N9" i="14"/>
  <c r="B13" i="14" l="1"/>
  <c r="S13" i="14" s="1"/>
  <c r="V11" i="14"/>
  <c r="U11" i="14"/>
  <c r="Z11" i="14"/>
  <c r="K11" i="14"/>
  <c r="F11" i="14"/>
  <c r="AC11" i="14"/>
  <c r="AG11" i="14" s="1"/>
  <c r="O11" i="14"/>
  <c r="H11" i="14"/>
  <c r="A11" i="14"/>
  <c r="AA11" i="14"/>
  <c r="I11" i="14"/>
  <c r="G11" i="14"/>
  <c r="N11" i="14"/>
  <c r="R11" i="14"/>
  <c r="W11" i="14"/>
  <c r="AD11" i="14" s="1"/>
  <c r="AB11" i="14"/>
  <c r="AF11" i="14" s="1"/>
  <c r="C11" i="14"/>
  <c r="D11" i="14" s="1"/>
  <c r="E11" i="14" s="1"/>
  <c r="X11" i="14"/>
  <c r="AE11" i="14" s="1"/>
  <c r="M11" i="14"/>
  <c r="P11" i="14"/>
  <c r="T11" i="14"/>
  <c r="J11" i="14"/>
  <c r="L11" i="14"/>
  <c r="Y11" i="14"/>
  <c r="S11" i="14"/>
  <c r="Q11" i="14"/>
  <c r="AB12" i="14"/>
  <c r="AF12" i="14" s="1"/>
  <c r="P12" i="14"/>
  <c r="N12" i="14"/>
  <c r="Z12" i="14"/>
  <c r="L12" i="14"/>
  <c r="AC12" i="14"/>
  <c r="AG12" i="14" s="1"/>
  <c r="Y12" i="14"/>
  <c r="S12" i="14"/>
  <c r="F12" i="14"/>
  <c r="M12" i="14"/>
  <c r="G12" i="14"/>
  <c r="AA12" i="14"/>
  <c r="V12" i="14"/>
  <c r="Q12" i="14"/>
  <c r="H12" i="14"/>
  <c r="R12" i="14"/>
  <c r="T12" i="14"/>
  <c r="A12" i="14"/>
  <c r="W12" i="14"/>
  <c r="AD12" i="14" s="1"/>
  <c r="C12" i="14"/>
  <c r="D12" i="14" s="1"/>
  <c r="E12" i="14" s="1"/>
  <c r="O12" i="14"/>
  <c r="U12" i="14"/>
  <c r="X12" i="14"/>
  <c r="AE12" i="14" s="1"/>
  <c r="K12" i="14"/>
  <c r="J12" i="14"/>
  <c r="I12" i="14"/>
  <c r="W13" i="14" l="1"/>
  <c r="AD13" i="14" s="1"/>
  <c r="B14" i="14"/>
  <c r="I14" i="14" s="1"/>
  <c r="M13" i="14"/>
  <c r="A13" i="14"/>
  <c r="Y13" i="14"/>
  <c r="I13" i="14"/>
  <c r="R13" i="14"/>
  <c r="L13" i="14"/>
  <c r="O13" i="14"/>
  <c r="G13" i="14"/>
  <c r="J13" i="14"/>
  <c r="AA13" i="14"/>
  <c r="N13" i="14"/>
  <c r="Z13" i="14"/>
  <c r="AC13" i="14"/>
  <c r="AG13" i="14" s="1"/>
  <c r="C13" i="14"/>
  <c r="D13" i="14" s="1"/>
  <c r="E13" i="14" s="1"/>
  <c r="Q13" i="14"/>
  <c r="P13" i="14"/>
  <c r="F13" i="14"/>
  <c r="U13" i="14"/>
  <c r="H13" i="14"/>
  <c r="T13" i="14"/>
  <c r="K13" i="14"/>
  <c r="AB13" i="14"/>
  <c r="AF13" i="14" s="1"/>
  <c r="V13" i="14"/>
  <c r="X13" i="14"/>
  <c r="AE13" i="14" s="1"/>
  <c r="X14" i="14" l="1"/>
  <c r="AE14" i="14" s="1"/>
  <c r="J14" i="14"/>
  <c r="O14" i="14"/>
  <c r="AA14" i="14"/>
  <c r="W14" i="14"/>
  <c r="AD14" i="14" s="1"/>
  <c r="Y14" i="14"/>
  <c r="M14" i="14"/>
  <c r="T14" i="14"/>
  <c r="S14" i="14"/>
  <c r="Q14" i="14"/>
  <c r="U14" i="14"/>
  <c r="G14" i="14"/>
  <c r="P14" i="14"/>
  <c r="N14" i="14"/>
  <c r="AC14" i="14"/>
  <c r="AG14" i="14" s="1"/>
  <c r="K14" i="14"/>
  <c r="H14" i="14"/>
  <c r="C14" i="14"/>
  <c r="D14" i="14" s="1"/>
  <c r="E14" i="14" s="1"/>
  <c r="R14" i="14"/>
  <c r="Z14" i="14"/>
  <c r="B15" i="14"/>
  <c r="B16" i="14" s="1"/>
  <c r="AA16" i="14" s="1"/>
  <c r="AB14" i="14"/>
  <c r="AF14" i="14" s="1"/>
  <c r="V14" i="14"/>
  <c r="A14" i="14"/>
  <c r="F14" i="14"/>
  <c r="L14" i="14"/>
  <c r="M15" i="14" l="1"/>
  <c r="AA15" i="14"/>
  <c r="T15" i="14"/>
  <c r="K15" i="14"/>
  <c r="H15" i="14"/>
  <c r="G16" i="14"/>
  <c r="X16" i="14"/>
  <c r="AE16" i="14" s="1"/>
  <c r="N16" i="14"/>
  <c r="B17" i="14"/>
  <c r="B18" i="14" s="1"/>
  <c r="S18" i="14" s="1"/>
  <c r="Y15" i="14"/>
  <c r="F15" i="14"/>
  <c r="S15" i="14"/>
  <c r="Q15" i="14"/>
  <c r="O15" i="14"/>
  <c r="V16" i="14"/>
  <c r="K16" i="14"/>
  <c r="W16" i="14"/>
  <c r="AD16" i="14" s="1"/>
  <c r="Q16" i="14"/>
  <c r="C15" i="14"/>
  <c r="D15" i="14" s="1"/>
  <c r="E15" i="14" s="1"/>
  <c r="AC15" i="14"/>
  <c r="AG15" i="14" s="1"/>
  <c r="AB15" i="14"/>
  <c r="AF15" i="14" s="1"/>
  <c r="J15" i="14"/>
  <c r="A15" i="14"/>
  <c r="M16" i="14"/>
  <c r="H16" i="14"/>
  <c r="C16" i="14"/>
  <c r="D16" i="14" s="1"/>
  <c r="E16" i="14" s="1"/>
  <c r="Y16" i="14"/>
  <c r="P15" i="14"/>
  <c r="V15" i="14"/>
  <c r="L15" i="14"/>
  <c r="X15" i="14"/>
  <c r="AE15" i="14" s="1"/>
  <c r="G15" i="14"/>
  <c r="R16" i="14"/>
  <c r="U16" i="14"/>
  <c r="A16" i="14"/>
  <c r="O16" i="14"/>
  <c r="S16" i="14"/>
  <c r="I16" i="14"/>
  <c r="F16" i="14"/>
  <c r="J16" i="14"/>
  <c r="U15" i="14"/>
  <c r="N15" i="14"/>
  <c r="R15" i="14"/>
  <c r="I15" i="14"/>
  <c r="W15" i="14"/>
  <c r="AD15" i="14" s="1"/>
  <c r="Z15" i="14"/>
  <c r="P16" i="14"/>
  <c r="L16" i="14"/>
  <c r="T16" i="14"/>
  <c r="AB16" i="14"/>
  <c r="AF16" i="14" s="1"/>
  <c r="Z16" i="14"/>
  <c r="AC16" i="14"/>
  <c r="AG16" i="14" s="1"/>
  <c r="Y18" i="14"/>
  <c r="P17" i="14" l="1"/>
  <c r="F17" i="14"/>
  <c r="R17" i="14"/>
  <c r="G18" i="14"/>
  <c r="I18" i="14"/>
  <c r="AA17" i="14"/>
  <c r="Z18" i="14"/>
  <c r="T17" i="14"/>
  <c r="Q18" i="14"/>
  <c r="B19" i="14"/>
  <c r="B20" i="14" s="1"/>
  <c r="V20" i="14" s="1"/>
  <c r="K17" i="14"/>
  <c r="G17" i="14"/>
  <c r="AB17" i="14"/>
  <c r="AF17" i="14" s="1"/>
  <c r="C17" i="14"/>
  <c r="D17" i="14" s="1"/>
  <c r="E17" i="14" s="1"/>
  <c r="AB18" i="14"/>
  <c r="AF18" i="14" s="1"/>
  <c r="T18" i="14"/>
  <c r="N18" i="14"/>
  <c r="J18" i="14"/>
  <c r="K18" i="14"/>
  <c r="X17" i="14"/>
  <c r="AE17" i="14" s="1"/>
  <c r="N17" i="14"/>
  <c r="W18" i="14"/>
  <c r="AD18" i="14" s="1"/>
  <c r="H18" i="14"/>
  <c r="L18" i="14"/>
  <c r="R18" i="14"/>
  <c r="C18" i="14"/>
  <c r="D18" i="14" s="1"/>
  <c r="E18" i="14" s="1"/>
  <c r="U17" i="14"/>
  <c r="I17" i="14"/>
  <c r="AC17" i="14"/>
  <c r="AG17" i="14" s="1"/>
  <c r="M17" i="14"/>
  <c r="L17" i="14"/>
  <c r="Q17" i="14"/>
  <c r="J17" i="14"/>
  <c r="W17" i="14"/>
  <c r="AD17" i="14" s="1"/>
  <c r="O18" i="14"/>
  <c r="A18" i="14"/>
  <c r="P18" i="14"/>
  <c r="U18" i="14"/>
  <c r="AA18" i="14"/>
  <c r="V17" i="14"/>
  <c r="O17" i="14"/>
  <c r="H17" i="14"/>
  <c r="Z17" i="14"/>
  <c r="Y17" i="14"/>
  <c r="S17" i="14"/>
  <c r="A17" i="14"/>
  <c r="F18" i="14"/>
  <c r="X18" i="14"/>
  <c r="AE18" i="14" s="1"/>
  <c r="V18" i="14"/>
  <c r="AC18" i="14"/>
  <c r="AG18" i="14" s="1"/>
  <c r="M18" i="14"/>
  <c r="N19" i="14" l="1"/>
  <c r="U20" i="14"/>
  <c r="R19" i="14"/>
  <c r="A19" i="14"/>
  <c r="AB20" i="14"/>
  <c r="AF20" i="14" s="1"/>
  <c r="M19" i="14"/>
  <c r="P20" i="14"/>
  <c r="P19" i="14"/>
  <c r="A20" i="14"/>
  <c r="J20" i="14"/>
  <c r="O19" i="14"/>
  <c r="F19" i="14"/>
  <c r="L19" i="14"/>
  <c r="H20" i="14"/>
  <c r="R20" i="14"/>
  <c r="J19" i="14"/>
  <c r="V19" i="14"/>
  <c r="T20" i="14"/>
  <c r="AA20" i="14"/>
  <c r="F20" i="14"/>
  <c r="T19" i="14"/>
  <c r="AC19" i="14"/>
  <c r="AG19" i="14" s="1"/>
  <c r="H19" i="14"/>
  <c r="G19" i="14"/>
  <c r="W19" i="14"/>
  <c r="AD19" i="14" s="1"/>
  <c r="M20" i="14"/>
  <c r="L20" i="14"/>
  <c r="Q20" i="14"/>
  <c r="S20" i="14"/>
  <c r="G20" i="14"/>
  <c r="AB19" i="14"/>
  <c r="AF19" i="14" s="1"/>
  <c r="Q19" i="14"/>
  <c r="U19" i="14"/>
  <c r="AA19" i="14"/>
  <c r="K19" i="14"/>
  <c r="AC20" i="14"/>
  <c r="AG20" i="14" s="1"/>
  <c r="X20" i="14"/>
  <c r="AE20" i="14" s="1"/>
  <c r="N20" i="14"/>
  <c r="Z20" i="14"/>
  <c r="I20" i="14"/>
  <c r="Y19" i="14"/>
  <c r="Z19" i="14"/>
  <c r="C19" i="14"/>
  <c r="D19" i="14" s="1"/>
  <c r="E19" i="14" s="1"/>
  <c r="I19" i="14"/>
  <c r="X19" i="14"/>
  <c r="AE19" i="14" s="1"/>
  <c r="S19" i="14"/>
  <c r="K20" i="14"/>
  <c r="B21" i="14"/>
  <c r="AC21" i="14" s="1"/>
  <c r="AG21" i="14" s="1"/>
  <c r="Y20" i="14"/>
  <c r="O20" i="14"/>
  <c r="C20" i="14"/>
  <c r="D20" i="14" s="1"/>
  <c r="E20" i="14" s="1"/>
  <c r="W20" i="14"/>
  <c r="AD20" i="14" s="1"/>
  <c r="B22" i="14" l="1"/>
  <c r="S22" i="14" s="1"/>
  <c r="Y21" i="14"/>
  <c r="AA21" i="14"/>
  <c r="Z21" i="14"/>
  <c r="P21" i="14"/>
  <c r="Q21" i="14"/>
  <c r="I21" i="14"/>
  <c r="U21" i="14"/>
  <c r="H21" i="14"/>
  <c r="O21" i="14"/>
  <c r="R21" i="14"/>
  <c r="K21" i="14"/>
  <c r="V21" i="14"/>
  <c r="N21" i="14"/>
  <c r="T21" i="14"/>
  <c r="C21" i="14"/>
  <c r="D21" i="14" s="1"/>
  <c r="E21" i="14" s="1"/>
  <c r="X21" i="14"/>
  <c r="AE21" i="14" s="1"/>
  <c r="S21" i="14"/>
  <c r="J21" i="14"/>
  <c r="F21" i="14"/>
  <c r="G21" i="14"/>
  <c r="A21" i="14"/>
  <c r="AB21" i="14"/>
  <c r="AF21" i="14" s="1"/>
  <c r="W21" i="14"/>
  <c r="AD21" i="14" s="1"/>
  <c r="M21" i="14"/>
  <c r="L21" i="14"/>
  <c r="X22" i="14" l="1"/>
  <c r="AE22" i="14" s="1"/>
  <c r="V22" i="14"/>
  <c r="Y22" i="14"/>
  <c r="G22" i="14"/>
  <c r="L22" i="14"/>
  <c r="H22" i="14"/>
  <c r="J22" i="14"/>
  <c r="T22" i="14"/>
  <c r="AC22" i="14"/>
  <c r="AG22" i="14" s="1"/>
  <c r="N22" i="14"/>
  <c r="P22" i="14"/>
  <c r="B23" i="14"/>
  <c r="M23" i="14" s="1"/>
  <c r="Z22" i="14"/>
  <c r="K22" i="14"/>
  <c r="R22" i="14"/>
  <c r="A22" i="14"/>
  <c r="F22" i="14"/>
  <c r="AB22" i="14"/>
  <c r="AF22" i="14" s="1"/>
  <c r="I22" i="14"/>
  <c r="AA22" i="14"/>
  <c r="C22" i="14"/>
  <c r="D22" i="14" s="1"/>
  <c r="E22" i="14" s="1"/>
  <c r="U22" i="14"/>
  <c r="M22" i="14"/>
  <c r="O22" i="14"/>
  <c r="Q22" i="14"/>
  <c r="W22" i="14"/>
  <c r="AD22" i="14" s="1"/>
  <c r="I23" i="14" l="1"/>
  <c r="Y23" i="14"/>
  <c r="G23" i="14"/>
  <c r="P23" i="14"/>
  <c r="B24" i="14"/>
  <c r="S24" i="14" s="1"/>
  <c r="Z23" i="14"/>
  <c r="L23" i="14"/>
  <c r="S23" i="14"/>
  <c r="AB23" i="14"/>
  <c r="AF23" i="14" s="1"/>
  <c r="A23" i="14"/>
  <c r="F23" i="14"/>
  <c r="N23" i="14"/>
  <c r="J23" i="14"/>
  <c r="R23" i="14"/>
  <c r="V23" i="14"/>
  <c r="T23" i="14"/>
  <c r="U23" i="14"/>
  <c r="K23" i="14"/>
  <c r="Q23" i="14"/>
  <c r="AC23" i="14"/>
  <c r="AG23" i="14" s="1"/>
  <c r="W23" i="14"/>
  <c r="AD23" i="14" s="1"/>
  <c r="AA23" i="14"/>
  <c r="C23" i="14"/>
  <c r="D23" i="14" s="1"/>
  <c r="E23" i="14" s="1"/>
  <c r="O23" i="14"/>
  <c r="H23" i="14"/>
  <c r="X23" i="14"/>
  <c r="AE23" i="14" s="1"/>
  <c r="X24" i="14" l="1"/>
  <c r="AE24" i="14" s="1"/>
  <c r="Q24" i="14"/>
  <c r="B25" i="14"/>
  <c r="L25" i="14" s="1"/>
  <c r="N24" i="14"/>
  <c r="AA24" i="14"/>
  <c r="T24" i="14"/>
  <c r="O24" i="14"/>
  <c r="I24" i="14"/>
  <c r="K24" i="14"/>
  <c r="AB24" i="14"/>
  <c r="AF24" i="14" s="1"/>
  <c r="U24" i="14"/>
  <c r="H24" i="14"/>
  <c r="F24" i="14"/>
  <c r="P24" i="14"/>
  <c r="Y24" i="14"/>
  <c r="L24" i="14"/>
  <c r="R24" i="14"/>
  <c r="Z24" i="14"/>
  <c r="AC24" i="14"/>
  <c r="AG24" i="14" s="1"/>
  <c r="J24" i="14"/>
  <c r="A24" i="14"/>
  <c r="G24" i="14"/>
  <c r="V24" i="14"/>
  <c r="M24" i="14"/>
  <c r="W24" i="14"/>
  <c r="AD24" i="14" s="1"/>
  <c r="C24" i="14"/>
  <c r="D24" i="14" s="1"/>
  <c r="E24" i="14" s="1"/>
  <c r="F25" i="14"/>
  <c r="T25" i="14" l="1"/>
  <c r="AC25" i="14"/>
  <c r="AG25" i="14" s="1"/>
  <c r="J25" i="14"/>
  <c r="G25" i="14"/>
  <c r="H25" i="14"/>
  <c r="C25" i="14"/>
  <c r="D25" i="14" s="1"/>
  <c r="E25" i="14" s="1"/>
  <c r="N25" i="14"/>
  <c r="W25" i="14"/>
  <c r="AD25" i="14" s="1"/>
  <c r="V25" i="14"/>
  <c r="AA25" i="14"/>
  <c r="O25" i="14"/>
  <c r="A25" i="14"/>
  <c r="B26" i="14"/>
  <c r="T26" i="14" s="1"/>
  <c r="Q25" i="14"/>
  <c r="Z25" i="14"/>
  <c r="X25" i="14"/>
  <c r="AE25" i="14" s="1"/>
  <c r="I25" i="14"/>
  <c r="AB25" i="14"/>
  <c r="AF25" i="14" s="1"/>
  <c r="R25" i="14"/>
  <c r="U25" i="14"/>
  <c r="Y25" i="14"/>
  <c r="S25" i="14"/>
  <c r="M25" i="14"/>
  <c r="K25" i="14"/>
  <c r="P25" i="14"/>
  <c r="J26" i="14" l="1"/>
  <c r="X26" i="14"/>
  <c r="AE26" i="14" s="1"/>
  <c r="K26" i="14"/>
  <c r="U26" i="14"/>
  <c r="G26" i="14"/>
  <c r="AC26" i="14"/>
  <c r="AG26" i="14" s="1"/>
  <c r="V26" i="14"/>
  <c r="AB26" i="14"/>
  <c r="AF26" i="14" s="1"/>
  <c r="L26" i="14"/>
  <c r="M26" i="14"/>
  <c r="S26" i="14"/>
  <c r="Y26" i="14"/>
  <c r="H26" i="14"/>
  <c r="Z26" i="14"/>
  <c r="A26" i="14"/>
  <c r="R26" i="14"/>
  <c r="W26" i="14"/>
  <c r="AD26" i="14" s="1"/>
  <c r="P26" i="14"/>
  <c r="Q26" i="14"/>
  <c r="AA26" i="14"/>
  <c r="N26" i="14"/>
  <c r="C26" i="14"/>
  <c r="D26" i="14" s="1"/>
  <c r="E26" i="14" s="1"/>
  <c r="F26" i="14"/>
  <c r="O26" i="14"/>
  <c r="I26" i="14"/>
  <c r="B27" i="14"/>
  <c r="N27" i="14" s="1"/>
  <c r="P27" i="14" l="1"/>
  <c r="G27" i="14"/>
  <c r="A27" i="14"/>
  <c r="R27" i="14"/>
  <c r="Y27" i="14"/>
  <c r="W27" i="14"/>
  <c r="AD27" i="14" s="1"/>
  <c r="F27" i="14"/>
  <c r="K27" i="14"/>
  <c r="O27" i="14"/>
  <c r="J27" i="14"/>
  <c r="AA27" i="14"/>
  <c r="X27" i="14"/>
  <c r="AE27" i="14" s="1"/>
  <c r="Q27" i="14"/>
  <c r="I27" i="14"/>
  <c r="Z27" i="14"/>
  <c r="AB27" i="14"/>
  <c r="AF27" i="14" s="1"/>
  <c r="H27" i="14"/>
  <c r="V27" i="14"/>
  <c r="U27" i="14"/>
  <c r="B28" i="14"/>
  <c r="G28" i="14" s="1"/>
  <c r="S27" i="14"/>
  <c r="M27" i="14"/>
  <c r="C27" i="14"/>
  <c r="D27" i="14" s="1"/>
  <c r="E27" i="14" s="1"/>
  <c r="T27" i="14"/>
  <c r="AC27" i="14"/>
  <c r="AG27" i="14" s="1"/>
  <c r="L27" i="14"/>
  <c r="F28" i="14" l="1"/>
  <c r="P28" i="14"/>
  <c r="X28" i="14"/>
  <c r="AE28" i="14" s="1"/>
  <c r="T28" i="14"/>
  <c r="J28" i="14"/>
  <c r="L28" i="14"/>
  <c r="Z28" i="14"/>
  <c r="Q28" i="14"/>
  <c r="AA28" i="14"/>
  <c r="C28" i="14"/>
  <c r="D28" i="14" s="1"/>
  <c r="E28" i="14" s="1"/>
  <c r="N28" i="14"/>
  <c r="K28" i="14"/>
  <c r="R28" i="14"/>
  <c r="AC28" i="14"/>
  <c r="AG28" i="14" s="1"/>
  <c r="A28" i="14"/>
  <c r="W28" i="14"/>
  <c r="AD28" i="14" s="1"/>
  <c r="M28" i="14"/>
  <c r="S28" i="14"/>
  <c r="B29" i="14"/>
  <c r="Z29" i="14" s="1"/>
  <c r="I28" i="14"/>
  <c r="H28" i="14"/>
  <c r="O28" i="14"/>
  <c r="V28" i="14"/>
  <c r="U28" i="14"/>
  <c r="AB28" i="14"/>
  <c r="AF28" i="14" s="1"/>
  <c r="Y28" i="14"/>
  <c r="H29" i="14" l="1"/>
  <c r="C29" i="14"/>
  <c r="D29" i="14" s="1"/>
  <c r="E29" i="14" s="1"/>
  <c r="AA29" i="14"/>
  <c r="T29" i="14"/>
  <c r="R29" i="14"/>
  <c r="W29" i="14"/>
  <c r="AD29" i="14" s="1"/>
  <c r="O29" i="14"/>
  <c r="V29" i="14"/>
  <c r="U29" i="14"/>
  <c r="S29" i="14"/>
  <c r="G29" i="14"/>
  <c r="A29" i="14"/>
  <c r="AC29" i="14"/>
  <c r="AG29" i="14" s="1"/>
  <c r="X29" i="14"/>
  <c r="AE29" i="14" s="1"/>
  <c r="K29" i="14"/>
  <c r="J29" i="14"/>
  <c r="Y29" i="14"/>
  <c r="Q29" i="14"/>
  <c r="I29" i="14"/>
  <c r="AB29" i="14"/>
  <c r="AF29" i="14" s="1"/>
  <c r="P29" i="14"/>
  <c r="M29" i="14"/>
  <c r="N29" i="14"/>
  <c r="F29" i="14"/>
  <c r="L29" i="14"/>
  <c r="B30" i="14"/>
  <c r="O30" i="14" l="1"/>
  <c r="T30" i="14"/>
  <c r="P30" i="14"/>
  <c r="F30" i="14"/>
  <c r="G30" i="14"/>
  <c r="AB30" i="14"/>
  <c r="AF30" i="14" s="1"/>
  <c r="Q30" i="14"/>
  <c r="A30" i="14"/>
  <c r="B31" i="14"/>
  <c r="R30" i="14"/>
  <c r="H30" i="14"/>
  <c r="AA30" i="14"/>
  <c r="J30" i="14"/>
  <c r="Y30" i="14"/>
  <c r="U30" i="14"/>
  <c r="V30" i="14"/>
  <c r="Z30" i="14"/>
  <c r="L30" i="14"/>
  <c r="I30" i="14"/>
  <c r="C30" i="14"/>
  <c r="D30" i="14" s="1"/>
  <c r="E30" i="14" s="1"/>
  <c r="S30" i="14"/>
  <c r="W30" i="14"/>
  <c r="AD30" i="14" s="1"/>
  <c r="N30" i="14"/>
  <c r="AC30" i="14"/>
  <c r="AG30" i="14" s="1"/>
  <c r="K30" i="14"/>
  <c r="M30" i="14"/>
  <c r="X30" i="14"/>
  <c r="AE30" i="14" s="1"/>
  <c r="T31" i="14" l="1"/>
  <c r="S31" i="14"/>
  <c r="H31" i="14"/>
  <c r="AC31" i="14"/>
  <c r="AG31" i="14" s="1"/>
  <c r="C31" i="14"/>
  <c r="D31" i="14" s="1"/>
  <c r="E31" i="14" s="1"/>
  <c r="AB31" i="14"/>
  <c r="AF31" i="14" s="1"/>
  <c r="X31" i="14"/>
  <c r="AE31" i="14" s="1"/>
  <c r="V31" i="14"/>
  <c r="K31" i="14"/>
  <c r="L31" i="14"/>
  <c r="R31" i="14"/>
  <c r="Q31" i="14"/>
  <c r="F31" i="14"/>
  <c r="M31" i="14"/>
  <c r="Y31" i="14"/>
  <c r="W31" i="14"/>
  <c r="AD31" i="14" s="1"/>
  <c r="AA31" i="14"/>
  <c r="J31" i="14"/>
  <c r="A31" i="14"/>
  <c r="U31" i="14"/>
  <c r="I31" i="14"/>
  <c r="O31" i="14"/>
  <c r="P31" i="14"/>
  <c r="G31" i="14"/>
  <c r="Z31" i="14"/>
  <c r="N31" i="14"/>
  <c r="B32" i="14"/>
  <c r="Q32" i="14" l="1"/>
  <c r="AC32" i="14"/>
  <c r="AG32" i="14" s="1"/>
  <c r="U32" i="14"/>
  <c r="R32" i="14"/>
  <c r="Y32" i="14"/>
  <c r="AA32" i="14"/>
  <c r="S32" i="14"/>
  <c r="C32" i="14"/>
  <c r="D32" i="14" s="1"/>
  <c r="E32" i="14" s="1"/>
  <c r="V32" i="14"/>
  <c r="K32" i="14"/>
  <c r="X32" i="14"/>
  <c r="AE32" i="14" s="1"/>
  <c r="AB32" i="14"/>
  <c r="AF32" i="14" s="1"/>
  <c r="F32" i="14"/>
  <c r="O32" i="14"/>
  <c r="H32" i="14"/>
  <c r="M32" i="14"/>
  <c r="L32" i="14"/>
  <c r="T32" i="14"/>
  <c r="Z32" i="14"/>
  <c r="G32" i="14"/>
  <c r="A32" i="14"/>
  <c r="N32" i="14"/>
  <c r="P32" i="14"/>
  <c r="I32" i="14"/>
  <c r="W32" i="14"/>
  <c r="AD32" i="14" s="1"/>
  <c r="J32" i="14"/>
  <c r="B33" i="14"/>
  <c r="Z33" i="14" l="1"/>
  <c r="AB33" i="14"/>
  <c r="AF33" i="14" s="1"/>
  <c r="I33" i="14"/>
  <c r="Q33" i="14"/>
  <c r="G33" i="14"/>
  <c r="K33" i="14"/>
  <c r="A33" i="14"/>
  <c r="AC33" i="14"/>
  <c r="AG33" i="14" s="1"/>
  <c r="Y33" i="14"/>
  <c r="C33" i="14"/>
  <c r="D33" i="14" s="1"/>
  <c r="E33" i="14" s="1"/>
  <c r="J33" i="14"/>
  <c r="N33" i="14"/>
  <c r="X33" i="14"/>
  <c r="AE33" i="14" s="1"/>
  <c r="L33" i="14"/>
  <c r="W33" i="14"/>
  <c r="AD33" i="14" s="1"/>
  <c r="B34" i="14"/>
  <c r="R33" i="14"/>
  <c r="F33" i="14"/>
  <c r="AA33" i="14"/>
  <c r="M33" i="14"/>
  <c r="S33" i="14"/>
  <c r="U33" i="14"/>
  <c r="T33" i="14"/>
  <c r="P33" i="14"/>
  <c r="V33" i="14"/>
  <c r="O33" i="14"/>
  <c r="H33" i="14"/>
  <c r="M34" i="14" l="1"/>
  <c r="N34" i="14"/>
  <c r="H34" i="14"/>
  <c r="J34" i="14"/>
  <c r="V34" i="14"/>
  <c r="AC34" i="14"/>
  <c r="AG34" i="14" s="1"/>
  <c r="Z34" i="14"/>
  <c r="R34" i="14"/>
  <c r="K34" i="14"/>
  <c r="AB34" i="14"/>
  <c r="AF34" i="14" s="1"/>
  <c r="O34" i="14"/>
  <c r="Y34" i="14"/>
  <c r="G34" i="14"/>
  <c r="L34" i="14"/>
  <c r="Q34" i="14"/>
  <c r="W34" i="14"/>
  <c r="AD34" i="14" s="1"/>
  <c r="I34" i="14"/>
  <c r="S34" i="14"/>
  <c r="F34" i="14"/>
  <c r="A34" i="14"/>
  <c r="X34" i="14"/>
  <c r="AE34" i="14" s="1"/>
  <c r="P34" i="14"/>
  <c r="C34" i="14"/>
  <c r="D34" i="14" s="1"/>
  <c r="E34" i="14" s="1"/>
  <c r="U34" i="14"/>
  <c r="T34" i="14"/>
  <c r="AA34" i="14"/>
  <c r="B35" i="14"/>
  <c r="H35" i="14" l="1"/>
  <c r="A35" i="14"/>
  <c r="AB35" i="14"/>
  <c r="AF35" i="14" s="1"/>
  <c r="Q35" i="14"/>
  <c r="AC35" i="14"/>
  <c r="AG35" i="14" s="1"/>
  <c r="F35" i="14"/>
  <c r="T35" i="14"/>
  <c r="J35" i="14"/>
  <c r="R35" i="14"/>
  <c r="Z35" i="14"/>
  <c r="N35" i="14"/>
  <c r="C35" i="14"/>
  <c r="D35" i="14" s="1"/>
  <c r="E35" i="14" s="1"/>
  <c r="B36" i="14"/>
  <c r="U35" i="14"/>
  <c r="M35" i="14"/>
  <c r="O35" i="14"/>
  <c r="W35" i="14"/>
  <c r="AD35" i="14" s="1"/>
  <c r="I35" i="14"/>
  <c r="X35" i="14"/>
  <c r="AE35" i="14" s="1"/>
  <c r="V35" i="14"/>
  <c r="G35" i="14"/>
  <c r="AA35" i="14"/>
  <c r="K35" i="14"/>
  <c r="S35" i="14"/>
  <c r="Y35" i="14"/>
  <c r="P35" i="14"/>
  <c r="L35" i="14"/>
  <c r="L36" i="14" l="1"/>
  <c r="Y36" i="14"/>
  <c r="J36" i="14"/>
  <c r="H36" i="14"/>
  <c r="X36" i="14"/>
  <c r="AE36" i="14" s="1"/>
  <c r="V36" i="14"/>
  <c r="O36" i="14"/>
  <c r="B37" i="14"/>
  <c r="M36" i="14"/>
  <c r="Z36" i="14"/>
  <c r="G36" i="14"/>
  <c r="T36" i="14"/>
  <c r="K36" i="14"/>
  <c r="R36" i="14"/>
  <c r="AB36" i="14"/>
  <c r="AF36" i="14" s="1"/>
  <c r="N36" i="14"/>
  <c r="S36" i="14"/>
  <c r="Q36" i="14"/>
  <c r="W36" i="14"/>
  <c r="AD36" i="14" s="1"/>
  <c r="P36" i="14"/>
  <c r="F36" i="14"/>
  <c r="I36" i="14"/>
  <c r="U36" i="14"/>
  <c r="AA36" i="14"/>
  <c r="A36" i="14"/>
  <c r="AC36" i="14"/>
  <c r="AG36" i="14" s="1"/>
  <c r="C36" i="14"/>
  <c r="D36" i="14" s="1"/>
  <c r="E36" i="14" s="1"/>
  <c r="Q37" i="14" l="1"/>
  <c r="AB37" i="14"/>
  <c r="AF37" i="14" s="1"/>
  <c r="G37" i="14"/>
  <c r="Z37" i="14"/>
  <c r="T37" i="14"/>
  <c r="N37" i="14"/>
  <c r="V37" i="14"/>
  <c r="L37" i="14"/>
  <c r="B38" i="14"/>
  <c r="M37" i="14"/>
  <c r="J37" i="14"/>
  <c r="P37" i="14"/>
  <c r="C37" i="14"/>
  <c r="D37" i="14" s="1"/>
  <c r="E37" i="14" s="1"/>
  <c r="S37" i="14"/>
  <c r="U37" i="14"/>
  <c r="Y37" i="14"/>
  <c r="A37" i="14"/>
  <c r="AA37" i="14"/>
  <c r="AC37" i="14"/>
  <c r="AG37" i="14" s="1"/>
  <c r="F37" i="14"/>
  <c r="O37" i="14"/>
  <c r="X37" i="14"/>
  <c r="AE37" i="14" s="1"/>
  <c r="W37" i="14"/>
  <c r="AD37" i="14" s="1"/>
  <c r="K37" i="14"/>
  <c r="H37" i="14"/>
  <c r="I37" i="14"/>
  <c r="R37" i="14"/>
  <c r="U38" i="14" l="1"/>
  <c r="Y38" i="14"/>
  <c r="H38" i="14"/>
  <c r="K38" i="14"/>
  <c r="J38" i="14"/>
  <c r="N38" i="14"/>
  <c r="AB38" i="14"/>
  <c r="AF38" i="14" s="1"/>
  <c r="R38" i="14"/>
  <c r="P38" i="14"/>
  <c r="B39" i="14"/>
  <c r="Z38" i="14"/>
  <c r="V38" i="14"/>
  <c r="G38" i="14"/>
  <c r="F38" i="14"/>
  <c r="A38" i="14"/>
  <c r="C38" i="14"/>
  <c r="D38" i="14" s="1"/>
  <c r="E38" i="14" s="1"/>
  <c r="Q38" i="14"/>
  <c r="L38" i="14"/>
  <c r="X38" i="14"/>
  <c r="AE38" i="14" s="1"/>
  <c r="W38" i="14"/>
  <c r="AD38" i="14" s="1"/>
  <c r="AA38" i="14"/>
  <c r="M38" i="14"/>
  <c r="AC38" i="14"/>
  <c r="AG38" i="14" s="1"/>
  <c r="S38" i="14"/>
  <c r="I38" i="14"/>
  <c r="O38" i="14"/>
  <c r="T38" i="14"/>
  <c r="U39" i="14" l="1"/>
  <c r="Z39" i="14"/>
  <c r="W39" i="14"/>
  <c r="AD39" i="14" s="1"/>
  <c r="J39" i="14"/>
  <c r="N39" i="14"/>
  <c r="F39" i="14"/>
  <c r="O39" i="14"/>
  <c r="X39" i="14"/>
  <c r="AE39" i="14" s="1"/>
  <c r="AC39" i="14"/>
  <c r="AG39" i="14" s="1"/>
  <c r="K39" i="14"/>
  <c r="I39" i="14"/>
  <c r="Q39" i="14"/>
  <c r="A39" i="14"/>
  <c r="C39" i="14"/>
  <c r="D39" i="14" s="1"/>
  <c r="E39" i="14" s="1"/>
  <c r="T39" i="14"/>
  <c r="R39" i="14"/>
  <c r="H39" i="14"/>
  <c r="V39" i="14"/>
  <c r="P39" i="14"/>
  <c r="S39" i="14"/>
  <c r="G39" i="14"/>
  <c r="AB39" i="14"/>
  <c r="AF39" i="14" s="1"/>
  <c r="Y39" i="14"/>
  <c r="AA39" i="14"/>
  <c r="L39" i="14"/>
  <c r="M39" i="14"/>
  <c r="B40" i="14"/>
  <c r="M40" i="14" l="1"/>
  <c r="W40" i="14"/>
  <c r="AD40" i="14" s="1"/>
  <c r="Y40" i="14"/>
  <c r="P40" i="14"/>
  <c r="AB40" i="14"/>
  <c r="AF40" i="14" s="1"/>
  <c r="C40" i="14"/>
  <c r="D40" i="14" s="1"/>
  <c r="E40" i="14" s="1"/>
  <c r="V40" i="14"/>
  <c r="X40" i="14"/>
  <c r="AE40" i="14" s="1"/>
  <c r="AA40" i="14"/>
  <c r="B41" i="14"/>
  <c r="F40" i="14"/>
  <c r="K40" i="14"/>
  <c r="Z40" i="14"/>
  <c r="L40" i="14"/>
  <c r="R40" i="14"/>
  <c r="J40" i="14"/>
  <c r="S40" i="14"/>
  <c r="N40" i="14"/>
  <c r="O40" i="14"/>
  <c r="G40" i="14"/>
  <c r="U40" i="14"/>
  <c r="Q40" i="14"/>
  <c r="H40" i="14"/>
  <c r="I40" i="14"/>
  <c r="T40" i="14"/>
  <c r="AC40" i="14"/>
  <c r="AG40" i="14" s="1"/>
  <c r="A40" i="14"/>
  <c r="Q41" i="14" l="1"/>
  <c r="AC41" i="14"/>
  <c r="AG41" i="14" s="1"/>
  <c r="L41" i="14"/>
  <c r="A41" i="14"/>
  <c r="G41" i="14"/>
  <c r="I41" i="14"/>
  <c r="J41" i="14"/>
  <c r="AB41" i="14"/>
  <c r="AF41" i="14" s="1"/>
  <c r="U41" i="14"/>
  <c r="F41" i="14"/>
  <c r="M41" i="14"/>
  <c r="V41" i="14"/>
  <c r="O41" i="14"/>
  <c r="R41" i="14"/>
  <c r="W41" i="14"/>
  <c r="AD41" i="14" s="1"/>
  <c r="B42" i="14"/>
  <c r="T41" i="14"/>
  <c r="C41" i="14"/>
  <c r="D41" i="14" s="1"/>
  <c r="E41" i="14" s="1"/>
  <c r="K41" i="14"/>
  <c r="S41" i="14"/>
  <c r="Y41" i="14"/>
  <c r="H41" i="14"/>
  <c r="X41" i="14"/>
  <c r="AE41" i="14" s="1"/>
  <c r="P41" i="14"/>
  <c r="AA41" i="14"/>
  <c r="Z41" i="14"/>
  <c r="N41" i="14"/>
  <c r="S42" i="14" l="1"/>
  <c r="N42" i="14"/>
  <c r="W42" i="14"/>
  <c r="AD42" i="14" s="1"/>
  <c r="C42" i="14"/>
  <c r="D42" i="14" s="1"/>
  <c r="E42" i="14" s="1"/>
  <c r="AB42" i="14"/>
  <c r="AF42" i="14" s="1"/>
  <c r="Q42" i="14"/>
  <c r="U42" i="14"/>
  <c r="I42" i="14"/>
  <c r="O42" i="14"/>
  <c r="M42" i="14"/>
  <c r="A42" i="14"/>
  <c r="V42" i="14"/>
  <c r="F42" i="14"/>
  <c r="T42" i="14"/>
  <c r="J42" i="14"/>
  <c r="L42" i="14"/>
  <c r="H42" i="14"/>
  <c r="R42" i="14"/>
  <c r="Y42" i="14"/>
  <c r="X42" i="14"/>
  <c r="AE42" i="14" s="1"/>
  <c r="G42" i="14"/>
  <c r="K42" i="14"/>
  <c r="AA42" i="14"/>
  <c r="P42" i="14"/>
  <c r="Z42" i="14"/>
  <c r="AC42" i="14"/>
  <c r="AG42" i="14" s="1"/>
  <c r="B43" i="14"/>
  <c r="Z43" i="14" l="1"/>
  <c r="T43" i="14"/>
  <c r="H43" i="14"/>
  <c r="X43" i="14"/>
  <c r="AE43" i="14" s="1"/>
  <c r="C43" i="14"/>
  <c r="D43" i="14" s="1"/>
  <c r="E43" i="14" s="1"/>
  <c r="W43" i="14"/>
  <c r="AD43" i="14" s="1"/>
  <c r="Q43" i="14"/>
  <c r="S43" i="14"/>
  <c r="L43" i="14"/>
  <c r="K43" i="14"/>
  <c r="V43" i="14"/>
  <c r="AA43" i="14"/>
  <c r="N43" i="14"/>
  <c r="F43" i="14"/>
  <c r="AB43" i="14"/>
  <c r="AF43" i="14" s="1"/>
  <c r="O43" i="14"/>
  <c r="I43" i="14"/>
  <c r="M43" i="14"/>
  <c r="J43" i="14"/>
  <c r="AC43" i="14"/>
  <c r="AG43" i="14" s="1"/>
  <c r="Y43" i="14"/>
  <c r="B44" i="14"/>
  <c r="P43" i="14"/>
  <c r="R43" i="14"/>
  <c r="A43" i="14"/>
  <c r="G43" i="14"/>
  <c r="U43" i="14"/>
  <c r="AA44" i="14" l="1"/>
  <c r="C44" i="14"/>
  <c r="D44" i="14" s="1"/>
  <c r="E44" i="14" s="1"/>
  <c r="V44" i="14"/>
  <c r="K44" i="14"/>
  <c r="X44" i="14"/>
  <c r="AE44" i="14" s="1"/>
  <c r="A44" i="14"/>
  <c r="AB44" i="14"/>
  <c r="AF44" i="14" s="1"/>
  <c r="P44" i="14"/>
  <c r="M44" i="14"/>
  <c r="L44" i="14"/>
  <c r="T44" i="14"/>
  <c r="G44" i="14"/>
  <c r="Q44" i="14"/>
  <c r="I44" i="14"/>
  <c r="R44" i="14"/>
  <c r="O44" i="14"/>
  <c r="Y44" i="14"/>
  <c r="U44" i="14"/>
  <c r="B45" i="14"/>
  <c r="F44" i="14"/>
  <c r="N44" i="14"/>
  <c r="S44" i="14"/>
  <c r="Z44" i="14"/>
  <c r="H44" i="14"/>
  <c r="W44" i="14"/>
  <c r="AD44" i="14" s="1"/>
  <c r="AC44" i="14"/>
  <c r="AG44" i="14" s="1"/>
  <c r="J44" i="14"/>
  <c r="A45" i="14" l="1"/>
  <c r="X45" i="14"/>
  <c r="AE45" i="14" s="1"/>
  <c r="Q45" i="14"/>
  <c r="L45" i="14"/>
  <c r="N45" i="14"/>
  <c r="M45" i="14"/>
  <c r="Z45" i="14"/>
  <c r="AB45" i="14"/>
  <c r="AF45" i="14" s="1"/>
  <c r="I45" i="14"/>
  <c r="K45" i="14"/>
  <c r="H45" i="14"/>
  <c r="W45" i="14"/>
  <c r="AD45" i="14" s="1"/>
  <c r="Y45" i="14"/>
  <c r="C45" i="14"/>
  <c r="D45" i="14" s="1"/>
  <c r="E45" i="14" s="1"/>
  <c r="AA45" i="14"/>
  <c r="O45" i="14"/>
  <c r="S45" i="14"/>
  <c r="T45" i="14"/>
  <c r="V45" i="14"/>
  <c r="J45" i="14"/>
  <c r="G45" i="14"/>
  <c r="P45" i="14"/>
  <c r="R45" i="14"/>
  <c r="AC45" i="14"/>
  <c r="AG45" i="14" s="1"/>
  <c r="B46" i="14"/>
  <c r="F45" i="14"/>
  <c r="U45" i="14"/>
  <c r="V46" i="14" l="1"/>
  <c r="H46" i="14"/>
  <c r="AC46" i="14"/>
  <c r="AG46" i="14" s="1"/>
  <c r="G46" i="14"/>
  <c r="N46" i="14"/>
  <c r="U46" i="14"/>
  <c r="AB46" i="14"/>
  <c r="AF46" i="14" s="1"/>
  <c r="Z46" i="14"/>
  <c r="K46" i="14"/>
  <c r="I46" i="14"/>
  <c r="S46" i="14"/>
  <c r="O46" i="14"/>
  <c r="L46" i="14"/>
  <c r="Q46" i="14"/>
  <c r="R46" i="14"/>
  <c r="W46" i="14"/>
  <c r="AD46" i="14" s="1"/>
  <c r="F46" i="14"/>
  <c r="P46" i="14"/>
  <c r="Y46" i="14"/>
  <c r="J46" i="14"/>
  <c r="M46" i="14"/>
  <c r="C46" i="14"/>
  <c r="D46" i="14" s="1"/>
  <c r="E46" i="14" s="1"/>
  <c r="AA46" i="14"/>
  <c r="X46" i="14"/>
  <c r="AE46" i="14" s="1"/>
  <c r="A46" i="14"/>
  <c r="T46" i="14"/>
  <c r="B47" i="14"/>
  <c r="AA47" i="14" l="1"/>
  <c r="AC47" i="14"/>
  <c r="AG47" i="14" s="1"/>
  <c r="H47" i="14"/>
  <c r="I47" i="14"/>
  <c r="Q47" i="14"/>
  <c r="X47" i="14"/>
  <c r="AE47" i="14" s="1"/>
  <c r="P47" i="14"/>
  <c r="J47" i="14"/>
  <c r="Y47" i="14"/>
  <c r="U47" i="14"/>
  <c r="B48" i="14"/>
  <c r="N47" i="14"/>
  <c r="S47" i="14"/>
  <c r="C47" i="14"/>
  <c r="D47" i="14" s="1"/>
  <c r="E47" i="14" s="1"/>
  <c r="W47" i="14"/>
  <c r="AD47" i="14" s="1"/>
  <c r="AB47" i="14"/>
  <c r="AF47" i="14" s="1"/>
  <c r="G47" i="14"/>
  <c r="A47" i="14"/>
  <c r="O47" i="14"/>
  <c r="Z47" i="14"/>
  <c r="M47" i="14"/>
  <c r="F47" i="14"/>
  <c r="V47" i="14"/>
  <c r="K47" i="14"/>
  <c r="L47" i="14"/>
  <c r="R47" i="14"/>
  <c r="T47" i="14"/>
  <c r="B49" i="14"/>
  <c r="Z49" i="14" s="1"/>
  <c r="J49" i="14" l="1"/>
  <c r="X49" i="14"/>
  <c r="AE49" i="14" s="1"/>
  <c r="Q49" i="14"/>
  <c r="G49" i="14"/>
  <c r="T49" i="14"/>
  <c r="K49" i="14"/>
  <c r="B50" i="14"/>
  <c r="Z50" i="14" s="1"/>
  <c r="U49" i="14"/>
  <c r="I49" i="14"/>
  <c r="O49" i="14"/>
  <c r="H48" i="14"/>
  <c r="M48" i="14"/>
  <c r="I48" i="14"/>
  <c r="J48" i="14"/>
  <c r="N48" i="14"/>
  <c r="Z48" i="14"/>
  <c r="T48" i="14"/>
  <c r="A48" i="14"/>
  <c r="R48" i="14"/>
  <c r="P48" i="14"/>
  <c r="AB48" i="14"/>
  <c r="AF48" i="14" s="1"/>
  <c r="AC48" i="14"/>
  <c r="AG48" i="14" s="1"/>
  <c r="V48" i="14"/>
  <c r="X48" i="14"/>
  <c r="AE48" i="14" s="1"/>
  <c r="U48" i="14"/>
  <c r="S48" i="14"/>
  <c r="Y48" i="14"/>
  <c r="C48" i="14"/>
  <c r="D48" i="14" s="1"/>
  <c r="E48" i="14" s="1"/>
  <c r="O48" i="14"/>
  <c r="Q48" i="14"/>
  <c r="F48" i="14"/>
  <c r="L48" i="14"/>
  <c r="AA48" i="14"/>
  <c r="W48" i="14"/>
  <c r="AD48" i="14" s="1"/>
  <c r="K48" i="14"/>
  <c r="G48" i="14"/>
  <c r="AA49" i="14"/>
  <c r="N49" i="14"/>
  <c r="V49" i="14"/>
  <c r="AB49" i="14"/>
  <c r="AF49" i="14" s="1"/>
  <c r="S49" i="14"/>
  <c r="AC49" i="14"/>
  <c r="AG49" i="14" s="1"/>
  <c r="W49" i="14"/>
  <c r="AD49" i="14" s="1"/>
  <c r="H49" i="14"/>
  <c r="L49" i="14"/>
  <c r="R49" i="14"/>
  <c r="Y49" i="14"/>
  <c r="M49" i="14"/>
  <c r="C49" i="14"/>
  <c r="D49" i="14" s="1"/>
  <c r="E49" i="14" s="1"/>
  <c r="P49" i="14"/>
  <c r="F49" i="14"/>
  <c r="A49" i="14"/>
  <c r="O50" i="14" l="1"/>
  <c r="U50" i="14"/>
  <c r="F50" i="14"/>
  <c r="C50" i="14"/>
  <c r="D50" i="14" s="1"/>
  <c r="E50" i="14" s="1"/>
  <c r="X50" i="14"/>
  <c r="AE50" i="14" s="1"/>
  <c r="W50" i="14"/>
  <c r="AD50" i="14" s="1"/>
  <c r="M50" i="14"/>
  <c r="AB50" i="14"/>
  <c r="AF50" i="14" s="1"/>
  <c r="Y50" i="14"/>
  <c r="B51" i="14"/>
  <c r="J51" i="14" s="1"/>
  <c r="A50" i="14"/>
  <c r="AA50" i="14"/>
  <c r="I50" i="14"/>
  <c r="G50" i="14"/>
  <c r="N50" i="14"/>
  <c r="H50" i="14"/>
  <c r="V50" i="14"/>
  <c r="T50" i="14"/>
  <c r="P50" i="14"/>
  <c r="L50" i="14"/>
  <c r="R50" i="14"/>
  <c r="AC50" i="14"/>
  <c r="AG50" i="14" s="1"/>
  <c r="J50" i="14"/>
  <c r="K50" i="14"/>
  <c r="S50" i="14"/>
  <c r="Q50" i="14"/>
  <c r="N51" i="14" l="1"/>
  <c r="AB51" i="14"/>
  <c r="AF51" i="14" s="1"/>
  <c r="B52" i="14"/>
  <c r="Q52" i="14" s="1"/>
  <c r="Z51" i="14"/>
  <c r="Q51" i="14"/>
  <c r="P51" i="14"/>
  <c r="AA51" i="14"/>
  <c r="V51" i="14"/>
  <c r="L51" i="14"/>
  <c r="W51" i="14"/>
  <c r="AD51" i="14" s="1"/>
  <c r="S51" i="14"/>
  <c r="A51" i="14"/>
  <c r="G51" i="14"/>
  <c r="M51" i="14"/>
  <c r="U51" i="14"/>
  <c r="K51" i="14"/>
  <c r="X51" i="14"/>
  <c r="AE51" i="14" s="1"/>
  <c r="H51" i="14"/>
  <c r="R51" i="14"/>
  <c r="O51" i="14"/>
  <c r="Y51" i="14"/>
  <c r="AC51" i="14"/>
  <c r="AG51" i="14" s="1"/>
  <c r="I51" i="14"/>
  <c r="C51" i="14"/>
  <c r="D51" i="14" s="1"/>
  <c r="E51" i="14" s="1"/>
  <c r="F51" i="14"/>
  <c r="T51" i="14"/>
  <c r="AB52" i="14" l="1"/>
  <c r="AF52" i="14" s="1"/>
  <c r="I52" i="14"/>
  <c r="U52" i="14"/>
  <c r="A52" i="14"/>
  <c r="F52" i="14"/>
  <c r="K52" i="14"/>
  <c r="C52" i="14"/>
  <c r="D52" i="14" s="1"/>
  <c r="E52" i="14" s="1"/>
  <c r="P52" i="14"/>
  <c r="AA52" i="14"/>
  <c r="M52" i="14"/>
  <c r="O52" i="14"/>
  <c r="H52" i="14"/>
  <c r="T52" i="14"/>
  <c r="L52" i="14"/>
  <c r="J52" i="14"/>
  <c r="R52" i="14"/>
  <c r="G52" i="14"/>
  <c r="X52" i="14"/>
  <c r="AE52" i="14" s="1"/>
  <c r="N52" i="14"/>
  <c r="Z52" i="14"/>
  <c r="B53" i="14"/>
  <c r="N53" i="14" s="1"/>
  <c r="Y52" i="14"/>
  <c r="V52" i="14"/>
  <c r="W52" i="14"/>
  <c r="AD52" i="14" s="1"/>
  <c r="AC52" i="14"/>
  <c r="AG52" i="14" s="1"/>
  <c r="S52" i="14"/>
  <c r="O53" i="14"/>
  <c r="S53" i="14"/>
  <c r="B54" i="14"/>
  <c r="P53" i="14" l="1"/>
  <c r="H53" i="14"/>
  <c r="C53" i="14"/>
  <c r="D53" i="14" s="1"/>
  <c r="E53" i="14" s="1"/>
  <c r="V53" i="14"/>
  <c r="G53" i="14"/>
  <c r="T53" i="14"/>
  <c r="AA53" i="14"/>
  <c r="Q53" i="14"/>
  <c r="X53" i="14"/>
  <c r="AE53" i="14" s="1"/>
  <c r="L53" i="14"/>
  <c r="R53" i="14"/>
  <c r="U53" i="14"/>
  <c r="AC53" i="14"/>
  <c r="AG53" i="14" s="1"/>
  <c r="J53" i="14"/>
  <c r="K53" i="14"/>
  <c r="AB53" i="14"/>
  <c r="AF53" i="14" s="1"/>
  <c r="F53" i="14"/>
  <c r="W53" i="14"/>
  <c r="AD53" i="14" s="1"/>
  <c r="I53" i="14"/>
  <c r="M53" i="14"/>
  <c r="A53" i="14"/>
  <c r="Z53" i="14"/>
  <c r="Y53" i="14"/>
  <c r="K54" i="14"/>
  <c r="O54" i="14"/>
  <c r="I54" i="14"/>
  <c r="H54" i="14"/>
  <c r="AA54" i="14"/>
  <c r="C54" i="14"/>
  <c r="D54" i="14" s="1"/>
  <c r="E54" i="14" s="1"/>
  <c r="U54" i="14"/>
  <c r="S54" i="14"/>
  <c r="Q54" i="14"/>
  <c r="G54" i="14"/>
  <c r="R54" i="14"/>
  <c r="P54" i="14"/>
  <c r="N54" i="14"/>
  <c r="AC54" i="14"/>
  <c r="AG54" i="14" s="1"/>
  <c r="AB54" i="14"/>
  <c r="AF54" i="14" s="1"/>
  <c r="Y54" i="14"/>
  <c r="Z54" i="14"/>
  <c r="F54" i="14"/>
  <c r="X54" i="14"/>
  <c r="AE54" i="14" s="1"/>
  <c r="J54" i="14"/>
  <c r="L54" i="14"/>
  <c r="M54" i="14"/>
  <c r="V54" i="14"/>
  <c r="W54" i="14"/>
  <c r="AD54" i="14" s="1"/>
  <c r="A54" i="14"/>
  <c r="T54" i="14"/>
  <c r="B55" i="14"/>
  <c r="AA55" i="14" l="1"/>
  <c r="R55" i="14"/>
  <c r="L55" i="14"/>
  <c r="I55" i="14"/>
  <c r="T55" i="14"/>
  <c r="AB55" i="14"/>
  <c r="AF55" i="14" s="1"/>
  <c r="X55" i="14"/>
  <c r="AE55" i="14" s="1"/>
  <c r="J55" i="14"/>
  <c r="O55" i="14"/>
  <c r="F55" i="14"/>
  <c r="Z55" i="14"/>
  <c r="C55" i="14"/>
  <c r="D55" i="14" s="1"/>
  <c r="E55" i="14" s="1"/>
  <c r="N55" i="14"/>
  <c r="H55" i="14"/>
  <c r="Q55" i="14"/>
  <c r="A55" i="14"/>
  <c r="S55" i="14"/>
  <c r="U55" i="14"/>
  <c r="G55" i="14"/>
  <c r="K55" i="14"/>
  <c r="V55" i="14"/>
  <c r="P55" i="14"/>
  <c r="W55" i="14"/>
  <c r="AD55" i="14" s="1"/>
  <c r="Y55" i="14"/>
  <c r="M55" i="14"/>
  <c r="AC55" i="14"/>
  <c r="AG55" i="14" s="1"/>
  <c r="B56" i="14"/>
  <c r="J56" i="14" l="1"/>
  <c r="Q56" i="14"/>
  <c r="A56" i="14"/>
  <c r="M56" i="14"/>
  <c r="S56" i="14"/>
  <c r="L56" i="14"/>
  <c r="P56" i="14"/>
  <c r="G56" i="14"/>
  <c r="N56" i="14"/>
  <c r="H56" i="14"/>
  <c r="Y56" i="14"/>
  <c r="V56" i="14"/>
  <c r="AB56" i="14"/>
  <c r="AF56" i="14" s="1"/>
  <c r="X56" i="14"/>
  <c r="AE56" i="14" s="1"/>
  <c r="AA56" i="14"/>
  <c r="T56" i="14"/>
  <c r="I56" i="14"/>
  <c r="AC56" i="14"/>
  <c r="AG56" i="14" s="1"/>
  <c r="W56" i="14"/>
  <c r="AD56" i="14" s="1"/>
  <c r="R56" i="14"/>
  <c r="U56" i="14"/>
  <c r="Z56" i="14"/>
  <c r="F56" i="14"/>
  <c r="O56" i="14"/>
  <c r="K56" i="14"/>
  <c r="C56" i="14"/>
  <c r="D56" i="14" s="1"/>
  <c r="E56" i="14" s="1"/>
  <c r="B57" i="14"/>
  <c r="AA57" i="14" l="1"/>
  <c r="H57" i="14"/>
  <c r="O57" i="14"/>
  <c r="J57" i="14"/>
  <c r="G57" i="14"/>
  <c r="M57" i="14"/>
  <c r="N57" i="14"/>
  <c r="U57" i="14"/>
  <c r="Y57" i="14"/>
  <c r="X57" i="14"/>
  <c r="AE57" i="14" s="1"/>
  <c r="AC57" i="14"/>
  <c r="AG57" i="14" s="1"/>
  <c r="S57" i="14"/>
  <c r="V57" i="14"/>
  <c r="A57" i="14"/>
  <c r="I57" i="14"/>
  <c r="L57" i="14"/>
  <c r="K57" i="14"/>
  <c r="C57" i="14"/>
  <c r="D57" i="14" s="1"/>
  <c r="E57" i="14" s="1"/>
  <c r="R57" i="14"/>
  <c r="T57" i="14"/>
  <c r="W57" i="14"/>
  <c r="AD57" i="14" s="1"/>
  <c r="P57" i="14"/>
  <c r="F57" i="14"/>
  <c r="AB57" i="14"/>
  <c r="AF57" i="14" s="1"/>
  <c r="Z57" i="14"/>
  <c r="Q57" i="14"/>
  <c r="B58" i="14"/>
  <c r="T58" i="14" l="1"/>
  <c r="K58" i="14"/>
  <c r="V58" i="14"/>
  <c r="S58" i="14"/>
  <c r="N58" i="14"/>
  <c r="O58" i="14"/>
  <c r="X58" i="14"/>
  <c r="AE58" i="14" s="1"/>
  <c r="H58" i="14"/>
  <c r="AA58" i="14"/>
  <c r="M58" i="14"/>
  <c r="Z58" i="14"/>
  <c r="A58" i="14"/>
  <c r="Y58" i="14"/>
  <c r="W58" i="14"/>
  <c r="AD58" i="14" s="1"/>
  <c r="F58" i="14"/>
  <c r="U58" i="14"/>
  <c r="L58" i="14"/>
  <c r="AC58" i="14"/>
  <c r="AG58" i="14" s="1"/>
  <c r="I58" i="14"/>
  <c r="J58" i="14"/>
  <c r="R58" i="14"/>
  <c r="Q58" i="14"/>
  <c r="P58" i="14"/>
  <c r="AB58" i="14"/>
  <c r="AF58" i="14" s="1"/>
  <c r="C58" i="14"/>
  <c r="D58" i="14" s="1"/>
  <c r="E58" i="14" s="1"/>
  <c r="G58" i="14"/>
  <c r="B59" i="14"/>
  <c r="M59" i="14" l="1"/>
  <c r="H59" i="14"/>
  <c r="K59" i="14"/>
  <c r="P59" i="14"/>
  <c r="T59" i="14"/>
  <c r="X59" i="14"/>
  <c r="AE59" i="14" s="1"/>
  <c r="I59" i="14"/>
  <c r="Q59" i="14"/>
  <c r="N59" i="14"/>
  <c r="L59" i="14"/>
  <c r="S59" i="14"/>
  <c r="V59" i="14"/>
  <c r="O59" i="14"/>
  <c r="Z59" i="14"/>
  <c r="AA59" i="14"/>
  <c r="A59" i="14"/>
  <c r="AC59" i="14"/>
  <c r="AG59" i="14" s="1"/>
  <c r="C59" i="14"/>
  <c r="D59" i="14" s="1"/>
  <c r="E59" i="14" s="1"/>
  <c r="U59" i="14"/>
  <c r="W59" i="14"/>
  <c r="AD59" i="14" s="1"/>
  <c r="F59" i="14"/>
  <c r="J59" i="14"/>
  <c r="Y59" i="14"/>
  <c r="G59" i="14"/>
  <c r="R59" i="14"/>
  <c r="AB59" i="14"/>
  <c r="AF59" i="14" s="1"/>
  <c r="B60" i="14"/>
  <c r="S60" i="14" l="1"/>
  <c r="Z60" i="14"/>
  <c r="AA60" i="14"/>
  <c r="R60" i="14"/>
  <c r="G60" i="14"/>
  <c r="AB60" i="14"/>
  <c r="AF60" i="14" s="1"/>
  <c r="C60" i="14"/>
  <c r="D60" i="14" s="1"/>
  <c r="E60" i="14" s="1"/>
  <c r="A60" i="14"/>
  <c r="M60" i="14"/>
  <c r="I60" i="14"/>
  <c r="H60" i="14"/>
  <c r="N60" i="14"/>
  <c r="J60" i="14"/>
  <c r="U60" i="14"/>
  <c r="V60" i="14"/>
  <c r="Q60" i="14"/>
  <c r="O60" i="14"/>
  <c r="Y60" i="14"/>
  <c r="K60" i="14"/>
  <c r="L60" i="14"/>
  <c r="X60" i="14"/>
  <c r="AE60" i="14" s="1"/>
  <c r="P60" i="14"/>
  <c r="T60" i="14"/>
  <c r="F60" i="14"/>
  <c r="AC60" i="14"/>
  <c r="AG60" i="14" s="1"/>
  <c r="W60" i="14"/>
  <c r="AD60" i="14" s="1"/>
  <c r="B61" i="14"/>
  <c r="F61" i="14" l="1"/>
  <c r="Q61" i="14"/>
  <c r="O61" i="14"/>
  <c r="J61" i="14"/>
  <c r="H61" i="14"/>
  <c r="I61" i="14"/>
  <c r="L61" i="14"/>
  <c r="AA61" i="14"/>
  <c r="M61" i="14"/>
  <c r="K61" i="14"/>
  <c r="G61" i="14"/>
  <c r="T61" i="14"/>
  <c r="Y61" i="14"/>
  <c r="U61" i="14"/>
  <c r="S61" i="14"/>
  <c r="C61" i="14"/>
  <c r="D61" i="14" s="1"/>
  <c r="E61" i="14" s="1"/>
  <c r="X61" i="14"/>
  <c r="AE61" i="14" s="1"/>
  <c r="AC61" i="14"/>
  <c r="AG61" i="14" s="1"/>
  <c r="P61" i="14"/>
  <c r="N61" i="14"/>
  <c r="R61" i="14"/>
  <c r="AB61" i="14"/>
  <c r="AF61" i="14" s="1"/>
  <c r="A61" i="14"/>
  <c r="V61" i="14"/>
  <c r="Z61" i="14"/>
  <c r="W61" i="14"/>
  <c r="AD61" i="14" s="1"/>
  <c r="B62" i="14"/>
  <c r="O62" i="14" l="1"/>
  <c r="R62" i="14"/>
  <c r="Q62" i="14"/>
  <c r="I62" i="14"/>
  <c r="T62" i="14"/>
  <c r="Y62" i="14"/>
  <c r="F62" i="14"/>
  <c r="V62" i="14"/>
  <c r="AA62" i="14"/>
  <c r="S62" i="14"/>
  <c r="AB62" i="14"/>
  <c r="AF62" i="14" s="1"/>
  <c r="W62" i="14"/>
  <c r="AD62" i="14" s="1"/>
  <c r="H62" i="14"/>
  <c r="M62" i="14"/>
  <c r="X62" i="14"/>
  <c r="AE62" i="14" s="1"/>
  <c r="A62" i="14"/>
  <c r="U62" i="14"/>
  <c r="G62" i="14"/>
  <c r="AC62" i="14"/>
  <c r="AG62" i="14" s="1"/>
  <c r="J62" i="14"/>
  <c r="K62" i="14"/>
  <c r="C62" i="14"/>
  <c r="D62" i="14" s="1"/>
  <c r="E62" i="14" s="1"/>
  <c r="L62" i="14"/>
  <c r="N62" i="14"/>
  <c r="P62" i="14"/>
  <c r="Z62" i="14"/>
  <c r="B63" i="14"/>
  <c r="H63" i="14" l="1"/>
  <c r="R63" i="14"/>
  <c r="L63" i="14"/>
  <c r="P63" i="14"/>
  <c r="Z63" i="14"/>
  <c r="N63" i="14"/>
  <c r="F63" i="14"/>
  <c r="J63" i="14"/>
  <c r="T63" i="14"/>
  <c r="O63" i="14"/>
  <c r="K63" i="14"/>
  <c r="AA63" i="14"/>
  <c r="AB63" i="14"/>
  <c r="AF63" i="14" s="1"/>
  <c r="X63" i="14"/>
  <c r="AE63" i="14" s="1"/>
  <c r="S63" i="14"/>
  <c r="I63" i="14"/>
  <c r="Q63" i="14"/>
  <c r="C63" i="14"/>
  <c r="D63" i="14" s="1"/>
  <c r="E63" i="14" s="1"/>
  <c r="W63" i="14"/>
  <c r="AD63" i="14" s="1"/>
  <c r="A63" i="14"/>
  <c r="V63" i="14"/>
  <c r="M63" i="14"/>
  <c r="U63" i="14"/>
  <c r="G63" i="14"/>
  <c r="Y63" i="14"/>
  <c r="AC63" i="14"/>
  <c r="AG63" i="14" s="1"/>
  <c r="B64" i="14"/>
  <c r="M64" i="14" l="1"/>
  <c r="AA64" i="14"/>
  <c r="J64" i="14"/>
  <c r="A64" i="14"/>
  <c r="V64" i="14"/>
  <c r="I64" i="14"/>
  <c r="L64" i="14"/>
  <c r="P64" i="14"/>
  <c r="Q64" i="14"/>
  <c r="AC64" i="14"/>
  <c r="AG64" i="14" s="1"/>
  <c r="Y64" i="14"/>
  <c r="R64" i="14"/>
  <c r="U64" i="14"/>
  <c r="X64" i="14"/>
  <c r="AE64" i="14" s="1"/>
  <c r="T64" i="14"/>
  <c r="O64" i="14"/>
  <c r="H64" i="14"/>
  <c r="C64" i="14"/>
  <c r="D64" i="14" s="1"/>
  <c r="E64" i="14" s="1"/>
  <c r="G64" i="14"/>
  <c r="AB64" i="14"/>
  <c r="AF64" i="14" s="1"/>
  <c r="N64" i="14"/>
  <c r="F64" i="14"/>
  <c r="Z64" i="14"/>
  <c r="K64" i="14"/>
  <c r="S64" i="14"/>
  <c r="W64" i="14"/>
  <c r="AD64" i="14" s="1"/>
  <c r="B65" i="14"/>
  <c r="M65" i="14" l="1"/>
  <c r="F65" i="14"/>
  <c r="I65" i="14"/>
  <c r="H65" i="14"/>
  <c r="Z65" i="14"/>
  <c r="G65" i="14"/>
  <c r="O65" i="14"/>
  <c r="K65" i="14"/>
  <c r="J65" i="14"/>
  <c r="T65" i="14"/>
  <c r="X65" i="14"/>
  <c r="AE65" i="14" s="1"/>
  <c r="L65" i="14"/>
  <c r="U65" i="14"/>
  <c r="N65" i="14"/>
  <c r="Q65" i="14"/>
  <c r="S65" i="14"/>
  <c r="R65" i="14"/>
  <c r="V65" i="14"/>
  <c r="AC65" i="14"/>
  <c r="AG65" i="14" s="1"/>
  <c r="W65" i="14"/>
  <c r="AD65" i="14" s="1"/>
  <c r="A65" i="14"/>
  <c r="Y65" i="14"/>
  <c r="P65" i="14"/>
  <c r="AA65" i="14"/>
  <c r="AB65" i="14"/>
  <c r="AF65" i="14" s="1"/>
  <c r="C65" i="14"/>
  <c r="D65" i="14" s="1"/>
  <c r="E65" i="14" s="1"/>
  <c r="B66" i="14"/>
  <c r="Q66" i="14" l="1"/>
  <c r="T66" i="14"/>
  <c r="S66" i="14"/>
  <c r="P66" i="14"/>
  <c r="I66" i="14"/>
  <c r="O66" i="14"/>
  <c r="G66" i="14"/>
  <c r="F66" i="14"/>
  <c r="J66" i="14"/>
  <c r="AC66" i="14"/>
  <c r="AG66" i="14" s="1"/>
  <c r="U66" i="14"/>
  <c r="H66" i="14"/>
  <c r="Z66" i="14"/>
  <c r="AB66" i="14"/>
  <c r="AF66" i="14" s="1"/>
  <c r="K66" i="14"/>
  <c r="V66" i="14"/>
  <c r="N66" i="14"/>
  <c r="X66" i="14"/>
  <c r="AE66" i="14" s="1"/>
  <c r="M66" i="14"/>
  <c r="W66" i="14"/>
  <c r="AD66" i="14" s="1"/>
  <c r="L66" i="14"/>
  <c r="R66" i="14"/>
  <c r="A66" i="14"/>
  <c r="C66" i="14"/>
  <c r="D66" i="14" s="1"/>
  <c r="E66" i="14" s="1"/>
  <c r="Y66" i="14"/>
  <c r="AA66" i="14"/>
  <c r="B67" i="14"/>
  <c r="U67" i="14" l="1"/>
  <c r="Q67" i="14"/>
  <c r="Y67" i="14"/>
  <c r="AA67" i="14"/>
  <c r="O67" i="14"/>
  <c r="I67" i="14"/>
  <c r="G67" i="14"/>
  <c r="R67" i="14"/>
  <c r="T67" i="14"/>
  <c r="K67" i="14"/>
  <c r="A67" i="14"/>
  <c r="N67" i="14"/>
  <c r="J67" i="14"/>
  <c r="C67" i="14"/>
  <c r="D67" i="14" s="1"/>
  <c r="E67" i="14" s="1"/>
  <c r="X67" i="14"/>
  <c r="AE67" i="14" s="1"/>
  <c r="P67" i="14"/>
  <c r="Z67" i="14"/>
  <c r="AC67" i="14"/>
  <c r="AG67" i="14" s="1"/>
  <c r="M67" i="14"/>
  <c r="V67" i="14"/>
  <c r="W67" i="14"/>
  <c r="AD67" i="14" s="1"/>
  <c r="S67" i="14"/>
  <c r="F67" i="14"/>
  <c r="H67" i="14"/>
  <c r="AB67" i="14"/>
  <c r="AF67" i="14" s="1"/>
  <c r="L67" i="14"/>
  <c r="B68" i="14"/>
  <c r="Y68" i="14" l="1"/>
  <c r="U68" i="14"/>
  <c r="V68" i="14"/>
  <c r="I68" i="14"/>
  <c r="S68" i="14"/>
  <c r="M68" i="14"/>
  <c r="R68" i="14"/>
  <c r="AA68" i="14"/>
  <c r="L68" i="14"/>
  <c r="W68" i="14"/>
  <c r="AD68" i="14" s="1"/>
  <c r="X68" i="14"/>
  <c r="AE68" i="14" s="1"/>
  <c r="O68" i="14"/>
  <c r="N68" i="14"/>
  <c r="K68" i="14"/>
  <c r="F68" i="14"/>
  <c r="T68" i="14"/>
  <c r="Z68" i="14"/>
  <c r="AB68" i="14"/>
  <c r="AF68" i="14" s="1"/>
  <c r="AC68" i="14"/>
  <c r="AG68" i="14" s="1"/>
  <c r="G68" i="14"/>
  <c r="P68" i="14"/>
  <c r="C68" i="14"/>
  <c r="D68" i="14" s="1"/>
  <c r="E68" i="14" s="1"/>
  <c r="Q68" i="14"/>
  <c r="J68" i="14"/>
  <c r="A68" i="14"/>
  <c r="H68" i="14"/>
  <c r="B69" i="14"/>
  <c r="V69" i="14" l="1"/>
  <c r="O69" i="14"/>
  <c r="H69" i="14"/>
  <c r="T69" i="14"/>
  <c r="J69" i="14"/>
  <c r="M69" i="14"/>
  <c r="K69" i="14"/>
  <c r="N69" i="14"/>
  <c r="AA69" i="14"/>
  <c r="G69" i="14"/>
  <c r="Q69" i="14"/>
  <c r="A69" i="14"/>
  <c r="AB69" i="14"/>
  <c r="AF69" i="14" s="1"/>
  <c r="AC69" i="14"/>
  <c r="AG69" i="14" s="1"/>
  <c r="R69" i="14"/>
  <c r="L69" i="14"/>
  <c r="F69" i="14"/>
  <c r="X69" i="14"/>
  <c r="AE69" i="14" s="1"/>
  <c r="W69" i="14"/>
  <c r="AD69" i="14" s="1"/>
  <c r="P69" i="14"/>
  <c r="U69" i="14"/>
  <c r="S69" i="14"/>
  <c r="Y69" i="14"/>
  <c r="I69" i="14"/>
  <c r="Z69" i="14"/>
  <c r="C69" i="14"/>
  <c r="D69" i="14" s="1"/>
  <c r="E69" i="14" s="1"/>
  <c r="B70" i="14"/>
  <c r="A70" i="14" l="1"/>
  <c r="R70" i="14"/>
  <c r="J70" i="14"/>
  <c r="U70" i="14"/>
  <c r="L70" i="14"/>
  <c r="W70" i="14"/>
  <c r="AD70" i="14" s="1"/>
  <c r="AC70" i="14"/>
  <c r="AG70" i="14" s="1"/>
  <c r="I70" i="14"/>
  <c r="P70" i="14"/>
  <c r="N70" i="14"/>
  <c r="Z70" i="14"/>
  <c r="V70" i="14"/>
  <c r="T70" i="14"/>
  <c r="G70" i="14"/>
  <c r="X70" i="14"/>
  <c r="AE70" i="14" s="1"/>
  <c r="S70" i="14"/>
  <c r="AA70" i="14"/>
  <c r="F70" i="14"/>
  <c r="K70" i="14"/>
  <c r="AB70" i="14"/>
  <c r="AF70" i="14" s="1"/>
  <c r="O70" i="14"/>
  <c r="C70" i="14"/>
  <c r="D70" i="14" s="1"/>
  <c r="E70" i="14" s="1"/>
  <c r="Q70" i="14"/>
  <c r="Y70" i="14"/>
  <c r="M70" i="14"/>
  <c r="H70" i="14"/>
  <c r="B71" i="14"/>
  <c r="U71" i="14" l="1"/>
  <c r="AA71" i="14"/>
  <c r="F71" i="14"/>
  <c r="L71" i="14"/>
  <c r="N71" i="14"/>
  <c r="S71" i="14"/>
  <c r="K71" i="14"/>
  <c r="J71" i="14"/>
  <c r="Q71" i="14"/>
  <c r="A71" i="14"/>
  <c r="V71" i="14"/>
  <c r="R71" i="14"/>
  <c r="T71" i="14"/>
  <c r="AB71" i="14"/>
  <c r="AF71" i="14" s="1"/>
  <c r="X71" i="14"/>
  <c r="AE71" i="14" s="1"/>
  <c r="Y71" i="14"/>
  <c r="H71" i="14"/>
  <c r="W71" i="14"/>
  <c r="AD71" i="14" s="1"/>
  <c r="C71" i="14"/>
  <c r="D71" i="14" s="1"/>
  <c r="E71" i="14" s="1"/>
  <c r="G71" i="14"/>
  <c r="Z71" i="14"/>
  <c r="AC71" i="14"/>
  <c r="AG71" i="14" s="1"/>
  <c r="O71" i="14"/>
  <c r="P71" i="14"/>
  <c r="M71" i="14"/>
  <c r="I71" i="14"/>
  <c r="B72" i="14"/>
  <c r="Q72" i="14" l="1"/>
  <c r="G72" i="14"/>
  <c r="A72" i="14"/>
  <c r="F72" i="14"/>
  <c r="L72" i="14"/>
  <c r="J72" i="14"/>
  <c r="P72" i="14"/>
  <c r="S72" i="14"/>
  <c r="U72" i="14"/>
  <c r="X72" i="14"/>
  <c r="AE72" i="14" s="1"/>
  <c r="N72" i="14"/>
  <c r="AA72" i="14"/>
  <c r="O72" i="14"/>
  <c r="AB72" i="14"/>
  <c r="AF72" i="14" s="1"/>
  <c r="K72" i="14"/>
  <c r="R72" i="14"/>
  <c r="I72" i="14"/>
  <c r="W72" i="14"/>
  <c r="AD72" i="14" s="1"/>
  <c r="T72" i="14"/>
  <c r="Y72" i="14"/>
  <c r="AC72" i="14"/>
  <c r="AG72" i="14" s="1"/>
  <c r="V72" i="14"/>
  <c r="Z72" i="14"/>
  <c r="M72" i="14"/>
  <c r="H72" i="14"/>
  <c r="C72" i="14"/>
  <c r="D72" i="14" s="1"/>
  <c r="E72" i="14" s="1"/>
  <c r="B73" i="14"/>
  <c r="M73" i="14" l="1"/>
  <c r="R73" i="14"/>
  <c r="I73" i="14"/>
  <c r="J73" i="14"/>
  <c r="U73" i="14"/>
  <c r="A73" i="14"/>
  <c r="N73" i="14"/>
  <c r="V73" i="14"/>
  <c r="P73" i="14"/>
  <c r="Z73" i="14"/>
  <c r="C73" i="14"/>
  <c r="D73" i="14" s="1"/>
  <c r="E73" i="14" s="1"/>
  <c r="Q73" i="14"/>
  <c r="G73" i="14"/>
  <c r="H73" i="14"/>
  <c r="F73" i="14"/>
  <c r="K73" i="14"/>
  <c r="X73" i="14"/>
  <c r="AE73" i="14" s="1"/>
  <c r="L73" i="14"/>
  <c r="Y73" i="14"/>
  <c r="W73" i="14"/>
  <c r="AD73" i="14" s="1"/>
  <c r="S73" i="14"/>
  <c r="O73" i="14"/>
  <c r="AB73" i="14"/>
  <c r="AF73" i="14" s="1"/>
  <c r="AA73" i="14"/>
  <c r="T73" i="14"/>
  <c r="AC73" i="14"/>
  <c r="AG73" i="14" s="1"/>
  <c r="B74" i="14"/>
  <c r="L74" i="14" l="1"/>
  <c r="K74" i="14"/>
  <c r="T74" i="14"/>
  <c r="Q74" i="14"/>
  <c r="R74" i="14"/>
  <c r="H74" i="14"/>
  <c r="P74" i="14"/>
  <c r="V74" i="14"/>
  <c r="AA74" i="14"/>
  <c r="AC74" i="14"/>
  <c r="AG74" i="14" s="1"/>
  <c r="AB74" i="14"/>
  <c r="AF74" i="14" s="1"/>
  <c r="X74" i="14"/>
  <c r="AE74" i="14" s="1"/>
  <c r="G74" i="14"/>
  <c r="O74" i="14"/>
  <c r="M74" i="14"/>
  <c r="A74" i="14"/>
  <c r="Z74" i="14"/>
  <c r="F74" i="14"/>
  <c r="C74" i="14"/>
  <c r="D74" i="14" s="1"/>
  <c r="E74" i="14" s="1"/>
  <c r="I74" i="14"/>
  <c r="U74" i="14"/>
  <c r="J74" i="14"/>
  <c r="N74" i="14"/>
  <c r="W74" i="14"/>
  <c r="AD74" i="14" s="1"/>
  <c r="S74" i="14"/>
  <c r="Y74" i="14"/>
  <c r="B75" i="14"/>
  <c r="M75" i="14" l="1"/>
  <c r="A75" i="14"/>
  <c r="Y75" i="14"/>
  <c r="J75" i="14"/>
  <c r="U75" i="14"/>
  <c r="AB75" i="14"/>
  <c r="AF75" i="14" s="1"/>
  <c r="G75" i="14"/>
  <c r="L75" i="14"/>
  <c r="H75" i="14"/>
  <c r="V75" i="14"/>
  <c r="N75" i="14"/>
  <c r="Z75" i="14"/>
  <c r="T75" i="14"/>
  <c r="K75" i="14"/>
  <c r="I75" i="14"/>
  <c r="F75" i="14"/>
  <c r="W75" i="14"/>
  <c r="AD75" i="14" s="1"/>
  <c r="AC75" i="14"/>
  <c r="AG75" i="14" s="1"/>
  <c r="Q75" i="14"/>
  <c r="S75" i="14"/>
  <c r="C75" i="14"/>
  <c r="D75" i="14" s="1"/>
  <c r="E75" i="14" s="1"/>
  <c r="P75" i="14"/>
  <c r="O75" i="14"/>
  <c r="X75" i="14"/>
  <c r="AE75" i="14" s="1"/>
  <c r="R75" i="14"/>
  <c r="AA75" i="14"/>
  <c r="B76" i="14"/>
  <c r="L76" i="14" l="1"/>
  <c r="V76" i="14"/>
  <c r="H76" i="14"/>
  <c r="Y76" i="14"/>
  <c r="U76" i="14"/>
  <c r="O76" i="14"/>
  <c r="M76" i="14"/>
  <c r="AA76" i="14"/>
  <c r="K76" i="14"/>
  <c r="X76" i="14"/>
  <c r="AE76" i="14" s="1"/>
  <c r="F76" i="14"/>
  <c r="R76" i="14"/>
  <c r="S76" i="14"/>
  <c r="Q76" i="14"/>
  <c r="AB76" i="14"/>
  <c r="AF76" i="14" s="1"/>
  <c r="J76" i="14"/>
  <c r="T76" i="14"/>
  <c r="AC76" i="14"/>
  <c r="AG76" i="14" s="1"/>
  <c r="G76" i="14"/>
  <c r="A76" i="14"/>
  <c r="Z76" i="14"/>
  <c r="I76" i="14"/>
  <c r="P76" i="14"/>
  <c r="N76" i="14"/>
  <c r="W76" i="14"/>
  <c r="AD76" i="14" s="1"/>
  <c r="C76" i="14"/>
  <c r="D76" i="14" s="1"/>
  <c r="E76" i="14" s="1"/>
  <c r="B77" i="14"/>
  <c r="F77" i="14" l="1"/>
  <c r="G77" i="14"/>
  <c r="H77" i="14"/>
  <c r="L77" i="14"/>
  <c r="U77" i="14"/>
  <c r="AB77" i="14"/>
  <c r="AF77" i="14" s="1"/>
  <c r="W77" i="14"/>
  <c r="AD77" i="14" s="1"/>
  <c r="V77" i="14"/>
  <c r="A77" i="14"/>
  <c r="T77" i="14"/>
  <c r="O77" i="14"/>
  <c r="K77" i="14"/>
  <c r="AA77" i="14"/>
  <c r="Y77" i="14"/>
  <c r="Q77" i="14"/>
  <c r="X77" i="14"/>
  <c r="AE77" i="14" s="1"/>
  <c r="AC77" i="14"/>
  <c r="AG77" i="14" s="1"/>
  <c r="C77" i="14"/>
  <c r="D77" i="14" s="1"/>
  <c r="E77" i="14" s="1"/>
  <c r="P77" i="14"/>
  <c r="S77" i="14"/>
  <c r="M77" i="14"/>
  <c r="Z77" i="14"/>
  <c r="I77" i="14"/>
  <c r="J77" i="14"/>
  <c r="R77" i="14"/>
  <c r="N77" i="14"/>
  <c r="B78" i="14"/>
  <c r="K78" i="14" l="1"/>
  <c r="R78" i="14"/>
  <c r="Z78" i="14"/>
  <c r="AA78" i="14"/>
  <c r="Q78" i="14"/>
  <c r="AB78" i="14"/>
  <c r="AF78" i="14" s="1"/>
  <c r="O78" i="14"/>
  <c r="I78" i="14"/>
  <c r="H78" i="14"/>
  <c r="V78" i="14"/>
  <c r="W78" i="14"/>
  <c r="AD78" i="14" s="1"/>
  <c r="AC78" i="14"/>
  <c r="AG78" i="14" s="1"/>
  <c r="Y78" i="14"/>
  <c r="M78" i="14"/>
  <c r="T78" i="14"/>
  <c r="L78" i="14"/>
  <c r="C78" i="14"/>
  <c r="D78" i="14" s="1"/>
  <c r="E78" i="14" s="1"/>
  <c r="G78" i="14"/>
  <c r="J78" i="14"/>
  <c r="X78" i="14"/>
  <c r="AE78" i="14" s="1"/>
  <c r="N78" i="14"/>
  <c r="A78" i="14"/>
  <c r="S78" i="14"/>
  <c r="P78" i="14"/>
  <c r="U78" i="14"/>
  <c r="F78" i="14"/>
  <c r="B79" i="14"/>
  <c r="P79" i="14" l="1"/>
  <c r="Y79" i="14"/>
  <c r="Z79" i="14"/>
  <c r="R79" i="14"/>
  <c r="H79" i="14"/>
  <c r="F79" i="14"/>
  <c r="J79" i="14"/>
  <c r="Q79" i="14"/>
  <c r="O79" i="14"/>
  <c r="AB79" i="14"/>
  <c r="AF79" i="14" s="1"/>
  <c r="K79" i="14"/>
  <c r="AA79" i="14"/>
  <c r="T79" i="14"/>
  <c r="I79" i="14"/>
  <c r="W79" i="14"/>
  <c r="AD79" i="14" s="1"/>
  <c r="L79" i="14"/>
  <c r="G79" i="14"/>
  <c r="C79" i="14"/>
  <c r="D79" i="14" s="1"/>
  <c r="E79" i="14" s="1"/>
  <c r="V79" i="14"/>
  <c r="U79" i="14"/>
  <c r="A79" i="14"/>
  <c r="N79" i="14"/>
  <c r="AC79" i="14"/>
  <c r="AG79" i="14" s="1"/>
  <c r="M79" i="14"/>
  <c r="S79" i="14"/>
  <c r="X79" i="14"/>
  <c r="AE79" i="14" s="1"/>
  <c r="B80" i="14"/>
  <c r="Z80" i="14" l="1"/>
  <c r="P80" i="14"/>
  <c r="L80" i="14"/>
  <c r="Q80" i="14"/>
  <c r="G80" i="14"/>
  <c r="N80" i="14"/>
  <c r="O80" i="14"/>
  <c r="Y80" i="14"/>
  <c r="R80" i="14"/>
  <c r="AC80" i="14"/>
  <c r="AG80" i="14" s="1"/>
  <c r="V80" i="14"/>
  <c r="J80" i="14"/>
  <c r="U80" i="14"/>
  <c r="T80" i="14"/>
  <c r="W80" i="14"/>
  <c r="AD80" i="14" s="1"/>
  <c r="C80" i="14"/>
  <c r="D80" i="14" s="1"/>
  <c r="E80" i="14" s="1"/>
  <c r="S80" i="14"/>
  <c r="A80" i="14"/>
  <c r="F80" i="14"/>
  <c r="H80" i="14"/>
  <c r="X80" i="14"/>
  <c r="AE80" i="14" s="1"/>
  <c r="K80" i="14"/>
  <c r="AA80" i="14"/>
  <c r="AB80" i="14"/>
  <c r="AF80" i="14" s="1"/>
  <c r="M80" i="14"/>
  <c r="I80" i="14"/>
  <c r="B81" i="14"/>
  <c r="G81" i="14" l="1"/>
  <c r="V81" i="14"/>
  <c r="Q81" i="14"/>
  <c r="A81" i="14"/>
  <c r="Y81" i="14"/>
  <c r="R81" i="14"/>
  <c r="AA81" i="14"/>
  <c r="N81" i="14"/>
  <c r="S81" i="14"/>
  <c r="U81" i="14"/>
  <c r="M81" i="14"/>
  <c r="O81" i="14"/>
  <c r="H81" i="14"/>
  <c r="P81" i="14"/>
  <c r="AC81" i="14"/>
  <c r="AG81" i="14" s="1"/>
  <c r="X81" i="14"/>
  <c r="AE81" i="14" s="1"/>
  <c r="W81" i="14"/>
  <c r="AD81" i="14" s="1"/>
  <c r="F81" i="14"/>
  <c r="I81" i="14"/>
  <c r="Z81" i="14"/>
  <c r="T81" i="14"/>
  <c r="C81" i="14"/>
  <c r="D81" i="14" s="1"/>
  <c r="E81" i="14" s="1"/>
  <c r="J81" i="14"/>
  <c r="K81" i="14"/>
  <c r="L81" i="14"/>
  <c r="AB81" i="14"/>
  <c r="AF81" i="14" s="1"/>
  <c r="B82" i="14"/>
  <c r="F82" i="14" l="1"/>
  <c r="J82" i="14"/>
  <c r="M82" i="14"/>
  <c r="R82" i="14"/>
  <c r="K82" i="14"/>
  <c r="P82" i="14"/>
  <c r="Q82" i="14"/>
  <c r="T82" i="14"/>
  <c r="G82" i="14"/>
  <c r="AB82" i="14"/>
  <c r="AF82" i="14" s="1"/>
  <c r="V82" i="14"/>
  <c r="Y82" i="14"/>
  <c r="Z82" i="14"/>
  <c r="I82" i="14"/>
  <c r="C82" i="14"/>
  <c r="D82" i="14" s="1"/>
  <c r="E82" i="14" s="1"/>
  <c r="AC82" i="14"/>
  <c r="AG82" i="14" s="1"/>
  <c r="A82" i="14"/>
  <c r="O82" i="14"/>
  <c r="X82" i="14"/>
  <c r="AE82" i="14" s="1"/>
  <c r="N82" i="14"/>
  <c r="U82" i="14"/>
  <c r="H82" i="14"/>
  <c r="L82" i="14"/>
  <c r="S82" i="14"/>
  <c r="AA82" i="14"/>
  <c r="W82" i="14"/>
  <c r="AD82" i="14" s="1"/>
  <c r="B83" i="14"/>
  <c r="G83" i="14" l="1"/>
  <c r="K83" i="14"/>
  <c r="AA83" i="14"/>
  <c r="S83" i="14"/>
  <c r="J83" i="14"/>
  <c r="M83" i="14"/>
  <c r="O83" i="14"/>
  <c r="V83" i="14"/>
  <c r="L83" i="14"/>
  <c r="Z83" i="14"/>
  <c r="W83" i="14"/>
  <c r="AD83" i="14" s="1"/>
  <c r="Q83" i="14"/>
  <c r="P83" i="14"/>
  <c r="F83" i="14"/>
  <c r="N83" i="14"/>
  <c r="X83" i="14"/>
  <c r="AE83" i="14" s="1"/>
  <c r="AC83" i="14"/>
  <c r="AG83" i="14" s="1"/>
  <c r="T83" i="14"/>
  <c r="H83" i="14"/>
  <c r="I83" i="14"/>
  <c r="C83" i="14"/>
  <c r="D83" i="14" s="1"/>
  <c r="E83" i="14" s="1"/>
  <c r="R83" i="14"/>
  <c r="Y83" i="14"/>
  <c r="AB83" i="14"/>
  <c r="AF83" i="14" s="1"/>
  <c r="A83" i="14"/>
  <c r="U83" i="14"/>
</calcChain>
</file>

<file path=xl/comments1.xml><?xml version="1.0" encoding="utf-8"?>
<comments xmlns="http://schemas.openxmlformats.org/spreadsheetml/2006/main">
  <authors>
    <author>Radisa Djorovic</author>
  </authors>
  <commentList>
    <comment ref="D3" authorId="0" shapeId="0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5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7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C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5.xml><?xml version="1.0" encoding="utf-8"?>
<comments xmlns="http://schemas.openxmlformats.org/spreadsheetml/2006/main">
  <authors>
    <author>Administrator</author>
    <author>Radisa Djorovic</author>
  </authors>
  <commentList>
    <comment ref="D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I7" authorId="1" shapeId="0">
      <text>
        <r>
          <rPr>
            <sz val="11"/>
            <color indexed="81"/>
            <rFont val="Times New Roman"/>
            <family val="1"/>
            <charset val="204"/>
          </rPr>
          <t>Уколико се основица разликује, изменити је у овом пољу у колони AF</t>
        </r>
      </text>
    </comment>
  </commentList>
</comments>
</file>

<file path=xl/comments6.xml><?xml version="1.0" encoding="utf-8"?>
<comments xmlns="http://schemas.openxmlformats.org/spreadsheetml/2006/main">
  <authors>
    <author>Radisa Djorovic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38"/>
          </rPr>
          <t>Унети број запослених</t>
        </r>
      </text>
    </comment>
  </commentList>
</comments>
</file>

<file path=xl/connections.xml><?xml version="1.0" encoding="utf-8"?>
<connections xmlns="http://schemas.openxmlformats.org/spreadsheetml/2006/main">
  <connection id="1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<sst xmlns="http://schemas.openxmlformats.org/spreadsheetml/2006/main" count="1847" uniqueCount="928">
  <si>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</si>
  <si>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</si>
  <si>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</si>
  <si>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</si>
  <si>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</si>
  <si>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</si>
  <si>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</si>
  <si>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</si>
  <si>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</si>
  <si>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</si>
  <si>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</si>
  <si>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</si>
  <si>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</si>
  <si>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</si>
  <si>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</si>
  <si>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</si>
  <si>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</si>
  <si>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</si>
  <si>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</si>
  <si>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</si>
  <si>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</si>
  <si>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</si>
  <si>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</si>
  <si>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</si>
  <si>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</si>
  <si>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</si>
  <si>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</si>
  <si>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</si>
  <si>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</si>
  <si>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</si>
  <si>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</si>
  <si>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</si>
  <si>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</si>
  <si>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</si>
  <si>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</si>
  <si>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</si>
  <si>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</si>
  <si>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</si>
  <si>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</si>
  <si>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</si>
  <si>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</si>
  <si>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</si>
  <si>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</si>
  <si>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</si>
  <si>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</si>
  <si>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</si>
  <si>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</si>
  <si>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</si>
  <si>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</si>
  <si>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</si>
  <si>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</si>
  <si>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в) изабрана и постављена лица која живе на територије АП КиМ и раде на територији АП КиМ (увећање плате  10%)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</si>
  <si>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</si>
  <si>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</si>
  <si>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</si>
  <si>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</si>
  <si>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</si>
  <si>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СУДИЈА</t>
  </si>
  <si>
    <t>прекршајни судови</t>
  </si>
  <si>
    <t>основни судови</t>
  </si>
  <si>
    <t>привредни и виши судови и Виши прекршајни суд</t>
  </si>
  <si>
    <t>Привредни апелациони суд, апелациони судови и Управни суд</t>
  </si>
  <si>
    <t>Врховни касациони суд</t>
  </si>
  <si>
    <t>чланови Високог савета судства</t>
  </si>
  <si>
    <t>ПРЕДСЕДНИК СУДА</t>
  </si>
  <si>
    <t>ЗАМЕНИК ПРЕДСЕДНИКА СУДА</t>
  </si>
  <si>
    <t>Врховног касационог суда</t>
  </si>
  <si>
    <t>ЈАВНО ТУЖИЛАШТВО</t>
  </si>
  <si>
    <t>заменици основних јавних тужилаца</t>
  </si>
  <si>
    <t>заменици виших јавних тужилаца, заменици тужилаца посебне надлежности</t>
  </si>
  <si>
    <t>заменици апелационих тужилаца</t>
  </si>
  <si>
    <t>заменици Републичког јавног тужиоца</t>
  </si>
  <si>
    <t>Републички јавни тужилац</t>
  </si>
  <si>
    <t>Чланови Државног већа тужилаца</t>
  </si>
  <si>
    <t>Тужилац за ратне злочине, тужилац за организовани криминал</t>
  </si>
  <si>
    <t>тужиоци апелационих , виших и основних тужилаштва</t>
  </si>
  <si>
    <t>укупно:</t>
  </si>
  <si>
    <t>Укупан коефицијент</t>
  </si>
  <si>
    <t>основица</t>
  </si>
  <si>
    <t>Укупна нето плата</t>
  </si>
  <si>
    <t>основни</t>
  </si>
  <si>
    <t>додатни</t>
  </si>
  <si>
    <t>Oпис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</si>
  <si>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</si>
  <si>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</si>
  <si>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</si>
  <si>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</si>
  <si>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</si>
  <si>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</si>
  <si>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</si>
  <si>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</si>
  <si>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</si>
  <si>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</si>
  <si>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</si>
  <si>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</si>
  <si>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</si>
  <si>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</si>
  <si>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</si>
  <si>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</si>
  <si>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</si>
  <si>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</si>
  <si>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</si>
  <si>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</si>
  <si>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</si>
  <si>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</si>
  <si>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</si>
  <si>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</si>
  <si>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</si>
  <si>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</si>
  <si>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</si>
  <si>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Изабрана лица</t>
  </si>
  <si>
    <t xml:space="preserve">ИЗАБРАНА ЛИЦА 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</si>
  <si>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</si>
  <si>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</si>
  <si>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</si>
  <si>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</si>
  <si>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</si>
  <si>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</si>
  <si>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</si>
  <si>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</si>
  <si>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</si>
  <si>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</si>
  <si>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</si>
  <si>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</si>
  <si>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</si>
  <si>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</si>
  <si>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</si>
  <si>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</si>
  <si>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</si>
  <si>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</si>
  <si>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</si>
  <si>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</si>
  <si>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</si>
  <si>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</si>
  <si>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</si>
  <si>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</si>
  <si>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</si>
  <si>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</si>
  <si>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</si>
  <si>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</si>
  <si>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</si>
  <si>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</si>
  <si>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</si>
  <si>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</si>
  <si>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</si>
  <si>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</si>
  <si>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</si>
  <si>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</si>
  <si>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</si>
  <si>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</si>
  <si>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</si>
  <si>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</si>
  <si>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</si>
  <si>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</si>
  <si>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</si>
  <si>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</si>
  <si>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</si>
  <si>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</si>
  <si>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</si>
  <si>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</si>
  <si>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</si>
  <si>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</si>
  <si>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</si>
  <si>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</si>
  <si>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</si>
  <si>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</si>
  <si>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</si>
  <si>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</si>
  <si>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</si>
  <si>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</si>
  <si>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</si>
  <si>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</si>
  <si>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</si>
  <si>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</si>
  <si>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</si>
  <si>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</si>
  <si>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</si>
  <si>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</si>
  <si>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</si>
  <si>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</si>
  <si>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</si>
  <si>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</si>
  <si>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</si>
  <si>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</si>
  <si>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</si>
  <si>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</si>
  <si>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</si>
  <si>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</si>
  <si>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</si>
  <si>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</si>
  <si>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</si>
  <si>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</si>
  <si>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</si>
  <si>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</si>
  <si>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</si>
  <si>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</si>
  <si>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</si>
  <si>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</si>
  <si>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</si>
  <si>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</si>
  <si>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</si>
  <si>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</si>
  <si>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</si>
  <si>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</si>
  <si>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</si>
  <si>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</si>
  <si>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</si>
  <si>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КАНЦЕЛАРИЈА ЗА ЉУДСКА И МАЊИНСКА ПРАВА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</si>
  <si>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</si>
  <si>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</si>
  <si>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</si>
  <si>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</si>
  <si>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</si>
  <si>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</si>
  <si>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</si>
  <si>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</si>
  <si>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</si>
  <si>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</si>
  <si>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</si>
  <si>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</si>
  <si>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</si>
  <si>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</si>
  <si>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</si>
  <si>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</si>
  <si>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</si>
  <si>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</si>
  <si>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</si>
  <si>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</si>
  <si>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</si>
  <si>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</si>
  <si>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</si>
  <si>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</si>
  <si>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</si>
  <si>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</si>
  <si>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</si>
  <si>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</si>
  <si>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</si>
  <si>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</si>
  <si>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</si>
  <si>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</si>
  <si>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</si>
  <si>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</si>
  <si>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</si>
  <si>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</si>
  <si>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</si>
  <si>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</si>
  <si>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</si>
  <si>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</si>
  <si>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</si>
  <si>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</si>
  <si>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</si>
  <si>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</si>
  <si>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</si>
  <si>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</si>
  <si>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</si>
  <si>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</si>
  <si>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</si>
  <si>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</si>
  <si>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</si>
  <si>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</si>
  <si>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</si>
  <si>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</si>
  <si>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</si>
  <si>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</si>
  <si>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</si>
  <si>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</si>
  <si>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</si>
  <si>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</si>
  <si>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</si>
  <si>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</si>
  <si>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</si>
  <si>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</si>
  <si>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</si>
  <si>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</si>
  <si>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</si>
  <si>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</si>
  <si>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</si>
  <si>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</si>
  <si>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</si>
  <si>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</si>
  <si>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</si>
  <si>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</si>
  <si>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</si>
  <si>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</si>
  <si>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</si>
  <si>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</si>
  <si>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</si>
  <si>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</si>
  <si>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</si>
  <si>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</si>
  <si>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</si>
  <si>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</si>
  <si>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</si>
  <si>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</si>
  <si>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</si>
  <si>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</si>
  <si>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</si>
  <si>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</si>
  <si>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</si>
  <si>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</si>
  <si>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</si>
  <si>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</si>
  <si>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УПРАВА ЗА ЈАВНЕ НАБАВКЕ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</si>
  <si>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</si>
  <si>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</si>
  <si>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</si>
  <si>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</si>
  <si>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</si>
  <si>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</si>
  <si>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</si>
  <si>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</si>
  <si>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АГЕНЦИЈА ЗА БОРБУ ПРОТИВ КОРУПЦИЈЕ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</si>
  <si>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</si>
  <si>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</si>
  <si>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</si>
  <si>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</si>
  <si>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</si>
  <si>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</si>
  <si>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</si>
  <si>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</si>
  <si>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</si>
  <si>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</si>
  <si>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</si>
  <si>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</si>
  <si>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</si>
  <si>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>РЕПУБЛИЧКО ЈАВНО ТУЖИЛАШТВО</t>
  </si>
  <si>
    <t xml:space="preserve">Унети шифру функције </t>
  </si>
  <si>
    <t>FFF</t>
  </si>
  <si>
    <t xml:space="preserve"> 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</si>
  <si>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</si>
  <si>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</si>
  <si>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</si>
  <si>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</si>
  <si>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</si>
  <si>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</si>
  <si>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</si>
  <si>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КАНЦЕЛАРИЈА ЗА САРАДЊУ СА ЦИВИЛНИМ ДРУШТВОМ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</si>
  <si>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</si>
  <si>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</si>
  <si>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</si>
  <si>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</si>
  <si>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</si>
  <si>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</si>
  <si>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</si>
  <si>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</si>
  <si>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</si>
  <si>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</si>
  <si>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</si>
  <si>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</si>
  <si>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</si>
  <si>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</si>
  <si>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остали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</si>
  <si>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</si>
  <si>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</si>
  <si>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</si>
  <si>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неодређено време</t>
  </si>
  <si>
    <t>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</si>
  <si>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</si>
  <si>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</si>
  <si>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</si>
  <si>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</si>
  <si>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</si>
  <si>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</si>
  <si>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</si>
  <si>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</si>
  <si>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</si>
  <si>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на неодређено</t>
  </si>
  <si>
    <t>на одређено</t>
  </si>
  <si>
    <t>свега нето</t>
  </si>
  <si>
    <t>Извршиоци на одређено време</t>
  </si>
  <si>
    <t>%</t>
  </si>
  <si>
    <t>РЕЗИМЕ:</t>
  </si>
  <si>
    <t>RB</t>
  </si>
  <si>
    <t>Zvanja</t>
  </si>
  <si>
    <t>Platni razredi</t>
  </si>
  <si>
    <t>koeficijent</t>
  </si>
  <si>
    <t>OrgId</t>
  </si>
  <si>
    <t>Naziv</t>
  </si>
  <si>
    <t>F-ja</t>
  </si>
  <si>
    <t>zvanja</t>
  </si>
  <si>
    <t>КАБИНЕТ ПОТПРЕДСЕДНИКА ВЛАДЕ  И МИНИСТРА ТРГОВИНЕ, ТУРИЗМА И ТЕЛЕКОМУНИКАЦИЈА</t>
  </si>
  <si>
    <t>КАБИНЕТ ПРВОГ ПОТПРЕДСЕДНИКА ВЛАДЕ И МИНИСТРА СПОЉНИХ ПОСЛОВА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</si>
  <si>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</si>
  <si>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</si>
  <si>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</si>
  <si>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</si>
  <si>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</si>
  <si>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</si>
  <si>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</si>
  <si>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</si>
  <si>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</si>
  <si>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</si>
  <si>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</si>
  <si>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</si>
  <si>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</si>
  <si>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</si>
  <si>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</si>
  <si>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>Назив буџетског корисника</t>
  </si>
  <si>
    <t xml:space="preserve">Месец </t>
  </si>
  <si>
    <t>ИЗВОР 01</t>
  </si>
  <si>
    <t>411+412</t>
  </si>
  <si>
    <t>Број запослених</t>
  </si>
  <si>
    <t>Напомена*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</si>
  <si>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</si>
  <si>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</si>
  <si>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</si>
  <si>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</si>
  <si>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</si>
  <si>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</si>
  <si>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</si>
  <si>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</si>
  <si>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</si>
  <si>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</si>
  <si>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</si>
  <si>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</si>
  <si>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</si>
  <si>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ИЗВОР 04</t>
  </si>
  <si>
    <t>ИЗВОР 13</t>
  </si>
  <si>
    <t>*Напомена: Дати образложење уколико се месечна маса мења из одређених разлога (новозапослење, одлазак у пензију, итд.) и навести број и структуру запослених који се мења (виши саветник, сам. саветник, судија, итд.).</t>
  </si>
  <si>
    <t>Основица</t>
  </si>
  <si>
    <t>КАБИНЕТ МИНИСТРА БЕЗ ПОРТФЕЉА ЗАДУЖЕНОГ ЗА ДЕМОГРАФИЈУ И ПОПУЛАЦИОНУ ПОЛИТИКУ</t>
  </si>
  <si>
    <t>КАБИНЕТ ПОТПРЕДСЕДНИКА ВЛАДЕ И МИНИСТРА УНУТРАШЊИХ ПОСЛОВА</t>
  </si>
  <si>
    <t>КАБИНЕТ МИНИСТРА БЕЗ ПОРТФЕЉА ЗАДУЖЕНОГ ЗА РЕГИОНАЛНИ РАЗВОЈ И ЈАВНА ПРЕДУЗЕЋА</t>
  </si>
  <si>
    <t>КАНЦЕЛАРИЈА ЗА УПРАВЉАЊЕ ЈАВНИМ УЛАГАЊИМА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</si>
  <si>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</si>
  <si>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</si>
  <si>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КАНЦЕЛАРИЈА НАЦИОНАЛНОГ САВЕТА ЗА КООРДИНАЦИЈУ САРАДЊЕ СА РУСКОМ ФЕДЕРАЦИЈОМ И НАРОДНОМ РЕПУБЛИКОМ КИНОМ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</si>
  <si>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</si>
  <si>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</si>
  <si>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</si>
  <si>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</si>
  <si>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</si>
  <si>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% uvećanja</t>
  </si>
  <si>
    <t>osnovica</t>
  </si>
  <si>
    <t>ДРЖАВНО ПРАВОБРАНИЛАШТВО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</si>
  <si>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</si>
  <si>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</si>
  <si>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</si>
  <si>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</si>
  <si>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</si>
  <si>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</si>
  <si>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</si>
  <si>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</si>
  <si>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</si>
  <si>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</si>
  <si>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</si>
  <si>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</si>
  <si>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Месец:</t>
  </si>
  <si>
    <t>Просечан % за "минули рад":</t>
  </si>
  <si>
    <t>Број запослених који је примио плату за месец за који се извештава</t>
  </si>
  <si>
    <t>Прековремени рад</t>
  </si>
  <si>
    <t>Рад на дан државног и верског празника</t>
  </si>
  <si>
    <t>Рад ноћу</t>
  </si>
  <si>
    <t>Минули рад</t>
  </si>
  <si>
    <t>Теренски додатак</t>
  </si>
  <si>
    <t>Укупно исплаћено на 411</t>
  </si>
  <si>
    <t xml:space="preserve">УКУПНО </t>
  </si>
  <si>
    <t>Укупно исплаћено на 412</t>
  </si>
  <si>
    <t>Остали додаци и накнаде плате/зараде</t>
  </si>
  <si>
    <t>* УПИСАТИ РЕАЛИЗАЦИЈУ У МЕСЕЦИМА О КОЈИМА СЕ ИЗВЕШТАВА, А ЗА ПРЕОСТАЛЕ МЕСЕЦЕ ПЛАНСКУ МАСУ СРЕДСТАВА И БРОЈ ЗАПОСЛЕНИХ</t>
  </si>
  <si>
    <t>Број на неодређено који је примио плату</t>
  </si>
  <si>
    <t>Број на одређено који је примио плату</t>
  </si>
  <si>
    <t>Број запослених на одређено време који је примио плату за месец за који се извештава</t>
  </si>
  <si>
    <t>4 (2+3)</t>
  </si>
  <si>
    <t>Укупно 411+412</t>
  </si>
  <si>
    <t>Број судија/тужилаца</t>
  </si>
  <si>
    <t>нето-месечно</t>
  </si>
  <si>
    <t>бруто 1</t>
  </si>
  <si>
    <t>Број лица који је примио плату</t>
  </si>
  <si>
    <t>Нето плата</t>
  </si>
  <si>
    <t>Бруто 1</t>
  </si>
  <si>
    <t>Број запослених на неодређено време</t>
  </si>
  <si>
    <t>27 (25+26)</t>
  </si>
  <si>
    <t>укупно 411</t>
  </si>
  <si>
    <t>Број запослених на одређено време и на повећаном обиму посла</t>
  </si>
  <si>
    <t>Број приправника</t>
  </si>
  <si>
    <t>Број запослених који је примио плату</t>
  </si>
  <si>
    <t>Месечни износ средстава потребан за исплату основне плате за број запослених који је примио плату (коефицијент * основица)</t>
  </si>
  <si>
    <t>Исплаћени додаци (на месечном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</si>
  <si>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Исплаћени додатак (на месечном нивоу) за остварене резултате рада намештеника </t>
  </si>
  <si>
    <t>Укупна исплаћена средства на месечном нивоу</t>
  </si>
  <si>
    <t>8 (4+5+6+7)</t>
  </si>
  <si>
    <t>13 (10-3)</t>
  </si>
  <si>
    <t>12 (9-2)</t>
  </si>
  <si>
    <t>Додатак за остварене резултате рада намештеника</t>
  </si>
  <si>
    <t>укупно нето</t>
  </si>
  <si>
    <t>број који је примио плату</t>
  </si>
  <si>
    <t>Број судија/тужилаца који је примио плату</t>
  </si>
  <si>
    <t>Маса плата за број запослених који је примио плату</t>
  </si>
  <si>
    <t xml:space="preserve">Укупна месечна маса средстава за број који је примио плату </t>
  </si>
  <si>
    <t>Маса средстава за лица која су примила плату</t>
  </si>
  <si>
    <t>Месечна маса средстава за број који је примио плату само из извора 01</t>
  </si>
  <si>
    <t>Месечна маса средстава за планирани број који је примио плату само из извора 01</t>
  </si>
  <si>
    <t>70% из извора 01</t>
  </si>
  <si>
    <t>Средства за минули рад на месечном нивоу</t>
  </si>
  <si>
    <t>14 (11-4)</t>
  </si>
  <si>
    <t>Уштеда по основу разлике броја запослених без минулог рада и додатака</t>
  </si>
  <si>
    <t>Mesec</t>
  </si>
  <si>
    <t>Neodređeno vreme NV</t>
  </si>
  <si>
    <t>Kabinet</t>
  </si>
  <si>
    <t>Određeno- ukupno br.zap</t>
  </si>
  <si>
    <t>Broj zap na NV koji je primio platu</t>
  </si>
  <si>
    <t>Broj pripravnika koji je primio platu</t>
  </si>
  <si>
    <t>Broj zap u kab koji je primio platu</t>
  </si>
  <si>
    <t>Ukupan broj zap na OV koji je primio platu</t>
  </si>
  <si>
    <t>Masa sred za zap na NV koji je primio platu (neto)</t>
  </si>
  <si>
    <t>Masa sred za zap na OV koji je primio platu (neto)</t>
  </si>
  <si>
    <t>Ukupno neto za zap koji su primili platu</t>
  </si>
  <si>
    <t>411 za zap koji su primili platu</t>
  </si>
  <si>
    <t>412 za zap koji su primili platu</t>
  </si>
  <si>
    <t>неодређено време 411</t>
  </si>
  <si>
    <t>одређено време 411</t>
  </si>
  <si>
    <t>Opis</t>
  </si>
  <si>
    <t>НАЦИОНАЛНА АКАДЕМИЈА ЗА ЈАВНУ УПРАВУ</t>
  </si>
  <si>
    <t>tip</t>
  </si>
  <si>
    <t>служба Владе</t>
  </si>
  <si>
    <t>кабинет</t>
  </si>
  <si>
    <t>министарство</t>
  </si>
  <si>
    <t>посебна организација</t>
  </si>
  <si>
    <t>орган управе у саставу</t>
  </si>
  <si>
    <t>јавна служба</t>
  </si>
  <si>
    <t>независан орган</t>
  </si>
  <si>
    <t>правосуђе</t>
  </si>
  <si>
    <t>управни округ</t>
  </si>
  <si>
    <t>органи безбедности</t>
  </si>
  <si>
    <t>Tip organa</t>
  </si>
  <si>
    <t>маса плата- бруто-месечно</t>
  </si>
  <si>
    <t>Број запослених на неодређено време у складу са важећом oдлуком о максималном броју запослених</t>
  </si>
  <si>
    <t>Број запослених на неодређено време који је примио плату</t>
  </si>
  <si>
    <t>Број запослених на одређено време који је примио плату</t>
  </si>
  <si>
    <t>Укупан број запослених на одређено време који је примио плату</t>
  </si>
  <si>
    <t>Укупна нето плата за број запослених који је примио плату</t>
  </si>
  <si>
    <t>Укупна маса средстава за број запослених који је примио плату</t>
  </si>
  <si>
    <t>Број приправника који је примио плату</t>
  </si>
  <si>
    <t>Mаса коефицијената 
 за запослене на одређено време који су примили плату</t>
  </si>
  <si>
    <t>Прилог 1 - Преглед извршених средстава за плате на месечном нивоу</t>
  </si>
  <si>
    <t>Образац 1г - изабрана лица у правосуђу</t>
  </si>
  <si>
    <t>Образац 1в - остали</t>
  </si>
  <si>
    <t>Образац 1а - државни секретари, државни службеници и намештеници</t>
  </si>
  <si>
    <t>Образац 1 - средства</t>
  </si>
  <si>
    <t>Образац 1ђ - пројекција плата</t>
  </si>
  <si>
    <t>Образац 1б - изабрана лица у Влади, Народној скупштини и Уставном суду</t>
  </si>
  <si>
    <t>Образац 1е - додаци</t>
  </si>
  <si>
    <t>Исплаћена средства за минули рад</t>
  </si>
  <si>
    <t>Minuli rad na 411 za zap koji su primili platu</t>
  </si>
  <si>
    <t>Minuli rad na 412 za zap koji su primili platu</t>
  </si>
  <si>
    <t>правосуђе ИБК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</si>
  <si>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</si>
  <si>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</si>
  <si>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</si>
  <si>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</si>
  <si>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</si>
  <si>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</si>
  <si>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</si>
  <si>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</si>
  <si>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</si>
  <si>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</si>
  <si>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</si>
  <si>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</si>
  <si>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</si>
  <si>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</si>
  <si>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</si>
  <si>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</si>
  <si>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</si>
  <si>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</si>
  <si>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</si>
  <si>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</si>
  <si>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</si>
  <si>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</si>
  <si>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</si>
  <si>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</si>
  <si>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</si>
  <si>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</si>
  <si>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</si>
  <si>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</si>
  <si>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</si>
  <si>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</si>
  <si>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</si>
  <si>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</si>
  <si>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</si>
  <si>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</si>
  <si>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</si>
  <si>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</si>
  <si>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</si>
  <si>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</si>
  <si>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</si>
  <si>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</si>
  <si>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</si>
  <si>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</si>
  <si>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</si>
  <si>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</si>
  <si>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</si>
  <si>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</si>
  <si>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</si>
  <si>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</si>
  <si>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</si>
  <si>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</si>
  <si>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</si>
  <si>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</si>
  <si>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</si>
  <si>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</si>
  <si>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</si>
  <si>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</si>
  <si>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</si>
  <si>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</si>
  <si>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</si>
  <si>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</si>
  <si>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</si>
  <si>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</si>
  <si>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</si>
  <si>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</si>
  <si>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</si>
  <si>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</si>
  <si>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</si>
  <si>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</si>
  <si>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</si>
  <si>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</si>
  <si>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</si>
  <si>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</si>
  <si>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</si>
  <si>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</si>
  <si>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ДЕСПОТОВЦУ</t>
  </si>
  <si>
    <t>ОСНОВНИ СУД У ДИМИТРОВГРАДУ</t>
  </si>
  <si>
    <t>ОСНОВНИ СУД У ИВАЊИЦИ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</si>
  <si>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</si>
  <si>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</si>
  <si>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</si>
  <si>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</si>
  <si>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</si>
  <si>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</si>
  <si>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</si>
  <si>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</si>
  <si>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</si>
  <si>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</si>
  <si>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</si>
  <si>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</si>
  <si>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</si>
  <si>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</si>
  <si>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</si>
  <si>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</si>
  <si>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</si>
  <si>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</si>
  <si>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</si>
  <si>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</si>
  <si>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</si>
  <si>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</si>
  <si>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</si>
  <si>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</si>
  <si>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</si>
  <si>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</si>
  <si>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</si>
  <si>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</si>
  <si>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</si>
  <si>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</si>
  <si>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</si>
  <si>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</si>
  <si>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</si>
  <si>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</si>
  <si>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</si>
  <si>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</si>
  <si>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</si>
  <si>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</si>
  <si>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</si>
  <si>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</si>
  <si>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</si>
  <si>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</si>
  <si>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</si>
  <si>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</si>
  <si>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</si>
  <si>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</si>
  <si>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</si>
  <si>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</si>
  <si>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</si>
  <si>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</si>
  <si>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</si>
  <si>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</si>
  <si>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</si>
  <si>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</si>
  <si>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</si>
  <si>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</si>
  <si>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</si>
  <si>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</si>
  <si>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</si>
  <si>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</si>
  <si>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</si>
  <si>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</si>
  <si>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</si>
  <si>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</si>
  <si>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</si>
  <si>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</si>
  <si>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</si>
  <si>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</si>
  <si>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</si>
  <si>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</si>
  <si>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</si>
  <si>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</si>
  <si>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</si>
  <si>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</si>
  <si>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</si>
  <si>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</si>
  <si>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</si>
  <si>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</si>
  <si>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</si>
  <si>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</si>
  <si>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</si>
  <si>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</si>
  <si>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</si>
  <si>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</si>
  <si>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</si>
  <si>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</si>
  <si>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</si>
  <si>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</si>
  <si>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</si>
  <si>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</si>
  <si>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</si>
  <si>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</si>
  <si>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</si>
  <si>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</si>
  <si>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</si>
  <si>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</si>
  <si>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</si>
  <si>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</si>
  <si>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</si>
  <si>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</si>
  <si>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</si>
  <si>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</si>
  <si>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</si>
  <si>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</si>
  <si>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</si>
  <si>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</si>
  <si>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</si>
  <si>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</si>
  <si>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</si>
  <si>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</si>
  <si>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</si>
  <si>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</si>
  <si>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</si>
  <si>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</si>
  <si>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</si>
  <si>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</si>
  <si>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</si>
  <si>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</si>
  <si>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</si>
  <si>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</si>
  <si>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</si>
  <si>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</si>
  <si>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</si>
  <si>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</si>
  <si>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</si>
  <si>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</si>
  <si>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</si>
  <si>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</si>
  <si>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</si>
  <si>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</si>
  <si>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</si>
  <si>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</si>
  <si>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</si>
  <si>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</si>
  <si>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</si>
  <si>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</si>
  <si>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</si>
  <si>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</si>
  <si>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</si>
  <si>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</si>
  <si>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</si>
  <si>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</si>
  <si>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</si>
  <si>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</si>
  <si>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</si>
  <si>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</si>
  <si>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</si>
  <si>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</si>
  <si>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</si>
  <si>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</si>
  <si>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</si>
  <si>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</si>
  <si>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</si>
  <si>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</si>
  <si>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</si>
  <si>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</si>
  <si>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</si>
  <si>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</si>
  <si>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</si>
  <si>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</si>
  <si>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</si>
  <si>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</si>
  <si>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</si>
  <si>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</si>
  <si>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</si>
  <si>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</si>
  <si>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</si>
  <si>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ОСНОВНИ СУД У ГОРЊЕМ МИЛАНОВЦУ</t>
  </si>
  <si>
    <t>ОСНОВНИ СУД У КЊАЖЕВЦУ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</si>
  <si>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</si>
  <si>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</si>
  <si>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</si>
  <si>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</si>
  <si>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</si>
  <si>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</si>
  <si>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</si>
  <si>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</si>
  <si>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</si>
  <si>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</si>
  <si>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</si>
  <si>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</si>
  <si>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</si>
  <si>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</si>
  <si>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</si>
  <si>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</si>
  <si>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</si>
  <si>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</si>
  <si>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</si>
  <si>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</si>
  <si>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</si>
  <si>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</si>
  <si>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</si>
  <si>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</si>
  <si>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</si>
  <si>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</si>
  <si>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</si>
  <si>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</si>
  <si>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</si>
  <si>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</si>
  <si>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</si>
  <si>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</si>
  <si>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УИКС ИБК</t>
  </si>
  <si>
    <t>ЗАВОД ЗА ПРОУЧАВАЊЕ КУЛТУРНОГ РАЗВИТКА - УСТАНОВА КУЛТУРЕ ОД НАЦИОНАЛНОГ ЗНАЧАЈА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</si>
  <si>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</si>
  <si>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</si>
  <si>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</si>
  <si>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</si>
  <si>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</si>
  <si>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</si>
  <si>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</si>
  <si>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</si>
  <si>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</si>
  <si>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САВРЕМЕНЕ УМЕТНОСТИ - УСТАНОВА ОД НАЦИОНАЛНОГ ЗНАЧАЈА</t>
  </si>
  <si>
    <t>МУЗЕЈ ЖРТАВА ГЕНОЦИДА КРАГУЈЕВАЦ</t>
  </si>
  <si>
    <t>ГАЛЕРИЈА МАТИЦЕ СРПСКЕ</t>
  </si>
  <si>
    <t>ГАЛЕРИЈА УМЕТНОСТИ ПРИШТИНА</t>
  </si>
  <si>
    <t>НАРОДНА БИБЛИОТЕКА СРБИЈЕ-УСТАНОВА КУЛТУРЕ ОД НАЦИОНАЛНОГ ЗНАЧАЈА</t>
  </si>
  <si>
    <t>НАРОДНА И УНИВЕРЗИТЕТСКА БИБЛИОТЕКА ИВО АНДРИЋ У ПРИШТИНИ</t>
  </si>
  <si>
    <t>БИБЛИОТЕКА МАТИЦЕ СРПСКЕ</t>
  </si>
  <si>
    <t>ЈУГОСЛОВЕНСКА КИНОТЕКА-УСТАНОВА КУЛТУРЕ ОД НАЦИОНАЛНОГ ЗНАЧАЈА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</si>
  <si>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</si>
  <si>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</si>
  <si>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</si>
  <si>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</si>
  <si>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</si>
  <si>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</si>
  <si>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</si>
  <si>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</si>
  <si>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</si>
  <si>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ФИЛМСКИ ЦЕНТАР СРБИЈЕ УСТАНОВА ЗА ОБАВЉАЊЕ КУЛТУРНО-ОБРАЗОВНЕ ДЕЛАТ-УСТН.КУЛТУРЕ ОД НАЦИОНАЛНОГ ЗНАЧАЈА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</si>
  <si>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</si>
  <si>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</si>
  <si>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</si>
  <si>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</si>
  <si>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</si>
  <si>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</si>
  <si>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</si>
  <si>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</si>
  <si>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</si>
  <si>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</si>
  <si>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</si>
  <si>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</si>
  <si>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</si>
  <si>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Култура ИБК</t>
  </si>
  <si>
    <t>Средства потребна за број запослених који је требало да прими плату</t>
  </si>
  <si>
    <t>Разлика између броја запослених који је требало да прими плату и броја запослених који је примио плату</t>
  </si>
  <si>
    <t>Број запослених који је требало да прими плату у месецу о ком се извештава</t>
  </si>
  <si>
    <t>Број запослених који је требало да прими плату за месец за који се прима плата</t>
  </si>
  <si>
    <t xml:space="preserve">маса коефицијената за број запослених који је требало да прими плату </t>
  </si>
  <si>
    <t>маса коефицијената за број запослених који је требало да прими плату</t>
  </si>
  <si>
    <t>Број запослених на одређено време који је требало да прими плату за месец за који се прима плата</t>
  </si>
  <si>
    <t>Маса плата за број запослених који је требало да прими плату</t>
  </si>
  <si>
    <t>ЦЕНТАР ЗА ИСТРАЖИВАЊЕ НЕСРЕЋА У САОБРАЋАЈУ</t>
  </si>
  <si>
    <t>КАНЦЕЛАРИЈА ЗА ЕВРОПСКЕ ИНТЕГРАЦИЈЕ</t>
  </si>
  <si>
    <t>Број лица који је требало да прими плату</t>
  </si>
  <si>
    <t>Маса средстава за број лица који је требало да прими плату</t>
  </si>
  <si>
    <t>Укупан број запослених на одређено време који је требало да прими плату</t>
  </si>
  <si>
    <t>Број судија/тужилаца који је требало да прими плату</t>
  </si>
  <si>
    <t>број који је требало да прими плату</t>
  </si>
  <si>
    <t>Укупна месечна маса средстава за број који је требало да прими плату</t>
  </si>
  <si>
    <t>8 (4+6)</t>
  </si>
  <si>
    <t>9 (5+7)</t>
  </si>
  <si>
    <t>12 (10+11)</t>
  </si>
  <si>
    <t>14 (12*13)</t>
  </si>
  <si>
    <t>15 (2*14)</t>
  </si>
  <si>
    <t>16 (8*14)</t>
  </si>
  <si>
    <t>17 (15+16)</t>
  </si>
  <si>
    <t>20 (18+19)</t>
  </si>
  <si>
    <t>22 (3*14)</t>
  </si>
  <si>
    <t>23 (9*14)</t>
  </si>
  <si>
    <t>24 (22+23)</t>
  </si>
  <si>
    <t>Укупна нето плата за број запослених који је требало да прими плату</t>
  </si>
  <si>
    <t>Укупна маса средстава за број запослених који је требало да прими плату</t>
  </si>
  <si>
    <t>5 (3*4)</t>
  </si>
  <si>
    <r>
      <rPr>
        <b/>
        <sz val="12"/>
        <rFont val="Calibri"/>
        <family val="2"/>
        <charset val="204"/>
        <scheme val="minor"/>
      </rPr>
      <t>Извршење у месецу</t>
    </r>
    <r>
      <rPr>
        <sz val="12"/>
        <rFont val="Calibri"/>
        <family val="2"/>
        <charset val="204"/>
        <scheme val="minor"/>
      </rPr>
      <t>:</t>
    </r>
  </si>
  <si>
    <t>Извршиоци на неодређено време</t>
  </si>
  <si>
    <t>19 (7+11+15)</t>
  </si>
  <si>
    <t>20 (8+12+16)</t>
  </si>
  <si>
    <t>21 (9+13+17)</t>
  </si>
  <si>
    <t>УПРАВА ЗА ИГРЕ НА СРЕЋУ</t>
  </si>
  <si>
    <t>привредни и виши судови и Прекршајни апелациони суд</t>
  </si>
  <si>
    <t>СВЕГА (411+412)</t>
  </si>
  <si>
    <t>Извршење на економским класификацијама 411 и 412</t>
  </si>
  <si>
    <t>Broj zap na NV koji je trebalo da prime platu</t>
  </si>
  <si>
    <t>Broj pripravnika koji je trebalo da prime platu</t>
  </si>
  <si>
    <t>Broj zap u kab koji je trebalo da prime platu</t>
  </si>
  <si>
    <t>Ukupan broj zap na OV koji je trebalo da prime platu</t>
  </si>
  <si>
    <t>Masa sred za zap na NV koji je trebalo da prime platu (neto)</t>
  </si>
  <si>
    <t>Masa sred za zap na OV koji je trebalo da prime platu  (neto)</t>
  </si>
  <si>
    <t>Ukupno neto za zap koji je trebalo da prime platu</t>
  </si>
  <si>
    <t>411 za zap koji je trebalo da prime platu</t>
  </si>
  <si>
    <t>412 za zap koji je trebalo da prime platu</t>
  </si>
  <si>
    <t>Minuli rad na 411 za zap koji je trebalo da prime platu</t>
  </si>
  <si>
    <t>Minuli rad na 412 za zap koji je trebalo da prime platu</t>
  </si>
  <si>
    <t>Masa plata za broj zaposlenih koji je trebalo da prime platu</t>
  </si>
  <si>
    <t>Određeno vreme</t>
  </si>
  <si>
    <t>Broj zap na određeno vreme koji je primio platu</t>
  </si>
  <si>
    <t>Broj zap na određeno vreme koji je trebalo da prime platu</t>
  </si>
  <si>
    <t>Pripravnici</t>
  </si>
  <si>
    <t>на неодређено нето</t>
  </si>
  <si>
    <t>на одређено нето</t>
  </si>
  <si>
    <t>НАПОМЕНА: Средства извршена у изабраном месецу се односе на плату за претходни месец (нпр. у априлу се исплаћује плата за март и уноси се број "4")</t>
  </si>
  <si>
    <t>Напомена: Приликом уноса података, црвеном бојом ће бити означена поља која је обавезно попунити, а нису попуњена или су погрешно попуњена</t>
  </si>
  <si>
    <t>Mаса коефицијената за запослене на одређено време који је требало да прими плату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</si>
</sst>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04"/>
    </font>
    <font>
      <b/>
      <sz val="12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38"/>
    </font>
    <font>
      <sz val="12"/>
      <name val="Calibri"/>
      <family val="2"/>
      <charset val="204"/>
      <scheme val="minor"/>
    </font>
    <font>
      <sz val="16"/>
      <name val="Arial"/>
      <family val="2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color indexed="81"/>
      <name val="Times New Roman"/>
      <family val="1"/>
      <charset val="204"/>
    </font>
    <font>
      <b/>
      <sz val="10"/>
      <name val="Arial"/>
      <family val="2"/>
      <charset val="238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37" fillId="6" borderId="0" applyNumberFormat="0" applyBorder="0" applyAlignment="0" applyProtection="0"/>
    <xf numFmtId="0" fontId="31" fillId="0" borderId="0"/>
    <xf numFmtId="0" fontId="31" fillId="0" borderId="0"/>
    <xf numFmtId="0" fontId="49" fillId="26" borderId="0" applyNumberFormat="0" applyBorder="0" applyAlignment="0" applyProtection="0"/>
    <xf numFmtId="0" fontId="5" fillId="0" borderId="0"/>
    <xf numFmtId="0" fontId="49" fillId="26" borderId="0" applyNumberFormat="0" applyBorder="0" applyAlignment="0" applyProtection="0"/>
    <xf numFmtId="0" fontId="3" fillId="0" borderId="0"/>
    <xf numFmtId="0" fontId="67" fillId="0" borderId="0"/>
    <xf numFmtId="0" fontId="1" fillId="0" borderId="0"/>
    <xf numFmtId="0" fontId="1" fillId="0" borderId="0"/>
  </cellStyleXfs>
  <cellXfs count="696">
    <xf numFmtId="0" fontId="0" fillId="0" borderId="0" xfId="0"/>
    <xf numFmtId="0" fontId="6" fillId="0" borderId="0" xfId="0" applyFont="1" applyProtection="1">
      <protection locked="0"/>
    </xf>
    <xf numFmtId="0" fontId="7" fillId="0" borderId="4" xfId="0" applyFont="1" applyBorder="1" applyProtection="1"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13" fillId="0" borderId="4" xfId="0" applyFont="1" applyBorder="1" applyAlignment="1">
      <alignment wrapText="1"/>
    </xf>
    <xf numFmtId="0" fontId="13" fillId="0" borderId="0" xfId="0" applyFont="1"/>
    <xf numFmtId="0" fontId="13" fillId="0" borderId="4" xfId="0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horizontal="center" wrapText="1"/>
      <protection locked="0"/>
    </xf>
    <xf numFmtId="0" fontId="10" fillId="0" borderId="0" xfId="0" applyFont="1"/>
    <xf numFmtId="0" fontId="10" fillId="0" borderId="4" xfId="0" applyFont="1" applyBorder="1" applyProtection="1"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/>
    <xf numFmtId="3" fontId="19" fillId="0" borderId="0" xfId="0" applyNumberFormat="1" applyFont="1"/>
    <xf numFmtId="0" fontId="23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0" xfId="0" applyFont="1"/>
    <xf numFmtId="0" fontId="11" fillId="7" borderId="0" xfId="0" applyFont="1" applyFill="1" applyProtection="1">
      <protection locked="0"/>
    </xf>
    <xf numFmtId="0" fontId="11" fillId="7" borderId="0" xfId="0" applyFont="1" applyFill="1"/>
    <xf numFmtId="4" fontId="0" fillId="0" borderId="0" xfId="0" applyNumberFormat="1"/>
    <xf numFmtId="4" fontId="19" fillId="0" borderId="0" xfId="0" applyNumberFormat="1" applyFont="1"/>
    <xf numFmtId="3" fontId="0" fillId="0" borderId="0" xfId="0" applyNumberFormat="1"/>
    <xf numFmtId="3" fontId="19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14" fillId="0" borderId="0" xfId="0" applyFont="1"/>
    <xf numFmtId="0" fontId="31" fillId="0" borderId="0" xfId="2"/>
    <xf numFmtId="0" fontId="6" fillId="0" borderId="0" xfId="0" applyFont="1"/>
    <xf numFmtId="0" fontId="33" fillId="2" borderId="6" xfId="3" applyFont="1" applyFill="1" applyBorder="1" applyAlignment="1">
      <alignment horizontal="center"/>
    </xf>
    <xf numFmtId="0" fontId="33" fillId="0" borderId="1" xfId="3" applyFont="1" applyFill="1" applyBorder="1" applyAlignment="1">
      <alignment horizontal="right" wrapText="1"/>
    </xf>
    <xf numFmtId="0" fontId="33" fillId="0" borderId="1" xfId="3" applyFont="1" applyFill="1" applyBorder="1" applyAlignment="1">
      <alignment wrapText="1"/>
    </xf>
    <xf numFmtId="0" fontId="31" fillId="0" borderId="0" xfId="2" applyProtection="1"/>
    <xf numFmtId="0" fontId="6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27" fillId="0" borderId="13" xfId="0" applyFont="1" applyFill="1" applyBorder="1" applyAlignment="1" applyProtection="1">
      <alignment horizontal="left" vertical="center" wrapText="1"/>
    </xf>
    <xf numFmtId="0" fontId="30" fillId="0" borderId="13" xfId="0" applyFont="1" applyBorder="1" applyProtection="1"/>
    <xf numFmtId="3" fontId="26" fillId="0" borderId="11" xfId="0" applyNumberFormat="1" applyFont="1" applyFill="1" applyBorder="1" applyAlignment="1" applyProtection="1">
      <alignment horizontal="right" vertical="center" wrapText="1"/>
    </xf>
    <xf numFmtId="3" fontId="11" fillId="0" borderId="11" xfId="0" applyNumberFormat="1" applyFont="1" applyFill="1" applyBorder="1" applyProtection="1"/>
    <xf numFmtId="3" fontId="11" fillId="0" borderId="14" xfId="0" applyNumberFormat="1" applyFont="1" applyFill="1" applyBorder="1" applyProtection="1"/>
    <xf numFmtId="3" fontId="6" fillId="0" borderId="11" xfId="0" applyNumberFormat="1" applyFont="1" applyBorder="1" applyProtection="1"/>
    <xf numFmtId="49" fontId="26" fillId="0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19" fillId="0" borderId="0" xfId="0" applyFont="1" applyBorder="1" applyAlignment="1" applyProtection="1">
      <alignment vertical="center"/>
      <protection locked="0"/>
    </xf>
    <xf numFmtId="0" fontId="31" fillId="0" borderId="0" xfId="2" applyProtection="1">
      <protection locked="0"/>
    </xf>
    <xf numFmtId="3" fontId="25" fillId="4" borderId="11" xfId="0" applyNumberFormat="1" applyFont="1" applyFill="1" applyBorder="1" applyAlignment="1" applyProtection="1">
      <alignment horizontal="right" vertical="center"/>
    </xf>
    <xf numFmtId="3" fontId="25" fillId="4" borderId="11" xfId="0" applyNumberFormat="1" applyFont="1" applyFill="1" applyBorder="1" applyAlignment="1" applyProtection="1">
      <alignment vertical="center"/>
    </xf>
    <xf numFmtId="3" fontId="25" fillId="4" borderId="14" xfId="0" applyNumberFormat="1" applyFont="1" applyFill="1" applyBorder="1" applyAlignment="1" applyProtection="1">
      <alignment vertical="center"/>
    </xf>
    <xf numFmtId="3" fontId="11" fillId="0" borderId="11" xfId="0" applyNumberFormat="1" applyFont="1" applyBorder="1" applyAlignment="1" applyProtection="1">
      <alignment horizontal="right" vertical="center"/>
    </xf>
    <xf numFmtId="3" fontId="11" fillId="0" borderId="11" xfId="0" applyNumberFormat="1" applyFont="1" applyBorder="1" applyAlignment="1" applyProtection="1">
      <alignment vertical="center"/>
    </xf>
    <xf numFmtId="3" fontId="11" fillId="0" borderId="14" xfId="0" applyNumberFormat="1" applyFont="1" applyBorder="1" applyAlignment="1" applyProtection="1">
      <alignment vertical="center"/>
    </xf>
    <xf numFmtId="0" fontId="10" fillId="0" borderId="0" xfId="0" applyFont="1" applyProtection="1"/>
    <xf numFmtId="0" fontId="10" fillId="12" borderId="0" xfId="0" applyFont="1" applyFill="1" applyAlignment="1" applyProtection="1">
      <alignment horizontal="right"/>
    </xf>
    <xf numFmtId="0" fontId="6" fillId="0" borderId="4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wrapText="1"/>
    </xf>
    <xf numFmtId="1" fontId="10" fillId="12" borderId="0" xfId="0" applyNumberFormat="1" applyFont="1" applyFill="1" applyBorder="1" applyProtection="1"/>
    <xf numFmtId="0" fontId="10" fillId="12" borderId="0" xfId="0" applyFont="1" applyFill="1" applyProtection="1"/>
    <xf numFmtId="49" fontId="10" fillId="12" borderId="0" xfId="0" applyNumberFormat="1" applyFont="1" applyFill="1" applyBorder="1" applyAlignment="1" applyProtection="1">
      <alignment horizontal="right"/>
    </xf>
    <xf numFmtId="0" fontId="10" fillId="0" borderId="4" xfId="0" applyFont="1" applyBorder="1" applyProtection="1"/>
    <xf numFmtId="0" fontId="13" fillId="0" borderId="4" xfId="0" applyFont="1" applyBorder="1" applyProtection="1"/>
    <xf numFmtId="0" fontId="13" fillId="0" borderId="0" xfId="0" applyFont="1" applyProtection="1"/>
    <xf numFmtId="0" fontId="14" fillId="0" borderId="4" xfId="0" applyFont="1" applyBorder="1" applyAlignment="1" applyProtection="1">
      <alignment horizontal="center" vertical="center" wrapText="1"/>
    </xf>
    <xf numFmtId="0" fontId="19" fillId="0" borderId="0" xfId="0" applyFont="1" applyProtection="1"/>
    <xf numFmtId="3" fontId="0" fillId="0" borderId="0" xfId="0" applyNumberFormat="1" applyProtection="1"/>
    <xf numFmtId="0" fontId="10" fillId="0" borderId="7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15" xfId="0" applyFont="1" applyBorder="1" applyProtection="1"/>
    <xf numFmtId="0" fontId="7" fillId="0" borderId="16" xfId="0" applyFont="1" applyBorder="1" applyProtection="1"/>
    <xf numFmtId="0" fontId="12" fillId="0" borderId="17" xfId="0" applyFont="1" applyBorder="1" applyProtection="1"/>
    <xf numFmtId="0" fontId="7" fillId="0" borderId="19" xfId="0" applyFont="1" applyBorder="1" applyProtection="1"/>
    <xf numFmtId="0" fontId="7" fillId="0" borderId="4" xfId="0" applyFont="1" applyFill="1" applyBorder="1" applyAlignment="1" applyProtection="1">
      <alignment wrapText="1"/>
    </xf>
    <xf numFmtId="1" fontId="17" fillId="12" borderId="0" xfId="0" applyNumberFormat="1" applyFont="1" applyFill="1" applyBorder="1" applyProtection="1"/>
    <xf numFmtId="0" fontId="17" fillId="12" borderId="0" xfId="0" applyFont="1" applyFill="1" applyProtection="1"/>
    <xf numFmtId="0" fontId="17" fillId="12" borderId="0" xfId="0" applyFont="1" applyFill="1" applyAlignment="1" applyProtection="1">
      <alignment horizontal="right"/>
    </xf>
    <xf numFmtId="49" fontId="17" fillId="12" borderId="0" xfId="0" applyNumberFormat="1" applyFont="1" applyFill="1" applyBorder="1" applyAlignment="1" applyProtection="1">
      <alignment horizontal="right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2" fillId="5" borderId="4" xfId="0" applyFont="1" applyFill="1" applyBorder="1" applyProtection="1"/>
    <xf numFmtId="0" fontId="10" fillId="0" borderId="4" xfId="0" applyFont="1" applyBorder="1" applyAlignment="1" applyProtection="1">
      <alignment wrapText="1"/>
    </xf>
    <xf numFmtId="0" fontId="0" fillId="0" borderId="0" xfId="0" applyProtection="1"/>
    <xf numFmtId="4" fontId="0" fillId="0" borderId="0" xfId="0" applyNumberFormat="1" applyProtection="1"/>
    <xf numFmtId="0" fontId="0" fillId="0" borderId="0" xfId="0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4" fontId="19" fillId="7" borderId="4" xfId="0" applyNumberFormat="1" applyFont="1" applyFill="1" applyBorder="1" applyProtection="1"/>
    <xf numFmtId="4" fontId="19" fillId="0" borderId="4" xfId="0" applyNumberFormat="1" applyFont="1" applyBorder="1" applyAlignment="1" applyProtection="1">
      <alignment horizontal="right"/>
    </xf>
    <xf numFmtId="0" fontId="11" fillId="0" borderId="4" xfId="0" applyFont="1" applyBorder="1" applyProtection="1"/>
    <xf numFmtId="49" fontId="19" fillId="0" borderId="4" xfId="0" applyNumberFormat="1" applyFont="1" applyBorder="1" applyProtection="1"/>
    <xf numFmtId="0" fontId="22" fillId="0" borderId="4" xfId="0" applyFont="1" applyBorder="1" applyProtection="1"/>
    <xf numFmtId="0" fontId="19" fillId="0" borderId="4" xfId="0" applyFont="1" applyBorder="1" applyProtection="1"/>
    <xf numFmtId="4" fontId="41" fillId="0" borderId="4" xfId="0" applyNumberFormat="1" applyFont="1" applyBorder="1" applyProtection="1"/>
    <xf numFmtId="0" fontId="19" fillId="0" borderId="4" xfId="0" applyFont="1" applyBorder="1" applyAlignment="1" applyProtection="1">
      <alignment horizontal="left"/>
    </xf>
    <xf numFmtId="0" fontId="21" fillId="0" borderId="0" xfId="0" applyFont="1" applyBorder="1" applyProtection="1"/>
    <xf numFmtId="0" fontId="24" fillId="0" borderId="0" xfId="0" applyFont="1" applyBorder="1" applyAlignment="1" applyProtection="1">
      <alignment horizontal="center"/>
    </xf>
    <xf numFmtId="0" fontId="24" fillId="0" borderId="0" xfId="0" applyFont="1" applyProtection="1"/>
    <xf numFmtId="0" fontId="24" fillId="0" borderId="4" xfId="0" applyFont="1" applyBorder="1" applyAlignment="1" applyProtection="1">
      <alignment horizontal="right"/>
    </xf>
    <xf numFmtId="0" fontId="24" fillId="0" borderId="4" xfId="0" applyFont="1" applyBorder="1" applyProtection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2" fillId="13" borderId="32" xfId="0" applyFont="1" applyFill="1" applyBorder="1" applyAlignment="1" applyProtection="1">
      <alignment horizontal="center" vertical="center"/>
      <protection locked="0"/>
    </xf>
    <xf numFmtId="0" fontId="43" fillId="0" borderId="33" xfId="0" applyFont="1" applyFill="1" applyBorder="1" applyAlignment="1" applyProtection="1">
      <alignment vertical="center" wrapText="1"/>
      <protection locked="0"/>
    </xf>
    <xf numFmtId="0" fontId="42" fillId="0" borderId="32" xfId="0" applyFont="1" applyFill="1" applyBorder="1" applyAlignment="1" applyProtection="1">
      <alignment horizontal="center" vertical="center"/>
      <protection locked="0"/>
    </xf>
    <xf numFmtId="0" fontId="43" fillId="0" borderId="33" xfId="0" applyFont="1" applyFill="1" applyBorder="1" applyAlignment="1" applyProtection="1">
      <alignment vertical="center" wrapText="1"/>
      <protection locked="0"/>
    </xf>
    <xf numFmtId="3" fontId="24" fillId="0" borderId="4" xfId="0" applyNumberFormat="1" applyFont="1" applyBorder="1" applyAlignment="1" applyProtection="1">
      <alignment horizontal="right"/>
    </xf>
    <xf numFmtId="0" fontId="44" fillId="0" borderId="0" xfId="0" applyFont="1" applyProtection="1"/>
    <xf numFmtId="0" fontId="44" fillId="0" borderId="20" xfId="0" applyFont="1" applyBorder="1" applyProtection="1"/>
    <xf numFmtId="0" fontId="44" fillId="0" borderId="0" xfId="0" applyFont="1" applyAlignment="1" applyProtection="1">
      <alignment horizontal="center"/>
    </xf>
    <xf numFmtId="0" fontId="19" fillId="0" borderId="5" xfId="0" applyFont="1" applyBorder="1" applyAlignment="1" applyProtection="1">
      <alignment horizontal="center" vertical="center" wrapText="1"/>
    </xf>
    <xf numFmtId="49" fontId="41" fillId="0" borderId="21" xfId="0" applyNumberFormat="1" applyFont="1" applyBorder="1" applyAlignment="1" applyProtection="1">
      <alignment horizontal="center" vertical="center" textRotation="90"/>
    </xf>
    <xf numFmtId="0" fontId="19" fillId="0" borderId="0" xfId="0" applyFont="1" applyBorder="1" applyProtection="1"/>
    <xf numFmtId="0" fontId="45" fillId="0" borderId="0" xfId="0" applyFont="1" applyProtection="1"/>
    <xf numFmtId="3" fontId="10" fillId="0" borderId="0" xfId="0" applyNumberFormat="1" applyFont="1"/>
    <xf numFmtId="0" fontId="10" fillId="0" borderId="0" xfId="0" applyFont="1" applyAlignment="1" applyProtection="1"/>
    <xf numFmtId="3" fontId="10" fillId="0" borderId="4" xfId="0" applyNumberFormat="1" applyFont="1" applyBorder="1" applyProtection="1">
      <protection locked="0"/>
    </xf>
    <xf numFmtId="3" fontId="10" fillId="0" borderId="4" xfId="0" applyNumberFormat="1" applyFont="1" applyBorder="1" applyProtection="1"/>
    <xf numFmtId="3" fontId="7" fillId="0" borderId="16" xfId="0" applyNumberFormat="1" applyFont="1" applyBorder="1" applyProtection="1"/>
    <xf numFmtId="3" fontId="12" fillId="0" borderId="15" xfId="0" applyNumberFormat="1" applyFont="1" applyBorder="1" applyProtection="1"/>
    <xf numFmtId="0" fontId="10" fillId="12" borderId="0" xfId="0" applyFont="1" applyFill="1" applyBorder="1" applyAlignment="1" applyProtection="1">
      <alignment horizontal="left" vertical="center"/>
    </xf>
    <xf numFmtId="0" fontId="10" fillId="15" borderId="4" xfId="0" applyFont="1" applyFill="1" applyBorder="1" applyAlignment="1" applyProtection="1">
      <alignment horizontal="left" vertical="center" wrapText="1"/>
    </xf>
    <xf numFmtId="0" fontId="7" fillId="15" borderId="4" xfId="0" applyFont="1" applyFill="1" applyBorder="1" applyAlignment="1" applyProtection="1">
      <alignment horizontal="right" wrapText="1"/>
    </xf>
    <xf numFmtId="0" fontId="10" fillId="15" borderId="4" xfId="0" applyFont="1" applyFill="1" applyBorder="1" applyProtection="1"/>
    <xf numFmtId="3" fontId="10" fillId="15" borderId="4" xfId="0" applyNumberFormat="1" applyFont="1" applyFill="1" applyBorder="1" applyProtection="1"/>
    <xf numFmtId="0" fontId="12" fillId="15" borderId="19" xfId="0" applyFont="1" applyFill="1" applyBorder="1" applyProtection="1"/>
    <xf numFmtId="0" fontId="12" fillId="15" borderId="22" xfId="0" applyFont="1" applyFill="1" applyBorder="1" applyProtection="1"/>
    <xf numFmtId="0" fontId="10" fillId="15" borderId="4" xfId="0" applyFont="1" applyFill="1" applyBorder="1" applyAlignment="1" applyProtection="1">
      <alignment horizontal="left" vertical="center" wrapText="1"/>
      <protection locked="0"/>
    </xf>
    <xf numFmtId="4" fontId="19" fillId="16" borderId="4" xfId="0" applyNumberFormat="1" applyFont="1" applyFill="1" applyBorder="1" applyAlignment="1" applyProtection="1">
      <alignment horizontal="right"/>
    </xf>
    <xf numFmtId="0" fontId="46" fillId="0" borderId="0" xfId="0" applyFont="1" applyBorder="1" applyAlignment="1" applyProtection="1">
      <alignment vertical="center" wrapText="1"/>
    </xf>
    <xf numFmtId="0" fontId="38" fillId="17" borderId="25" xfId="0" applyFont="1" applyFill="1" applyBorder="1" applyAlignment="1" applyProtection="1">
      <alignment vertical="top"/>
    </xf>
    <xf numFmtId="0" fontId="38" fillId="17" borderId="25" xfId="0" applyFont="1" applyFill="1" applyBorder="1" applyAlignment="1" applyProtection="1"/>
    <xf numFmtId="0" fontId="8" fillId="9" borderId="27" xfId="0" applyFont="1" applyFill="1" applyBorder="1" applyAlignment="1" applyProtection="1">
      <alignment vertical="top" wrapText="1"/>
    </xf>
    <xf numFmtId="3" fontId="24" fillId="17" borderId="4" xfId="0" applyNumberFormat="1" applyFont="1" applyFill="1" applyBorder="1" applyAlignment="1" applyProtection="1">
      <alignment horizontal="right"/>
    </xf>
    <xf numFmtId="0" fontId="10" fillId="0" borderId="0" xfId="0" applyFont="1" applyAlignment="1" applyProtection="1">
      <alignment vertical="top"/>
    </xf>
    <xf numFmtId="0" fontId="34" fillId="0" borderId="2" xfId="0" applyFont="1" applyFill="1" applyBorder="1" applyAlignment="1" applyProtection="1">
      <alignment vertical="center" wrapText="1"/>
    </xf>
    <xf numFmtId="0" fontId="8" fillId="0" borderId="0" xfId="0" applyFont="1" applyFill="1"/>
    <xf numFmtId="0" fontId="34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3" fontId="13" fillId="0" borderId="0" xfId="0" applyNumberFormat="1" applyFont="1"/>
    <xf numFmtId="0" fontId="10" fillId="0" borderId="0" xfId="0" applyFont="1" applyAlignment="1">
      <alignment vertical="top" wrapText="1"/>
    </xf>
    <xf numFmtId="4" fontId="10" fillId="0" borderId="0" xfId="0" applyNumberFormat="1" applyFont="1"/>
    <xf numFmtId="10" fontId="13" fillId="0" borderId="0" xfId="0" applyNumberFormat="1" applyFont="1"/>
    <xf numFmtId="0" fontId="35" fillId="0" borderId="0" xfId="0" applyFont="1" applyAlignment="1" applyProtection="1"/>
    <xf numFmtId="3" fontId="19" fillId="0" borderId="0" xfId="0" applyNumberFormat="1" applyFont="1" applyAlignment="1">
      <alignment horizontal="right"/>
    </xf>
    <xf numFmtId="3" fontId="13" fillId="15" borderId="0" xfId="0" applyNumberFormat="1" applyFont="1" applyFill="1"/>
    <xf numFmtId="4" fontId="16" fillId="0" borderId="0" xfId="0" applyNumberFormat="1" applyFont="1" applyFill="1" applyBorder="1" applyAlignment="1" applyProtection="1">
      <alignment vertical="center"/>
    </xf>
    <xf numFmtId="3" fontId="14" fillId="0" borderId="4" xfId="0" applyNumberFormat="1" applyFont="1" applyBorder="1" applyAlignment="1" applyProtection="1">
      <alignment horizontal="center" vertical="center" wrapText="1"/>
    </xf>
    <xf numFmtId="4" fontId="34" fillId="10" borderId="12" xfId="0" applyNumberFormat="1" applyFont="1" applyFill="1" applyBorder="1" applyProtection="1">
      <protection locked="0"/>
    </xf>
    <xf numFmtId="3" fontId="10" fillId="15" borderId="0" xfId="0" applyNumberFormat="1" applyFont="1" applyFill="1"/>
    <xf numFmtId="0" fontId="12" fillId="23" borderId="11" xfId="0" applyFont="1" applyFill="1" applyBorder="1" applyAlignment="1" applyProtection="1">
      <alignment horizontal="center" vertical="center" wrapText="1"/>
    </xf>
    <xf numFmtId="0" fontId="10" fillId="23" borderId="0" xfId="0" applyFont="1" applyFill="1"/>
    <xf numFmtId="3" fontId="13" fillId="23" borderId="0" xfId="0" applyNumberFormat="1" applyFont="1" applyFill="1"/>
    <xf numFmtId="3" fontId="10" fillId="23" borderId="0" xfId="0" applyNumberFormat="1" applyFont="1" applyFill="1"/>
    <xf numFmtId="0" fontId="22" fillId="9" borderId="4" xfId="0" applyFont="1" applyFill="1" applyBorder="1" applyAlignment="1" applyProtection="1">
      <alignment horizontal="left"/>
    </xf>
    <xf numFmtId="4" fontId="19" fillId="9" borderId="4" xfId="0" applyNumberFormat="1" applyFont="1" applyFill="1" applyBorder="1" applyProtection="1"/>
    <xf numFmtId="3" fontId="19" fillId="9" borderId="4" xfId="0" applyNumberFormat="1" applyFont="1" applyFill="1" applyBorder="1" applyAlignment="1" applyProtection="1">
      <alignment horizontal="right"/>
      <protection locked="0"/>
    </xf>
    <xf numFmtId="4" fontId="19" fillId="9" borderId="4" xfId="0" applyNumberFormat="1" applyFont="1" applyFill="1" applyBorder="1" applyAlignment="1" applyProtection="1">
      <alignment horizontal="right"/>
    </xf>
    <xf numFmtId="3" fontId="19" fillId="9" borderId="4" xfId="0" applyNumberFormat="1" applyFont="1" applyFill="1" applyBorder="1" applyAlignment="1" applyProtection="1">
      <alignment horizontal="right"/>
    </xf>
    <xf numFmtId="3" fontId="22" fillId="9" borderId="4" xfId="0" applyNumberFormat="1" applyFont="1" applyFill="1" applyBorder="1" applyAlignment="1" applyProtection="1">
      <alignment horizontal="right"/>
    </xf>
    <xf numFmtId="49" fontId="22" fillId="9" borderId="4" xfId="0" applyNumberFormat="1" applyFont="1" applyFill="1" applyBorder="1" applyProtection="1"/>
    <xf numFmtId="49" fontId="20" fillId="9" borderId="4" xfId="0" applyNumberFormat="1" applyFont="1" applyFill="1" applyBorder="1" applyProtection="1"/>
    <xf numFmtId="0" fontId="20" fillId="9" borderId="4" xfId="0" applyFont="1" applyFill="1" applyBorder="1" applyProtection="1"/>
    <xf numFmtId="0" fontId="21" fillId="0" borderId="0" xfId="0" applyFont="1" applyBorder="1" applyAlignment="1" applyProtection="1">
      <alignment horizontal="right"/>
    </xf>
    <xf numFmtId="0" fontId="19" fillId="0" borderId="0" xfId="0" applyFont="1" applyAlignment="1">
      <alignment horizontal="right"/>
    </xf>
    <xf numFmtId="4" fontId="24" fillId="17" borderId="4" xfId="0" applyNumberFormat="1" applyFont="1" applyFill="1" applyBorder="1" applyAlignment="1" applyProtection="1">
      <alignment horizontal="right"/>
    </xf>
    <xf numFmtId="0" fontId="7" fillId="15" borderId="4" xfId="0" applyFont="1" applyFill="1" applyBorder="1" applyProtection="1"/>
    <xf numFmtId="0" fontId="13" fillId="0" borderId="29" xfId="0" applyFont="1" applyBorder="1" applyProtection="1"/>
    <xf numFmtId="0" fontId="7" fillId="0" borderId="11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vertical="center"/>
    </xf>
    <xf numFmtId="0" fontId="14" fillId="18" borderId="9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wrapText="1"/>
      <protection locked="0"/>
    </xf>
    <xf numFmtId="0" fontId="7" fillId="0" borderId="9" xfId="0" applyFont="1" applyBorder="1"/>
    <xf numFmtId="3" fontId="13" fillId="0" borderId="10" xfId="0" applyNumberFormat="1" applyFont="1" applyBorder="1"/>
    <xf numFmtId="3" fontId="13" fillId="0" borderId="23" xfId="0" applyNumberFormat="1" applyFont="1" applyBorder="1"/>
    <xf numFmtId="0" fontId="10" fillId="0" borderId="4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Protection="1"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/>
    <xf numFmtId="4" fontId="48" fillId="10" borderId="12" xfId="0" applyNumberFormat="1" applyFont="1" applyFill="1" applyBorder="1" applyProtection="1">
      <protection locked="0"/>
    </xf>
    <xf numFmtId="3" fontId="9" fillId="0" borderId="0" xfId="0" applyNumberFormat="1" applyFont="1" applyProtection="1"/>
    <xf numFmtId="1" fontId="0" fillId="0" borderId="0" xfId="0" applyNumberFormat="1"/>
    <xf numFmtId="0" fontId="9" fillId="0" borderId="23" xfId="0" applyFont="1" applyBorder="1" applyAlignment="1">
      <alignment vertical="top"/>
    </xf>
    <xf numFmtId="0" fontId="9" fillId="0" borderId="23" xfId="0" applyFont="1" applyBorder="1" applyAlignment="1">
      <alignment vertical="top" wrapText="1"/>
    </xf>
    <xf numFmtId="3" fontId="12" fillId="0" borderId="34" xfId="0" applyNumberFormat="1" applyFont="1" applyBorder="1" applyProtection="1"/>
    <xf numFmtId="3" fontId="10" fillId="15" borderId="3" xfId="0" applyNumberFormat="1" applyFont="1" applyFill="1" applyBorder="1"/>
    <xf numFmtId="3" fontId="13" fillId="15" borderId="3" xfId="0" applyNumberFormat="1" applyFont="1" applyFill="1" applyBorder="1"/>
    <xf numFmtId="3" fontId="7" fillId="15" borderId="4" xfId="0" applyNumberFormat="1" applyFont="1" applyFill="1" applyBorder="1" applyAlignment="1" applyProtection="1">
      <alignment horizontal="right" wrapText="1"/>
    </xf>
    <xf numFmtId="0" fontId="10" fillId="15" borderId="4" xfId="0" applyFont="1" applyFill="1" applyBorder="1" applyProtection="1">
      <protection locked="0"/>
    </xf>
    <xf numFmtId="3" fontId="12" fillId="15" borderId="22" xfId="0" applyNumberFormat="1" applyFont="1" applyFill="1" applyBorder="1" applyProtection="1"/>
    <xf numFmtId="3" fontId="19" fillId="0" borderId="4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Fill="1" applyBorder="1" applyProtection="1"/>
    <xf numFmtId="3" fontId="24" fillId="0" borderId="4" xfId="0" applyNumberFormat="1" applyFont="1" applyFill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wrapText="1"/>
    </xf>
    <xf numFmtId="4" fontId="5" fillId="0" borderId="0" xfId="5" applyNumberFormat="1"/>
    <xf numFmtId="4" fontId="51" fillId="0" borderId="0" xfId="5" applyNumberFormat="1" applyFont="1"/>
    <xf numFmtId="4" fontId="50" fillId="0" borderId="0" xfId="5" applyNumberFormat="1" applyFont="1"/>
    <xf numFmtId="4" fontId="5" fillId="0" borderId="0" xfId="5" applyNumberFormat="1" applyBorder="1"/>
    <xf numFmtId="49" fontId="50" fillId="0" borderId="31" xfId="5" applyNumberFormat="1" applyFont="1" applyBorder="1" applyAlignment="1">
      <alignment horizontal="center"/>
    </xf>
    <xf numFmtId="49" fontId="50" fillId="27" borderId="40" xfId="5" applyNumberFormat="1" applyFont="1" applyFill="1" applyBorder="1" applyAlignment="1">
      <alignment horizontal="center"/>
    </xf>
    <xf numFmtId="4" fontId="50" fillId="0" borderId="41" xfId="5" applyNumberFormat="1" applyFont="1" applyBorder="1" applyAlignment="1">
      <alignment horizontal="center"/>
    </xf>
    <xf numFmtId="4" fontId="5" fillId="0" borderId="35" xfId="5" applyNumberFormat="1" applyBorder="1"/>
    <xf numFmtId="3" fontId="5" fillId="27" borderId="35" xfId="5" applyNumberFormat="1" applyFill="1" applyBorder="1" applyAlignment="1">
      <alignment horizontal="right"/>
    </xf>
    <xf numFmtId="4" fontId="5" fillId="0" borderId="45" xfId="5" applyNumberFormat="1" applyBorder="1"/>
    <xf numFmtId="3" fontId="5" fillId="27" borderId="45" xfId="5" applyNumberFormat="1" applyFill="1" applyBorder="1" applyAlignment="1">
      <alignment horizontal="right"/>
    </xf>
    <xf numFmtId="4" fontId="5" fillId="0" borderId="39" xfId="5" applyNumberFormat="1" applyBorder="1"/>
    <xf numFmtId="3" fontId="5" fillId="27" borderId="51" xfId="5" applyNumberFormat="1" applyFill="1" applyBorder="1" applyAlignment="1">
      <alignment horizontal="right"/>
    </xf>
    <xf numFmtId="4" fontId="5" fillId="0" borderId="53" xfId="5" applyNumberFormat="1" applyBorder="1"/>
    <xf numFmtId="3" fontId="5" fillId="21" borderId="54" xfId="5" applyNumberFormat="1" applyFill="1" applyBorder="1" applyAlignment="1">
      <alignment horizontal="right"/>
    </xf>
    <xf numFmtId="3" fontId="5" fillId="21" borderId="37" xfId="5" applyNumberFormat="1" applyFill="1" applyBorder="1" applyAlignment="1">
      <alignment horizontal="right"/>
    </xf>
    <xf numFmtId="3" fontId="5" fillId="21" borderId="53" xfId="5" applyNumberFormat="1" applyFill="1" applyBorder="1" applyAlignment="1">
      <alignment horizontal="right"/>
    </xf>
    <xf numFmtId="4" fontId="5" fillId="0" borderId="55" xfId="5" applyNumberFormat="1" applyFill="1" applyBorder="1" applyAlignment="1">
      <alignment horizontal="right"/>
    </xf>
    <xf numFmtId="49" fontId="50" fillId="0" borderId="58" xfId="5" applyNumberFormat="1" applyFont="1" applyBorder="1" applyAlignment="1">
      <alignment horizontal="center"/>
    </xf>
    <xf numFmtId="49" fontId="50" fillId="27" borderId="53" xfId="5" applyNumberFormat="1" applyFont="1" applyFill="1" applyBorder="1" applyAlignment="1">
      <alignment horizontal="center"/>
    </xf>
    <xf numFmtId="4" fontId="5" fillId="0" borderId="56" xfId="5" applyNumberFormat="1" applyBorder="1"/>
    <xf numFmtId="3" fontId="5" fillId="27" borderId="60" xfId="5" applyNumberFormat="1" applyFill="1" applyBorder="1" applyAlignment="1">
      <alignment horizontal="right"/>
    </xf>
    <xf numFmtId="4" fontId="5" fillId="0" borderId="61" xfId="5" applyNumberFormat="1" applyBorder="1"/>
    <xf numFmtId="4" fontId="5" fillId="0" borderId="63" xfId="5" applyNumberFormat="1" applyBorder="1"/>
    <xf numFmtId="4" fontId="5" fillId="0" borderId="36" xfId="5" applyNumberFormat="1" applyBorder="1"/>
    <xf numFmtId="3" fontId="5" fillId="21" borderId="67" xfId="5" applyNumberFormat="1" applyFill="1" applyBorder="1" applyAlignment="1">
      <alignment horizontal="right"/>
    </xf>
    <xf numFmtId="3" fontId="5" fillId="27" borderId="39" xfId="5" applyNumberFormat="1" applyFill="1" applyBorder="1" applyAlignment="1">
      <alignment horizontal="right"/>
    </xf>
    <xf numFmtId="4" fontId="5" fillId="0" borderId="0" xfId="5" applyNumberFormat="1" applyFill="1" applyAlignment="1">
      <alignment wrapText="1"/>
    </xf>
    <xf numFmtId="4" fontId="49" fillId="26" borderId="2" xfId="4" applyNumberFormat="1" applyBorder="1"/>
    <xf numFmtId="0" fontId="19" fillId="0" borderId="0" xfId="0" applyFont="1" applyAlignment="1" applyProtection="1">
      <alignment horizontal="center" vertical="center" wrapText="1"/>
    </xf>
    <xf numFmtId="3" fontId="18" fillId="0" borderId="4" xfId="0" applyNumberFormat="1" applyFont="1" applyFill="1" applyBorder="1" applyAlignment="1" applyProtection="1">
      <alignment horizontal="center" vertical="center" wrapText="1"/>
    </xf>
    <xf numFmtId="3" fontId="18" fillId="0" borderId="14" xfId="0" applyNumberFormat="1" applyFont="1" applyFill="1" applyBorder="1" applyAlignment="1" applyProtection="1">
      <alignment horizontal="center" vertical="top" wrapText="1"/>
    </xf>
    <xf numFmtId="4" fontId="16" fillId="0" borderId="0" xfId="0" applyNumberFormat="1" applyFont="1" applyFill="1" applyBorder="1" applyAlignment="1" applyProtection="1">
      <alignment horizontal="center" vertical="center"/>
    </xf>
    <xf numFmtId="0" fontId="10" fillId="12" borderId="0" xfId="0" applyFont="1" applyFill="1" applyBorder="1" applyAlignment="1" applyProtection="1">
      <alignment horizontal="left" vertical="center"/>
    </xf>
    <xf numFmtId="0" fontId="38" fillId="8" borderId="68" xfId="0" applyFont="1" applyFill="1" applyBorder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wrapText="1"/>
      <protection locked="0"/>
    </xf>
    <xf numFmtId="0" fontId="47" fillId="0" borderId="71" xfId="0" applyFont="1" applyBorder="1" applyAlignment="1" applyProtection="1">
      <alignment vertical="center" wrapText="1"/>
    </xf>
    <xf numFmtId="0" fontId="11" fillId="9" borderId="68" xfId="0" applyFont="1" applyFill="1" applyBorder="1" applyAlignment="1" applyProtection="1">
      <alignment horizontal="center" vertical="center" wrapText="1"/>
    </xf>
    <xf numFmtId="0" fontId="11" fillId="9" borderId="46" xfId="0" applyFont="1" applyFill="1" applyBorder="1" applyAlignment="1" applyProtection="1">
      <alignment horizontal="center" vertical="center" wrapText="1"/>
    </xf>
    <xf numFmtId="0" fontId="6" fillId="9" borderId="68" xfId="0" applyFont="1" applyFill="1" applyBorder="1" applyAlignment="1" applyProtection="1">
      <alignment horizontal="center" vertical="center" wrapText="1"/>
    </xf>
    <xf numFmtId="0" fontId="26" fillId="9" borderId="73" xfId="0" applyFont="1" applyFill="1" applyBorder="1" applyAlignment="1" applyProtection="1">
      <alignment horizontal="center" vertical="center" wrapText="1"/>
    </xf>
    <xf numFmtId="0" fontId="26" fillId="9" borderId="74" xfId="0" applyFont="1" applyFill="1" applyBorder="1" applyAlignment="1" applyProtection="1">
      <alignment horizontal="center" vertical="center" wrapText="1"/>
    </xf>
    <xf numFmtId="0" fontId="26" fillId="9" borderId="70" xfId="0" applyFont="1" applyFill="1" applyBorder="1" applyAlignment="1" applyProtection="1">
      <alignment horizontal="center" vertical="center" wrapText="1"/>
    </xf>
    <xf numFmtId="0" fontId="32" fillId="9" borderId="74" xfId="0" applyFont="1" applyFill="1" applyBorder="1" applyAlignment="1" applyProtection="1">
      <alignment horizontal="center" vertical="center" wrapText="1"/>
    </xf>
    <xf numFmtId="0" fontId="11" fillId="14" borderId="46" xfId="0" applyFont="1" applyFill="1" applyBorder="1" applyAlignment="1" applyProtection="1">
      <alignment horizontal="left" vertical="center" wrapText="1"/>
    </xf>
    <xf numFmtId="3" fontId="11" fillId="16" borderId="68" xfId="0" applyNumberFormat="1" applyFont="1" applyFill="1" applyBorder="1" applyAlignment="1" applyProtection="1">
      <alignment horizontal="right" vertical="center" wrapText="1"/>
    </xf>
    <xf numFmtId="3" fontId="39" fillId="16" borderId="68" xfId="1" applyNumberFormat="1" applyFont="1" applyFill="1" applyBorder="1" applyAlignment="1" applyProtection="1">
      <alignment horizontal="right" vertical="center" wrapText="1"/>
    </xf>
    <xf numFmtId="3" fontId="39" fillId="7" borderId="68" xfId="1" applyNumberFormat="1" applyFont="1" applyFill="1" applyBorder="1" applyAlignment="1" applyProtection="1">
      <alignment vertical="center"/>
      <protection locked="0"/>
    </xf>
    <xf numFmtId="3" fontId="11" fillId="16" borderId="47" xfId="0" applyNumberFormat="1" applyFont="1" applyFill="1" applyBorder="1" applyAlignment="1" applyProtection="1">
      <alignment vertical="center"/>
    </xf>
    <xf numFmtId="3" fontId="40" fillId="16" borderId="68" xfId="1" applyNumberFormat="1" applyFont="1" applyFill="1" applyBorder="1" applyAlignment="1" applyProtection="1">
      <alignment vertical="center"/>
    </xf>
    <xf numFmtId="3" fontId="11" fillId="7" borderId="47" xfId="0" applyNumberFormat="1" applyFont="1" applyFill="1" applyBorder="1" applyAlignment="1" applyProtection="1">
      <alignment vertical="center"/>
      <protection locked="0"/>
    </xf>
    <xf numFmtId="3" fontId="40" fillId="6" borderId="68" xfId="1" applyNumberFormat="1" applyFont="1" applyBorder="1" applyAlignment="1" applyProtection="1">
      <alignment vertical="center"/>
      <protection locked="0"/>
    </xf>
    <xf numFmtId="3" fontId="11" fillId="19" borderId="47" xfId="0" applyNumberFormat="1" applyFont="1" applyFill="1" applyBorder="1" applyAlignment="1" applyProtection="1">
      <alignment vertical="center"/>
    </xf>
    <xf numFmtId="0" fontId="11" fillId="11" borderId="46" xfId="0" applyFont="1" applyFill="1" applyBorder="1" applyAlignment="1" applyProtection="1">
      <alignment horizontal="left" vertical="center" wrapText="1"/>
    </xf>
    <xf numFmtId="3" fontId="11" fillId="19" borderId="68" xfId="0" applyNumberFormat="1" applyFont="1" applyFill="1" applyBorder="1" applyAlignment="1" applyProtection="1">
      <alignment horizontal="right" vertical="center" wrapText="1"/>
    </xf>
    <xf numFmtId="0" fontId="11" fillId="7" borderId="46" xfId="0" applyFont="1" applyFill="1" applyBorder="1" applyAlignment="1" applyProtection="1">
      <alignment horizontal="left" vertical="center" wrapText="1"/>
    </xf>
    <xf numFmtId="0" fontId="25" fillId="4" borderId="46" xfId="0" applyFont="1" applyFill="1" applyBorder="1" applyAlignment="1" applyProtection="1">
      <alignment horizontal="left" vertical="center" wrapText="1"/>
    </xf>
    <xf numFmtId="3" fontId="25" fillId="4" borderId="68" xfId="0" applyNumberFormat="1" applyFont="1" applyFill="1" applyBorder="1" applyAlignment="1" applyProtection="1">
      <alignment horizontal="right" vertical="center"/>
    </xf>
    <xf numFmtId="3" fontId="6" fillId="0" borderId="68" xfId="0" applyNumberFormat="1" applyFont="1" applyBorder="1" applyAlignment="1" applyProtection="1">
      <alignment vertical="center"/>
    </xf>
    <xf numFmtId="0" fontId="25" fillId="7" borderId="46" xfId="0" applyFont="1" applyFill="1" applyBorder="1" applyAlignment="1" applyProtection="1">
      <alignment horizontal="left" vertical="center" wrapText="1"/>
    </xf>
    <xf numFmtId="3" fontId="8" fillId="0" borderId="68" xfId="0" applyNumberFormat="1" applyFont="1" applyBorder="1" applyAlignment="1" applyProtection="1">
      <alignment vertical="center"/>
    </xf>
    <xf numFmtId="0" fontId="26" fillId="7" borderId="46" xfId="0" applyFont="1" applyFill="1" applyBorder="1" applyAlignment="1" applyProtection="1">
      <alignment horizontal="left" vertical="center" wrapText="1"/>
    </xf>
    <xf numFmtId="3" fontId="26" fillId="7" borderId="68" xfId="0" applyNumberFormat="1" applyFont="1" applyFill="1" applyBorder="1" applyAlignment="1" applyProtection="1">
      <alignment horizontal="right" vertical="center" wrapText="1"/>
    </xf>
    <xf numFmtId="3" fontId="11" fillId="7" borderId="68" xfId="0" applyNumberFormat="1" applyFont="1" applyFill="1" applyBorder="1" applyAlignment="1" applyProtection="1">
      <alignment vertical="center"/>
    </xf>
    <xf numFmtId="3" fontId="11" fillId="7" borderId="68" xfId="0" applyNumberFormat="1" applyFont="1" applyFill="1" applyBorder="1" applyAlignment="1" applyProtection="1">
      <alignment horizontal="right" vertical="center"/>
    </xf>
    <xf numFmtId="3" fontId="40" fillId="6" borderId="68" xfId="1" applyNumberFormat="1" applyFont="1" applyBorder="1" applyAlignment="1" applyProtection="1">
      <alignment vertical="center"/>
    </xf>
    <xf numFmtId="0" fontId="11" fillId="7" borderId="46" xfId="0" applyFont="1" applyFill="1" applyBorder="1" applyAlignment="1" applyProtection="1">
      <alignment vertical="top" wrapText="1"/>
    </xf>
    <xf numFmtId="3" fontId="40" fillId="6" borderId="68" xfId="1" applyNumberFormat="1" applyFont="1" applyBorder="1" applyAlignment="1" applyProtection="1">
      <alignment horizontal="left" vertical="center"/>
    </xf>
    <xf numFmtId="0" fontId="11" fillId="7" borderId="46" xfId="0" applyFont="1" applyFill="1" applyBorder="1" applyAlignment="1" applyProtection="1">
      <alignment horizontal="left" vertical="top" wrapText="1"/>
    </xf>
    <xf numFmtId="0" fontId="25" fillId="0" borderId="69" xfId="0" applyFont="1" applyBorder="1" applyAlignment="1" applyProtection="1">
      <alignment horizontal="left" vertical="center" wrapText="1"/>
    </xf>
    <xf numFmtId="3" fontId="25" fillId="4" borderId="68" xfId="0" applyNumberFormat="1" applyFont="1" applyFill="1" applyBorder="1" applyAlignment="1" applyProtection="1">
      <alignment vertical="center"/>
    </xf>
    <xf numFmtId="3" fontId="25" fillId="4" borderId="47" xfId="0" applyNumberFormat="1" applyFont="1" applyFill="1" applyBorder="1" applyAlignment="1" applyProtection="1">
      <alignment vertical="center"/>
    </xf>
    <xf numFmtId="3" fontId="6" fillId="3" borderId="68" xfId="0" applyNumberFormat="1" applyFont="1" applyFill="1" applyBorder="1" applyAlignment="1" applyProtection="1">
      <alignment vertical="center"/>
    </xf>
    <xf numFmtId="0" fontId="11" fillId="4" borderId="46" xfId="0" applyFont="1" applyFill="1" applyBorder="1" applyAlignment="1" applyProtection="1">
      <alignment horizontal="left" vertical="top" wrapText="1"/>
    </xf>
    <xf numFmtId="3" fontId="8" fillId="4" borderId="68" xfId="0" applyNumberFormat="1" applyFont="1" applyFill="1" applyBorder="1" applyAlignment="1" applyProtection="1">
      <alignment vertical="center"/>
    </xf>
    <xf numFmtId="3" fontId="25" fillId="11" borderId="68" xfId="0" applyNumberFormat="1" applyFont="1" applyFill="1" applyBorder="1" applyAlignment="1" applyProtection="1">
      <alignment horizontal="right" vertical="center"/>
    </xf>
    <xf numFmtId="0" fontId="11" fillId="11" borderId="49" xfId="0" applyFont="1" applyFill="1" applyBorder="1" applyAlignment="1" applyProtection="1">
      <alignment horizontal="left" vertical="center" wrapText="1"/>
    </xf>
    <xf numFmtId="0" fontId="11" fillId="11" borderId="46" xfId="0" applyFont="1" applyFill="1" applyBorder="1" applyProtection="1"/>
    <xf numFmtId="0" fontId="44" fillId="0" borderId="0" xfId="0" applyFont="1" applyBorder="1" applyAlignment="1" applyProtection="1">
      <alignment horizontal="center"/>
    </xf>
    <xf numFmtId="3" fontId="19" fillId="0" borderId="4" xfId="0" applyNumberFormat="1" applyFont="1" applyBorder="1" applyAlignment="1" applyProtection="1">
      <alignment horizontal="right"/>
    </xf>
    <xf numFmtId="1" fontId="10" fillId="0" borderId="0" xfId="0" applyNumberFormat="1" applyFont="1" applyProtection="1"/>
    <xf numFmtId="1" fontId="0" fillId="0" borderId="0" xfId="0" applyNumberFormat="1" applyProtection="1"/>
    <xf numFmtId="1" fontId="0" fillId="0" borderId="0" xfId="0" applyNumberFormat="1" applyBorder="1" applyAlignment="1" applyProtection="1">
      <alignment horizontal="center"/>
    </xf>
    <xf numFmtId="1" fontId="21" fillId="0" borderId="0" xfId="0" applyNumberFormat="1" applyFont="1" applyBorder="1" applyProtection="1"/>
    <xf numFmtId="1" fontId="24" fillId="17" borderId="4" xfId="0" applyNumberFormat="1" applyFont="1" applyFill="1" applyBorder="1" applyAlignment="1" applyProtection="1">
      <alignment horizontal="right"/>
    </xf>
    <xf numFmtId="1" fontId="19" fillId="0" borderId="0" xfId="0" applyNumberFormat="1" applyFont="1"/>
    <xf numFmtId="1" fontId="10" fillId="12" borderId="0" xfId="0" applyNumberFormat="1" applyFont="1" applyFill="1" applyBorder="1" applyAlignment="1" applyProtection="1">
      <alignment horizontal="right"/>
    </xf>
    <xf numFmtId="0" fontId="10" fillId="12" borderId="0" xfId="0" applyFont="1" applyFill="1" applyBorder="1" applyAlignment="1" applyProtection="1">
      <alignment vertical="center"/>
    </xf>
    <xf numFmtId="1" fontId="10" fillId="12" borderId="0" xfId="0" applyNumberFormat="1" applyFont="1" applyFill="1" applyBorder="1" applyAlignment="1" applyProtection="1">
      <alignment vertical="center"/>
    </xf>
    <xf numFmtId="3" fontId="5" fillId="0" borderId="42" xfId="5" applyNumberFormat="1" applyBorder="1" applyAlignment="1" applyProtection="1">
      <alignment horizontal="right"/>
      <protection locked="0"/>
    </xf>
    <xf numFmtId="3" fontId="5" fillId="0" borderId="43" xfId="5" applyNumberFormat="1" applyBorder="1" applyAlignment="1" applyProtection="1">
      <alignment horizontal="right"/>
      <protection locked="0"/>
    </xf>
    <xf numFmtId="3" fontId="5" fillId="0" borderId="46" xfId="5" applyNumberFormat="1" applyBorder="1" applyAlignment="1" applyProtection="1">
      <alignment horizontal="right"/>
      <protection locked="0"/>
    </xf>
    <xf numFmtId="3" fontId="5" fillId="0" borderId="47" xfId="5" applyNumberFormat="1" applyBorder="1" applyAlignment="1" applyProtection="1">
      <alignment horizontal="right"/>
      <protection locked="0"/>
    </xf>
    <xf numFmtId="3" fontId="5" fillId="0" borderId="49" xfId="5" applyNumberFormat="1" applyBorder="1" applyAlignment="1" applyProtection="1">
      <alignment horizontal="right"/>
      <protection locked="0"/>
    </xf>
    <xf numFmtId="3" fontId="5" fillId="0" borderId="50" xfId="5" applyNumberFormat="1" applyBorder="1" applyAlignment="1" applyProtection="1">
      <alignment horizontal="right"/>
      <protection locked="0"/>
    </xf>
    <xf numFmtId="3" fontId="5" fillId="0" borderId="13" xfId="5" applyNumberFormat="1" applyBorder="1" applyProtection="1">
      <protection locked="0"/>
    </xf>
    <xf numFmtId="4" fontId="5" fillId="0" borderId="44" xfId="5" applyNumberFormat="1" applyBorder="1" applyProtection="1">
      <protection locked="0"/>
    </xf>
    <xf numFmtId="4" fontId="5" fillId="0" borderId="48" xfId="5" applyNumberFormat="1" applyBorder="1" applyProtection="1">
      <protection locked="0"/>
    </xf>
    <xf numFmtId="4" fontId="5" fillId="0" borderId="52" xfId="5" applyNumberFormat="1" applyBorder="1" applyProtection="1">
      <protection locked="0"/>
    </xf>
    <xf numFmtId="3" fontId="5" fillId="0" borderId="59" xfId="5" applyNumberFormat="1" applyBorder="1" applyAlignment="1" applyProtection="1">
      <alignment horizontal="right"/>
      <protection locked="0"/>
    </xf>
    <xf numFmtId="3" fontId="5" fillId="0" borderId="14" xfId="5" applyNumberFormat="1" applyBorder="1" applyAlignment="1" applyProtection="1">
      <alignment horizontal="right"/>
      <protection locked="0"/>
    </xf>
    <xf numFmtId="3" fontId="5" fillId="0" borderId="62" xfId="5" applyNumberFormat="1" applyBorder="1" applyAlignment="1" applyProtection="1">
      <alignment horizontal="right"/>
      <protection locked="0"/>
    </xf>
    <xf numFmtId="3" fontId="5" fillId="0" borderId="64" xfId="5" applyNumberFormat="1" applyBorder="1" applyAlignment="1" applyProtection="1">
      <alignment horizontal="right"/>
      <protection locked="0"/>
    </xf>
    <xf numFmtId="3" fontId="5" fillId="0" borderId="65" xfId="5" applyNumberFormat="1" applyBorder="1" applyAlignment="1" applyProtection="1">
      <alignment horizontal="right"/>
      <protection locked="0"/>
    </xf>
    <xf numFmtId="4" fontId="5" fillId="0" borderId="66" xfId="5" applyNumberFormat="1" applyBorder="1" applyProtection="1">
      <protection locked="0"/>
    </xf>
    <xf numFmtId="3" fontId="5" fillId="0" borderId="13" xfId="5" applyNumberFormat="1" applyBorder="1" applyAlignment="1" applyProtection="1">
      <alignment horizontal="right"/>
      <protection locked="0"/>
    </xf>
    <xf numFmtId="3" fontId="5" fillId="0" borderId="55" xfId="5" applyNumberFormat="1" applyFill="1" applyBorder="1" applyAlignment="1">
      <alignment horizontal="right"/>
    </xf>
    <xf numFmtId="4" fontId="55" fillId="0" borderId="0" xfId="5" applyNumberFormat="1" applyFont="1"/>
    <xf numFmtId="4" fontId="4" fillId="0" borderId="48" xfId="5" applyNumberFormat="1" applyFont="1" applyBorder="1" applyProtection="1">
      <protection locked="0"/>
    </xf>
    <xf numFmtId="1" fontId="0" fillId="0" borderId="0" xfId="0" applyNumberFormat="1" applyAlignment="1">
      <alignment horizontal="left" indent="1"/>
    </xf>
    <xf numFmtId="1" fontId="9" fillId="0" borderId="23" xfId="0" applyNumberFormat="1" applyFont="1" applyBorder="1" applyAlignment="1">
      <alignment vertical="top"/>
    </xf>
    <xf numFmtId="1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Border="1" applyAlignment="1" applyProtection="1">
      <alignment horizontal="center"/>
    </xf>
    <xf numFmtId="0" fontId="0" fillId="0" borderId="0" xfId="0" applyNumberFormat="1" applyFill="1" applyAlignment="1" applyProtection="1"/>
    <xf numFmtId="3" fontId="19" fillId="9" borderId="68" xfId="0" applyNumberFormat="1" applyFont="1" applyFill="1" applyBorder="1" applyAlignment="1" applyProtection="1">
      <alignment horizontal="right"/>
    </xf>
    <xf numFmtId="3" fontId="18" fillId="20" borderId="4" xfId="0" applyNumberFormat="1" applyFont="1" applyFill="1" applyBorder="1" applyAlignment="1" applyProtection="1">
      <alignment horizontal="center" vertical="center" wrapText="1"/>
    </xf>
    <xf numFmtId="3" fontId="19" fillId="29" borderId="4" xfId="0" applyNumberFormat="1" applyFont="1" applyFill="1" applyBorder="1" applyAlignment="1" applyProtection="1">
      <alignment horizontal="right"/>
    </xf>
    <xf numFmtId="4" fontId="50" fillId="0" borderId="75" xfId="5" applyNumberFormat="1" applyFont="1" applyBorder="1" applyAlignment="1">
      <alignment horizontal="center" wrapText="1"/>
    </xf>
    <xf numFmtId="3" fontId="5" fillId="0" borderId="2" xfId="5" applyNumberFormat="1" applyBorder="1" applyProtection="1">
      <protection locked="0"/>
    </xf>
    <xf numFmtId="3" fontId="5" fillId="0" borderId="76" xfId="5" applyNumberFormat="1" applyBorder="1" applyProtection="1">
      <protection locked="0"/>
    </xf>
    <xf numFmtId="3" fontId="5" fillId="0" borderId="77" xfId="5" applyNumberFormat="1" applyBorder="1" applyProtection="1">
      <protection locked="0"/>
    </xf>
    <xf numFmtId="4" fontId="50" fillId="0" borderId="54" xfId="5" applyNumberFormat="1" applyFont="1" applyBorder="1" applyAlignment="1">
      <alignment horizontal="center" wrapText="1"/>
    </xf>
    <xf numFmtId="3" fontId="5" fillId="0" borderId="78" xfId="5" applyNumberFormat="1" applyBorder="1" applyProtection="1">
      <protection locked="0"/>
    </xf>
    <xf numFmtId="3" fontId="5" fillId="0" borderId="79" xfId="5" applyNumberFormat="1" applyBorder="1" applyProtection="1">
      <protection locked="0"/>
    </xf>
    <xf numFmtId="4" fontId="50" fillId="27" borderId="53" xfId="5" applyNumberFormat="1" applyFont="1" applyFill="1" applyBorder="1" applyAlignment="1" applyProtection="1">
      <alignment horizontal="center" wrapText="1"/>
    </xf>
    <xf numFmtId="3" fontId="5" fillId="27" borderId="60" xfId="5" applyNumberFormat="1" applyFill="1" applyBorder="1" applyProtection="1"/>
    <xf numFmtId="3" fontId="5" fillId="27" borderId="80" xfId="5" applyNumberFormat="1" applyFill="1" applyBorder="1" applyProtection="1"/>
    <xf numFmtId="4" fontId="34" fillId="0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Fill="1" applyBorder="1" applyAlignment="1" applyProtection="1">
      <alignment horizontal="left" vertical="center"/>
    </xf>
    <xf numFmtId="164" fontId="0" fillId="0" borderId="0" xfId="0" applyNumberFormat="1"/>
    <xf numFmtId="9" fontId="6" fillId="0" borderId="0" xfId="0" applyNumberFormat="1" applyFont="1"/>
    <xf numFmtId="0" fontId="7" fillId="15" borderId="68" xfId="0" applyFont="1" applyFill="1" applyBorder="1" applyAlignment="1" applyProtection="1">
      <alignment horizontal="right" wrapText="1"/>
    </xf>
    <xf numFmtId="3" fontId="7" fillId="15" borderId="68" xfId="0" applyNumberFormat="1" applyFont="1" applyFill="1" applyBorder="1" applyAlignment="1" applyProtection="1">
      <alignment horizontal="right" wrapText="1"/>
    </xf>
    <xf numFmtId="2" fontId="43" fillId="0" borderId="33" xfId="0" applyNumberFormat="1" applyFont="1" applyFill="1" applyBorder="1" applyAlignment="1" applyProtection="1">
      <alignment vertical="center" wrapText="1"/>
      <protection locked="0"/>
    </xf>
    <xf numFmtId="0" fontId="10" fillId="0" borderId="68" xfId="0" applyFont="1" applyBorder="1" applyProtection="1"/>
    <xf numFmtId="3" fontId="10" fillId="0" borderId="68" xfId="0" applyNumberFormat="1" applyFont="1" applyBorder="1" applyProtection="1"/>
    <xf numFmtId="3" fontId="10" fillId="0" borderId="0" xfId="0" applyNumberFormat="1" applyFont="1" applyProtection="1"/>
    <xf numFmtId="164" fontId="48" fillId="10" borderId="12" xfId="0" applyNumberFormat="1" applyFont="1" applyFill="1" applyBorder="1" applyProtection="1"/>
    <xf numFmtId="0" fontId="24" fillId="0" borderId="0" xfId="0" applyFont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54" fillId="0" borderId="68" xfId="0" applyFont="1" applyFill="1" applyBorder="1" applyProtection="1"/>
    <xf numFmtId="0" fontId="8" fillId="0" borderId="81" xfId="0" applyFont="1" applyFill="1" applyBorder="1" applyAlignment="1" applyProtection="1">
      <alignment wrapText="1"/>
      <protection locked="0"/>
    </xf>
    <xf numFmtId="0" fontId="6" fillId="0" borderId="68" xfId="0" applyFont="1" applyBorder="1" applyProtection="1">
      <protection locked="0"/>
    </xf>
    <xf numFmtId="0" fontId="10" fillId="0" borderId="68" xfId="0" applyFont="1" applyBorder="1" applyAlignment="1" applyProtection="1">
      <alignment vertical="top"/>
    </xf>
    <xf numFmtId="1" fontId="61" fillId="12" borderId="27" xfId="0" applyNumberFormat="1" applyFont="1" applyFill="1" applyBorder="1" applyAlignment="1" applyProtection="1">
      <alignment horizontal="left"/>
    </xf>
    <xf numFmtId="0" fontId="13" fillId="0" borderId="68" xfId="0" applyFont="1" applyBorder="1" applyProtection="1"/>
    <xf numFmtId="0" fontId="54" fillId="0" borderId="81" xfId="0" applyFont="1" applyFill="1" applyBorder="1" applyProtection="1"/>
    <xf numFmtId="0" fontId="17" fillId="0" borderId="81" xfId="0" applyFont="1" applyBorder="1" applyProtection="1"/>
    <xf numFmtId="0" fontId="17" fillId="0" borderId="78" xfId="0" applyFont="1" applyBorder="1" applyProtection="1"/>
    <xf numFmtId="0" fontId="60" fillId="0" borderId="81" xfId="0" applyFont="1" applyBorder="1" applyProtection="1"/>
    <xf numFmtId="1" fontId="61" fillId="12" borderId="0" xfId="0" applyNumberFormat="1" applyFont="1" applyFill="1" applyBorder="1" applyAlignment="1" applyProtection="1">
      <alignment horizontal="left"/>
    </xf>
    <xf numFmtId="1" fontId="10" fillId="12" borderId="31" xfId="0" applyNumberFormat="1" applyFont="1" applyFill="1" applyBorder="1" applyAlignment="1" applyProtection="1">
      <alignment horizontal="right"/>
    </xf>
    <xf numFmtId="1" fontId="61" fillId="0" borderId="78" xfId="0" applyNumberFormat="1" applyFont="1" applyFill="1" applyBorder="1" applyAlignment="1" applyProtection="1">
      <alignment horizontal="left"/>
    </xf>
    <xf numFmtId="4" fontId="19" fillId="0" borderId="4" xfId="0" applyNumberFormat="1" applyFont="1" applyFill="1" applyBorder="1" applyAlignment="1" applyProtection="1">
      <alignment horizontal="right"/>
    </xf>
    <xf numFmtId="3" fontId="19" fillId="20" borderId="4" xfId="0" applyNumberFormat="1" applyFont="1" applyFill="1" applyBorder="1" applyAlignment="1" applyProtection="1">
      <alignment horizontal="right" vertical="center" wrapText="1"/>
      <protection locked="0"/>
    </xf>
    <xf numFmtId="3" fontId="19" fillId="20" borderId="4" xfId="0" applyNumberFormat="1" applyFont="1" applyFill="1" applyBorder="1" applyAlignment="1" applyProtection="1">
      <alignment horizontal="right"/>
      <protection locked="0"/>
    </xf>
    <xf numFmtId="3" fontId="19" fillId="20" borderId="4" xfId="0" applyNumberFormat="1" applyFont="1" applyFill="1" applyBorder="1" applyAlignment="1" applyProtection="1">
      <alignment horizontal="right"/>
    </xf>
    <xf numFmtId="0" fontId="63" fillId="8" borderId="68" xfId="0" applyFont="1" applyFill="1" applyBorder="1" applyProtection="1"/>
    <xf numFmtId="0" fontId="59" fillId="0" borderId="4" xfId="0" applyFont="1" applyBorder="1" applyAlignment="1" applyProtection="1">
      <alignment horizontal="center" vertical="center" wrapText="1"/>
    </xf>
    <xf numFmtId="3" fontId="12" fillId="18" borderId="4" xfId="0" applyNumberFormat="1" applyFont="1" applyFill="1" applyBorder="1" applyProtection="1"/>
    <xf numFmtId="49" fontId="50" fillId="0" borderId="34" xfId="5" applyNumberFormat="1" applyFont="1" applyBorder="1" applyAlignment="1">
      <alignment horizontal="center" wrapText="1"/>
    </xf>
    <xf numFmtId="49" fontId="50" fillId="0" borderId="75" xfId="5" applyNumberFormat="1" applyFont="1" applyBorder="1" applyAlignment="1">
      <alignment horizontal="center"/>
    </xf>
    <xf numFmtId="49" fontId="50" fillId="0" borderId="67" xfId="5" applyNumberFormat="1" applyFont="1" applyBorder="1" applyAlignment="1">
      <alignment horizontal="center" wrapText="1"/>
    </xf>
    <xf numFmtId="3" fontId="6" fillId="0" borderId="81" xfId="0" applyNumberFormat="1" applyFont="1" applyBorder="1" applyAlignment="1" applyProtection="1">
      <alignment horizontal="center" vertical="center" wrapText="1"/>
    </xf>
    <xf numFmtId="3" fontId="14" fillId="0" borderId="14" xfId="0" applyNumberFormat="1" applyFont="1" applyBorder="1" applyAlignment="1" applyProtection="1">
      <alignment horizontal="center" vertical="center" wrapText="1"/>
    </xf>
    <xf numFmtId="0" fontId="12" fillId="0" borderId="81" xfId="0" applyFont="1" applyBorder="1" applyAlignment="1" applyProtection="1">
      <alignment horizontal="right"/>
      <protection locked="0"/>
    </xf>
    <xf numFmtId="3" fontId="6" fillId="0" borderId="68" xfId="0" applyNumberFormat="1" applyFont="1" applyFill="1" applyBorder="1" applyAlignment="1" applyProtection="1">
      <alignment horizontal="center" vertical="center" wrapText="1"/>
    </xf>
    <xf numFmtId="0" fontId="10" fillId="0" borderId="68" xfId="0" applyFont="1" applyBorder="1" applyProtection="1">
      <protection locked="0"/>
    </xf>
    <xf numFmtId="3" fontId="10" fillId="0" borderId="68" xfId="0" applyNumberFormat="1" applyFont="1" applyBorder="1"/>
    <xf numFmtId="0" fontId="54" fillId="0" borderId="3" xfId="0" applyFont="1" applyBorder="1" applyAlignment="1">
      <alignment horizontal="left"/>
    </xf>
    <xf numFmtId="3" fontId="54" fillId="0" borderId="68" xfId="0" applyNumberFormat="1" applyFont="1" applyBorder="1"/>
    <xf numFmtId="0" fontId="10" fillId="0" borderId="68" xfId="0" applyFont="1" applyBorder="1"/>
    <xf numFmtId="4" fontId="12" fillId="0" borderId="4" xfId="0" applyNumberFormat="1" applyFont="1" applyBorder="1" applyAlignment="1" applyProtection="1">
      <alignment horizontal="right" wrapText="1"/>
      <protection locked="0"/>
    </xf>
    <xf numFmtId="4" fontId="10" fillId="0" borderId="4" xfId="0" applyNumberFormat="1" applyFont="1" applyBorder="1" applyProtection="1">
      <protection locked="0"/>
    </xf>
    <xf numFmtId="4" fontId="10" fillId="0" borderId="4" xfId="0" applyNumberFormat="1" applyFont="1" applyBorder="1" applyAlignment="1" applyProtection="1">
      <alignment wrapText="1"/>
      <protection locked="0"/>
    </xf>
    <xf numFmtId="3" fontId="10" fillId="0" borderId="4" xfId="0" applyNumberFormat="1" applyFont="1" applyBorder="1" applyAlignment="1" applyProtection="1">
      <alignment wrapText="1"/>
      <protection locked="0"/>
    </xf>
    <xf numFmtId="0" fontId="10" fillId="0" borderId="81" xfId="0" applyFont="1" applyBorder="1" applyAlignment="1" applyProtection="1">
      <alignment horizontal="center" vertical="center" wrapText="1"/>
    </xf>
    <xf numFmtId="0" fontId="7" fillId="0" borderId="68" xfId="0" applyFont="1" applyBorder="1" applyProtection="1">
      <protection locked="0"/>
    </xf>
    <xf numFmtId="0" fontId="10" fillId="15" borderId="68" xfId="0" applyFont="1" applyFill="1" applyBorder="1" applyProtection="1">
      <protection locked="0"/>
    </xf>
    <xf numFmtId="0" fontId="24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Protection="1">
      <protection locked="0"/>
    </xf>
    <xf numFmtId="0" fontId="12" fillId="0" borderId="68" xfId="0" applyFont="1" applyBorder="1" applyAlignment="1" applyProtection="1">
      <alignment horizontal="center" vertical="center" wrapText="1"/>
    </xf>
    <xf numFmtId="4" fontId="34" fillId="0" borderId="0" xfId="0" applyNumberFormat="1" applyFont="1" applyFill="1" applyBorder="1" applyProtection="1">
      <protection locked="0"/>
    </xf>
    <xf numFmtId="1" fontId="61" fillId="0" borderId="0" xfId="0" applyNumberFormat="1" applyFont="1" applyFill="1" applyBorder="1" applyAlignment="1" applyProtection="1">
      <alignment horizontal="left"/>
    </xf>
    <xf numFmtId="0" fontId="10" fillId="12" borderId="31" xfId="0" applyFont="1" applyFill="1" applyBorder="1" applyAlignment="1" applyProtection="1">
      <alignment vertical="center"/>
    </xf>
    <xf numFmtId="1" fontId="10" fillId="0" borderId="0" xfId="0" applyNumberFormat="1" applyFont="1" applyFill="1" applyBorder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right"/>
    </xf>
    <xf numFmtId="1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top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68" xfId="0" applyFont="1" applyFill="1" applyBorder="1" applyAlignment="1">
      <alignment horizontal="center" vertical="center" wrapText="1"/>
    </xf>
    <xf numFmtId="0" fontId="10" fillId="22" borderId="68" xfId="0" applyFont="1" applyFill="1" applyBorder="1" applyAlignment="1">
      <alignment vertical="top" wrapText="1"/>
    </xf>
    <xf numFmtId="0" fontId="10" fillId="24" borderId="68" xfId="0" applyFont="1" applyFill="1" applyBorder="1" applyAlignment="1">
      <alignment horizontal="center" vertical="center" wrapText="1"/>
    </xf>
    <xf numFmtId="0" fontId="10" fillId="24" borderId="68" xfId="0" applyFont="1" applyFill="1" applyBorder="1" applyAlignment="1">
      <alignment vertical="top" wrapText="1"/>
    </xf>
    <xf numFmtId="0" fontId="10" fillId="0" borderId="68" xfId="0" applyFont="1" applyBorder="1" applyAlignment="1" applyProtection="1">
      <alignment wrapText="1"/>
      <protection locked="0"/>
    </xf>
    <xf numFmtId="0" fontId="10" fillId="0" borderId="68" xfId="7" applyFont="1" applyBorder="1" applyProtection="1">
      <protection locked="0"/>
    </xf>
    <xf numFmtId="3" fontId="6" fillId="24" borderId="68" xfId="0" applyNumberFormat="1" applyFont="1" applyFill="1" applyBorder="1" applyAlignment="1" applyProtection="1">
      <alignment horizontal="center" vertical="top" wrapText="1"/>
    </xf>
    <xf numFmtId="0" fontId="10" fillId="22" borderId="4" xfId="0" applyFont="1" applyFill="1" applyBorder="1" applyAlignment="1" applyProtection="1">
      <alignment horizontal="center" vertical="top" wrapText="1"/>
    </xf>
    <xf numFmtId="2" fontId="10" fillId="22" borderId="4" xfId="0" applyNumberFormat="1" applyFont="1" applyFill="1" applyBorder="1" applyAlignment="1" applyProtection="1">
      <alignment horizontal="center" vertical="top" wrapText="1"/>
    </xf>
    <xf numFmtId="3" fontId="10" fillId="0" borderId="81" xfId="0" applyNumberFormat="1" applyFont="1" applyBorder="1"/>
    <xf numFmtId="0" fontId="13" fillId="0" borderId="84" xfId="0" applyFont="1" applyBorder="1" applyProtection="1"/>
    <xf numFmtId="0" fontId="10" fillId="0" borderId="85" xfId="0" applyFont="1" applyBorder="1"/>
    <xf numFmtId="9" fontId="13" fillId="10" borderId="0" xfId="0" applyNumberFormat="1" applyFont="1" applyFill="1"/>
    <xf numFmtId="3" fontId="19" fillId="20" borderId="7" xfId="0" applyNumberFormat="1" applyFont="1" applyFill="1" applyBorder="1" applyAlignment="1" applyProtection="1">
      <alignment horizontal="right"/>
    </xf>
    <xf numFmtId="3" fontId="19" fillId="29" borderId="7" xfId="0" applyNumberFormat="1" applyFont="1" applyFill="1" applyBorder="1" applyAlignment="1" applyProtection="1">
      <alignment horizontal="right"/>
    </xf>
    <xf numFmtId="3" fontId="19" fillId="0" borderId="84" xfId="0" applyNumberFormat="1" applyFont="1" applyBorder="1" applyAlignment="1" applyProtection="1">
      <alignment horizontal="center" vertical="center" wrapText="1"/>
      <protection locked="0"/>
    </xf>
    <xf numFmtId="4" fontId="19" fillId="9" borderId="81" xfId="0" applyNumberFormat="1" applyFont="1" applyFill="1" applyBorder="1" applyAlignment="1" applyProtection="1">
      <alignment horizontal="right"/>
    </xf>
    <xf numFmtId="4" fontId="19" fillId="0" borderId="81" xfId="0" applyNumberFormat="1" applyFont="1" applyFill="1" applyBorder="1" applyAlignment="1" applyProtection="1">
      <alignment horizontal="right"/>
    </xf>
    <xf numFmtId="3" fontId="19" fillId="20" borderId="84" xfId="0" applyNumberFormat="1" applyFont="1" applyFill="1" applyBorder="1" applyAlignment="1" applyProtection="1">
      <alignment horizontal="right"/>
    </xf>
    <xf numFmtId="3" fontId="19" fillId="29" borderId="84" xfId="0" applyNumberFormat="1" applyFont="1" applyFill="1" applyBorder="1" applyAlignment="1" applyProtection="1">
      <alignment horizontal="right"/>
    </xf>
    <xf numFmtId="0" fontId="19" fillId="0" borderId="85" xfId="0" applyFont="1" applyBorder="1" applyAlignment="1" applyProtection="1">
      <alignment horizontal="center" vertical="center" wrapText="1"/>
    </xf>
    <xf numFmtId="0" fontId="0" fillId="0" borderId="85" xfId="0" applyBorder="1" applyProtection="1"/>
    <xf numFmtId="10" fontId="0" fillId="0" borderId="85" xfId="0" applyNumberFormat="1" applyBorder="1" applyProtection="1"/>
    <xf numFmtId="3" fontId="19" fillId="0" borderId="85" xfId="0" applyNumberFormat="1" applyFont="1" applyFill="1" applyBorder="1" applyAlignment="1" applyProtection="1">
      <alignment horizontal="right"/>
    </xf>
    <xf numFmtId="3" fontId="19" fillId="0" borderId="85" xfId="0" applyNumberFormat="1" applyFont="1" applyBorder="1" applyAlignment="1" applyProtection="1">
      <alignment horizontal="right"/>
    </xf>
    <xf numFmtId="3" fontId="19" fillId="9" borderId="85" xfId="0" applyNumberFormat="1" applyFont="1" applyFill="1" applyBorder="1" applyAlignment="1" applyProtection="1">
      <alignment horizontal="right"/>
    </xf>
    <xf numFmtId="3" fontId="13" fillId="25" borderId="0" xfId="0" applyNumberFormat="1" applyFont="1" applyFill="1"/>
    <xf numFmtId="3" fontId="11" fillId="16" borderId="81" xfId="0" applyNumberFormat="1" applyFont="1" applyFill="1" applyBorder="1" applyAlignment="1" applyProtection="1">
      <alignment vertical="center"/>
    </xf>
    <xf numFmtId="3" fontId="11" fillId="19" borderId="81" xfId="0" applyNumberFormat="1" applyFont="1" applyFill="1" applyBorder="1" applyAlignment="1" applyProtection="1">
      <alignment vertical="center"/>
    </xf>
    <xf numFmtId="3" fontId="11" fillId="7" borderId="81" xfId="0" applyNumberFormat="1" applyFont="1" applyFill="1" applyBorder="1" applyAlignment="1" applyProtection="1">
      <alignment vertical="center"/>
      <protection locked="0"/>
    </xf>
    <xf numFmtId="3" fontId="25" fillId="4" borderId="81" xfId="0" applyNumberFormat="1" applyFont="1" applyFill="1" applyBorder="1" applyAlignment="1" applyProtection="1">
      <alignment horizontal="right" vertical="center"/>
    </xf>
    <xf numFmtId="3" fontId="11" fillId="7" borderId="81" xfId="0" applyNumberFormat="1" applyFont="1" applyFill="1" applyBorder="1" applyAlignment="1" applyProtection="1">
      <alignment vertical="center"/>
    </xf>
    <xf numFmtId="3" fontId="39" fillId="7" borderId="81" xfId="1" applyNumberFormat="1" applyFont="1" applyFill="1" applyBorder="1" applyAlignment="1" applyProtection="1">
      <alignment vertical="center"/>
      <protection locked="0"/>
    </xf>
    <xf numFmtId="3" fontId="25" fillId="4" borderId="81" xfId="0" applyNumberFormat="1" applyFont="1" applyFill="1" applyBorder="1" applyAlignment="1" applyProtection="1">
      <alignment vertical="center"/>
    </xf>
    <xf numFmtId="3" fontId="25" fillId="11" borderId="81" xfId="0" applyNumberFormat="1" applyFont="1" applyFill="1" applyBorder="1" applyAlignment="1" applyProtection="1">
      <alignment horizontal="right" vertical="center"/>
    </xf>
    <xf numFmtId="0" fontId="11" fillId="0" borderId="85" xfId="0" applyFont="1" applyBorder="1"/>
    <xf numFmtId="3" fontId="11" fillId="16" borderId="85" xfId="0" applyNumberFormat="1" applyFont="1" applyFill="1" applyBorder="1" applyAlignment="1" applyProtection="1">
      <alignment vertical="center"/>
    </xf>
    <xf numFmtId="3" fontId="25" fillId="4" borderId="85" xfId="0" applyNumberFormat="1" applyFont="1" applyFill="1" applyBorder="1" applyAlignment="1" applyProtection="1">
      <alignment horizontal="right" vertical="center"/>
    </xf>
    <xf numFmtId="3" fontId="11" fillId="0" borderId="85" xfId="0" applyNumberFormat="1" applyFont="1" applyFill="1" applyBorder="1" applyAlignment="1" applyProtection="1">
      <alignment vertical="center"/>
    </xf>
    <xf numFmtId="3" fontId="25" fillId="4" borderId="85" xfId="0" applyNumberFormat="1" applyFont="1" applyFill="1" applyBorder="1" applyAlignment="1" applyProtection="1">
      <alignment vertical="center"/>
    </xf>
    <xf numFmtId="3" fontId="11" fillId="0" borderId="85" xfId="0" applyNumberFormat="1" applyFont="1" applyBorder="1" applyAlignment="1" applyProtection="1">
      <alignment vertical="center"/>
    </xf>
    <xf numFmtId="3" fontId="25" fillId="11" borderId="85" xfId="0" applyNumberFormat="1" applyFont="1" applyFill="1" applyBorder="1" applyAlignment="1" applyProtection="1">
      <alignment horizontal="right" vertical="center"/>
    </xf>
    <xf numFmtId="3" fontId="9" fillId="29" borderId="18" xfId="0" applyNumberFormat="1" applyFont="1" applyFill="1" applyBorder="1" applyAlignment="1" applyProtection="1">
      <alignment horizontal="center" vertical="top" wrapText="1"/>
    </xf>
    <xf numFmtId="0" fontId="9" fillId="0" borderId="0" xfId="0" applyFont="1" applyAlignment="1">
      <alignment vertical="top"/>
    </xf>
    <xf numFmtId="3" fontId="9" fillId="20" borderId="87" xfId="0" applyNumberFormat="1" applyFont="1" applyFill="1" applyBorder="1" applyAlignment="1" applyProtection="1">
      <alignment horizontal="center" vertical="top" wrapText="1"/>
    </xf>
    <xf numFmtId="3" fontId="18" fillId="20" borderId="4" xfId="0" applyNumberFormat="1" applyFont="1" applyFill="1" applyBorder="1" applyAlignment="1" applyProtection="1">
      <alignment horizontal="center" vertical="top" wrapText="1"/>
    </xf>
    <xf numFmtId="3" fontId="18" fillId="29" borderId="4" xfId="0" applyNumberFormat="1" applyFont="1" applyFill="1" applyBorder="1" applyAlignment="1" applyProtection="1">
      <alignment horizontal="center" vertical="top" wrapText="1"/>
    </xf>
    <xf numFmtId="0" fontId="17" fillId="0" borderId="85" xfId="0" applyFont="1" applyBorder="1" applyAlignment="1" applyProtection="1">
      <alignment horizontal="center" vertical="top" wrapText="1"/>
    </xf>
    <xf numFmtId="0" fontId="65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66" fillId="0" borderId="4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1" fontId="9" fillId="0" borderId="23" xfId="0" applyNumberFormat="1" applyFont="1" applyBorder="1" applyAlignment="1">
      <alignment horizontal="center" vertical="center"/>
    </xf>
    <xf numFmtId="0" fontId="43" fillId="0" borderId="91" xfId="0" applyNumberFormat="1" applyFont="1" applyFill="1" applyBorder="1" applyAlignment="1" applyProtection="1">
      <alignment vertical="center" wrapText="1"/>
      <protection locked="0"/>
    </xf>
    <xf numFmtId="0" fontId="43" fillId="0" borderId="91" xfId="0" applyFont="1" applyFill="1" applyBorder="1" applyAlignment="1" applyProtection="1">
      <alignment vertical="center" wrapText="1"/>
      <protection locked="0"/>
    </xf>
    <xf numFmtId="1" fontId="9" fillId="0" borderId="71" xfId="0" applyNumberFormat="1" applyFont="1" applyBorder="1" applyAlignment="1">
      <alignment vertical="top"/>
    </xf>
    <xf numFmtId="0" fontId="10" fillId="22" borderId="68" xfId="0" applyFont="1" applyFill="1" applyBorder="1" applyAlignment="1" applyProtection="1">
      <alignment horizontal="center" vertical="top" wrapText="1"/>
    </xf>
    <xf numFmtId="0" fontId="19" fillId="0" borderId="0" xfId="0" applyFont="1" applyBorder="1"/>
    <xf numFmtId="3" fontId="19" fillId="0" borderId="0" xfId="0" applyNumberFormat="1" applyFont="1" applyBorder="1"/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/>
    <xf numFmtId="4" fontId="2" fillId="0" borderId="0" xfId="5" applyNumberFormat="1" applyFont="1" applyBorder="1"/>
    <xf numFmtId="0" fontId="13" fillId="12" borderId="0" xfId="0" applyFont="1" applyFill="1" applyProtection="1"/>
    <xf numFmtId="0" fontId="6" fillId="0" borderId="85" xfId="0" applyFont="1" applyBorder="1" applyAlignment="1" applyProtection="1">
      <alignment horizontal="center" vertical="center" wrapText="1"/>
    </xf>
    <xf numFmtId="0" fontId="15" fillId="0" borderId="85" xfId="0" applyFont="1" applyBorder="1" applyAlignment="1" applyProtection="1">
      <alignment horizontal="center" wrapText="1"/>
    </xf>
    <xf numFmtId="0" fontId="10" fillId="0" borderId="85" xfId="0" applyFont="1" applyBorder="1" applyAlignment="1">
      <alignment wrapText="1"/>
    </xf>
    <xf numFmtId="0" fontId="52" fillId="0" borderId="85" xfId="0" applyFont="1" applyFill="1" applyBorder="1" applyAlignment="1" applyProtection="1">
      <alignment wrapText="1"/>
    </xf>
    <xf numFmtId="0" fontId="10" fillId="0" borderId="85" xfId="0" applyFont="1" applyFill="1" applyBorder="1" applyAlignment="1">
      <alignment wrapText="1"/>
    </xf>
    <xf numFmtId="0" fontId="62" fillId="18" borderId="85" xfId="0" applyFont="1" applyFill="1" applyBorder="1" applyProtection="1"/>
    <xf numFmtId="2" fontId="13" fillId="18" borderId="4" xfId="0" applyNumberFormat="1" applyFont="1" applyFill="1" applyBorder="1" applyProtection="1">
      <protection locked="0"/>
    </xf>
    <xf numFmtId="2" fontId="13" fillId="18" borderId="4" xfId="0" applyNumberFormat="1" applyFont="1" applyFill="1" applyBorder="1" applyAlignment="1" applyProtection="1">
      <alignment horizontal="center"/>
      <protection locked="0"/>
    </xf>
    <xf numFmtId="2" fontId="7" fillId="0" borderId="9" xfId="0" applyNumberFormat="1" applyFont="1" applyFill="1" applyBorder="1"/>
    <xf numFmtId="3" fontId="54" fillId="18" borderId="4" xfId="0" applyNumberFormat="1" applyFont="1" applyFill="1" applyBorder="1" applyAlignment="1" applyProtection="1">
      <alignment horizontal="right"/>
    </xf>
    <xf numFmtId="0" fontId="27" fillId="0" borderId="85" xfId="0" applyFont="1" applyFill="1" applyBorder="1" applyAlignment="1" applyProtection="1">
      <alignment horizontal="left" vertical="center" wrapText="1"/>
    </xf>
    <xf numFmtId="3" fontId="26" fillId="0" borderId="85" xfId="0" applyNumberFormat="1" applyFont="1" applyFill="1" applyBorder="1" applyAlignment="1" applyProtection="1">
      <alignment horizontal="right" vertical="center" wrapText="1"/>
    </xf>
    <xf numFmtId="3" fontId="11" fillId="0" borderId="85" xfId="0" applyNumberFormat="1" applyFont="1" applyFill="1" applyBorder="1" applyAlignment="1" applyProtection="1">
      <alignment horizontal="right" vertical="center"/>
    </xf>
    <xf numFmtId="0" fontId="26" fillId="0" borderId="85" xfId="0" applyFont="1" applyFill="1" applyBorder="1" applyAlignment="1" applyProtection="1">
      <alignment horizontal="left" vertical="center" wrapText="1"/>
    </xf>
    <xf numFmtId="4" fontId="50" fillId="0" borderId="0" xfId="5" applyNumberFormat="1" applyFont="1" applyBorder="1" applyAlignment="1"/>
    <xf numFmtId="3" fontId="68" fillId="0" borderId="0" xfId="0" applyNumberFormat="1" applyFont="1" applyProtection="1"/>
    <xf numFmtId="0" fontId="47" fillId="0" borderId="20" xfId="0" applyFont="1" applyBorder="1" applyAlignment="1" applyProtection="1">
      <alignment vertical="center" wrapText="1"/>
    </xf>
    <xf numFmtId="0" fontId="48" fillId="0" borderId="0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3" fontId="19" fillId="0" borderId="5" xfId="0" applyNumberFormat="1" applyFont="1" applyBorder="1" applyAlignment="1" applyProtection="1">
      <alignment horizontal="center" vertical="center"/>
    </xf>
    <xf numFmtId="3" fontId="19" fillId="0" borderId="5" xfId="0" applyNumberFormat="1" applyFont="1" applyBorder="1" applyAlignment="1" applyProtection="1">
      <alignment horizontal="center" vertical="center" wrapText="1"/>
    </xf>
    <xf numFmtId="0" fontId="19" fillId="0" borderId="85" xfId="0" applyFont="1" applyBorder="1" applyAlignment="1" applyProtection="1">
      <alignment horizontal="center" vertical="center"/>
    </xf>
    <xf numFmtId="3" fontId="19" fillId="0" borderId="5" xfId="0" applyNumberFormat="1" applyFont="1" applyFill="1" applyBorder="1" applyAlignment="1" applyProtection="1">
      <alignment horizontal="center" vertical="center"/>
    </xf>
    <xf numFmtId="3" fontId="13" fillId="0" borderId="71" xfId="0" applyNumberFormat="1" applyFont="1" applyBorder="1"/>
    <xf numFmtId="0" fontId="53" fillId="6" borderId="18" xfId="1" applyFont="1" applyBorder="1" applyProtection="1"/>
    <xf numFmtId="0" fontId="54" fillId="0" borderId="93" xfId="0" applyFont="1" applyBorder="1" applyProtection="1"/>
    <xf numFmtId="0" fontId="9" fillId="0" borderId="20" xfId="0" applyFont="1" applyBorder="1" applyAlignment="1">
      <alignment vertical="top"/>
    </xf>
    <xf numFmtId="3" fontId="17" fillId="0" borderId="85" xfId="0" applyNumberFormat="1" applyFont="1" applyBorder="1" applyAlignment="1" applyProtection="1">
      <alignment horizontal="center" vertical="top" wrapText="1"/>
    </xf>
    <xf numFmtId="4" fontId="52" fillId="6" borderId="21" xfId="1" applyNumberFormat="1" applyFont="1" applyBorder="1" applyProtection="1"/>
    <xf numFmtId="4" fontId="52" fillId="28" borderId="85" xfId="0" applyNumberFormat="1" applyFont="1" applyFill="1" applyBorder="1" applyProtection="1">
      <protection locked="0"/>
    </xf>
    <xf numFmtId="0" fontId="67" fillId="0" borderId="0" xfId="8"/>
    <xf numFmtId="0" fontId="10" fillId="0" borderId="4" xfId="0" applyFont="1" applyBorder="1" applyAlignment="1" applyProtection="1">
      <alignment horizontal="center" vertical="center"/>
    </xf>
    <xf numFmtId="0" fontId="10" fillId="0" borderId="68" xfId="0" applyFont="1" applyBorder="1" applyAlignment="1" applyProtection="1">
      <alignment horizontal="center" vertical="center"/>
    </xf>
    <xf numFmtId="3" fontId="52" fillId="0" borderId="4" xfId="0" applyNumberFormat="1" applyFont="1" applyFill="1" applyBorder="1" applyProtection="1">
      <protection locked="0"/>
    </xf>
    <xf numFmtId="3" fontId="52" fillId="0" borderId="4" xfId="0" applyNumberFormat="1" applyFont="1" applyBorder="1" applyProtection="1">
      <protection locked="0"/>
    </xf>
    <xf numFmtId="3" fontId="61" fillId="0" borderId="68" xfId="0" applyNumberFormat="1" applyFont="1" applyFill="1" applyBorder="1" applyAlignment="1" applyProtection="1">
      <alignment horizontal="right" vertical="center"/>
    </xf>
    <xf numFmtId="3" fontId="52" fillId="0" borderId="4" xfId="0" applyNumberFormat="1" applyFont="1" applyBorder="1" applyProtection="1"/>
    <xf numFmtId="3" fontId="52" fillId="0" borderId="68" xfId="0" applyNumberFormat="1" applyFont="1" applyFill="1" applyBorder="1" applyProtection="1"/>
    <xf numFmtId="0" fontId="12" fillId="7" borderId="4" xfId="0" applyFont="1" applyFill="1" applyBorder="1" applyProtection="1"/>
    <xf numFmtId="0" fontId="12" fillId="0" borderId="4" xfId="0" applyFont="1" applyFill="1" applyBorder="1" applyProtection="1"/>
    <xf numFmtId="0" fontId="12" fillId="7" borderId="81" xfId="0" applyFont="1" applyFill="1" applyBorder="1" applyProtection="1"/>
    <xf numFmtId="0" fontId="12" fillId="0" borderId="81" xfId="0" applyFont="1" applyFill="1" applyBorder="1" applyProtection="1"/>
    <xf numFmtId="0" fontId="12" fillId="0" borderId="68" xfId="0" applyFont="1" applyFill="1" applyBorder="1" applyProtection="1"/>
    <xf numFmtId="0" fontId="13" fillId="0" borderId="11" xfId="0" applyFont="1" applyFill="1" applyBorder="1" applyProtection="1"/>
    <xf numFmtId="0" fontId="13" fillId="18" borderId="11" xfId="0" applyFont="1" applyFill="1" applyBorder="1" applyProtection="1"/>
    <xf numFmtId="0" fontId="13" fillId="0" borderId="11" xfId="0" applyFont="1" applyBorder="1" applyProtection="1"/>
    <xf numFmtId="0" fontId="13" fillId="0" borderId="4" xfId="0" applyFont="1" applyFill="1" applyBorder="1" applyProtection="1"/>
    <xf numFmtId="0" fontId="13" fillId="18" borderId="4" xfId="0" applyFont="1" applyFill="1" applyBorder="1" applyProtection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67" fillId="0" borderId="0" xfId="0" applyFont="1"/>
    <xf numFmtId="0" fontId="42" fillId="13" borderId="32" xfId="0" applyFont="1" applyFill="1" applyBorder="1" applyAlignment="1" applyProtection="1">
      <alignment horizontal="center" vertical="center" wrapText="1"/>
      <protection locked="0"/>
    </xf>
    <xf numFmtId="0" fontId="0" fillId="0" borderId="92" xfId="0" applyBorder="1" applyAlignment="1">
      <alignment wrapText="1"/>
    </xf>
    <xf numFmtId="0" fontId="0" fillId="0" borderId="95" xfId="0" applyBorder="1" applyAlignment="1">
      <alignment wrapText="1"/>
    </xf>
    <xf numFmtId="0" fontId="0" fillId="0" borderId="96" xfId="0" applyBorder="1" applyAlignment="1">
      <alignment wrapText="1"/>
    </xf>
    <xf numFmtId="0" fontId="0" fillId="0" borderId="97" xfId="0" applyBorder="1" applyAlignment="1">
      <alignment wrapText="1"/>
    </xf>
    <xf numFmtId="3" fontId="18" fillId="29" borderId="21" xfId="0" applyNumberFormat="1" applyFont="1" applyFill="1" applyBorder="1" applyAlignment="1" applyProtection="1">
      <alignment horizontal="center" vertical="top" wrapText="1"/>
    </xf>
    <xf numFmtId="3" fontId="18" fillId="0" borderId="21" xfId="0" applyNumberFormat="1" applyFont="1" applyFill="1" applyBorder="1" applyAlignment="1" applyProtection="1">
      <alignment horizontal="center" vertical="top" wrapText="1"/>
    </xf>
    <xf numFmtId="3" fontId="18" fillId="0" borderId="86" xfId="0" applyNumberFormat="1" applyFont="1" applyFill="1" applyBorder="1" applyAlignment="1" applyProtection="1">
      <alignment horizontal="center" vertical="top" wrapText="1"/>
    </xf>
    <xf numFmtId="3" fontId="18" fillId="20" borderId="21" xfId="0" applyNumberFormat="1" applyFont="1" applyFill="1" applyBorder="1" applyAlignment="1" applyProtection="1">
      <alignment horizontal="center" vertical="top" wrapText="1"/>
    </xf>
    <xf numFmtId="0" fontId="17" fillId="0" borderId="0" xfId="0" applyFont="1" applyBorder="1" applyAlignment="1" applyProtection="1"/>
    <xf numFmtId="0" fontId="0" fillId="0" borderId="0" xfId="0" applyBorder="1" applyAlignment="1" applyProtection="1"/>
    <xf numFmtId="3" fontId="67" fillId="0" borderId="0" xfId="0" applyNumberFormat="1" applyFont="1" applyProtection="1"/>
    <xf numFmtId="1" fontId="19" fillId="16" borderId="68" xfId="0" applyNumberFormat="1" applyFont="1" applyFill="1" applyBorder="1" applyAlignment="1" applyProtection="1">
      <alignment horizontal="right"/>
      <protection locked="0"/>
    </xf>
    <xf numFmtId="3" fontId="19" fillId="0" borderId="13" xfId="0" applyNumberFormat="1" applyFont="1" applyBorder="1" applyAlignment="1" applyProtection="1">
      <alignment vertical="center" wrapText="1"/>
    </xf>
    <xf numFmtId="0" fontId="17" fillId="22" borderId="76" xfId="0" applyFont="1" applyFill="1" applyBorder="1" applyAlignment="1">
      <alignment horizontal="center" vertical="center" wrapText="1"/>
    </xf>
    <xf numFmtId="0" fontId="17" fillId="0" borderId="81" xfId="0" applyFont="1" applyFill="1" applyBorder="1" applyAlignment="1">
      <alignment horizontal="center" vertical="center" wrapText="1"/>
    </xf>
    <xf numFmtId="3" fontId="10" fillId="17" borderId="25" xfId="0" applyNumberFormat="1" applyFont="1" applyFill="1" applyBorder="1" applyAlignment="1" applyProtection="1"/>
    <xf numFmtId="0" fontId="67" fillId="0" borderId="99" xfId="0" applyFont="1" applyBorder="1" applyAlignment="1">
      <alignment wrapText="1"/>
    </xf>
    <xf numFmtId="0" fontId="16" fillId="0" borderId="76" xfId="0" applyFont="1" applyBorder="1" applyAlignment="1" applyProtection="1">
      <alignment vertical="center"/>
    </xf>
    <xf numFmtId="0" fontId="0" fillId="0" borderId="104" xfId="0" applyBorder="1"/>
    <xf numFmtId="0" fontId="0" fillId="0" borderId="105" xfId="0" applyBorder="1" applyAlignment="1">
      <alignment wrapText="1"/>
    </xf>
    <xf numFmtId="0" fontId="10" fillId="0" borderId="4" xfId="0" applyFont="1" applyBorder="1" applyAlignment="1" applyProtection="1">
      <alignment wrapText="1"/>
      <protection locked="0"/>
    </xf>
    <xf numFmtId="3" fontId="0" fillId="0" borderId="0" xfId="0" applyNumberFormat="1" applyFill="1"/>
    <xf numFmtId="3" fontId="1" fillId="10" borderId="12" xfId="5" applyNumberFormat="1" applyFont="1" applyFill="1" applyBorder="1" applyProtection="1">
      <protection locked="0"/>
    </xf>
    <xf numFmtId="0" fontId="71" fillId="0" borderId="0" xfId="0" applyFont="1" applyAlignment="1" applyProtection="1">
      <alignment vertical="top"/>
    </xf>
    <xf numFmtId="0" fontId="72" fillId="0" borderId="0" xfId="0" applyFont="1" applyAlignment="1" applyProtection="1">
      <alignment vertical="top"/>
    </xf>
    <xf numFmtId="0" fontId="60" fillId="0" borderId="0" xfId="0" applyFont="1" applyBorder="1" applyAlignment="1" applyProtection="1">
      <alignment horizontal="left"/>
    </xf>
    <xf numFmtId="0" fontId="73" fillId="10" borderId="89" xfId="0" applyFont="1" applyFill="1" applyBorder="1" applyAlignment="1" applyProtection="1">
      <alignment horizontal="right" vertical="center"/>
      <protection locked="0"/>
    </xf>
    <xf numFmtId="0" fontId="73" fillId="17" borderId="12" xfId="0" applyFont="1" applyFill="1" applyBorder="1" applyAlignment="1" applyProtection="1">
      <alignment horizontal="center"/>
    </xf>
    <xf numFmtId="0" fontId="74" fillId="10" borderId="68" xfId="0" applyNumberFormat="1" applyFont="1" applyFill="1" applyBorder="1" applyAlignment="1" applyProtection="1">
      <alignment horizontal="right" vertical="center"/>
      <protection locked="0"/>
    </xf>
    <xf numFmtId="0" fontId="74" fillId="0" borderId="2" xfId="0" applyFont="1" applyBorder="1" applyProtection="1"/>
    <xf numFmtId="0" fontId="75" fillId="17" borderId="106" xfId="0" applyFont="1" applyFill="1" applyBorder="1" applyAlignment="1" applyProtection="1">
      <alignment vertical="top"/>
    </xf>
    <xf numFmtId="0" fontId="75" fillId="17" borderId="20" xfId="0" applyFont="1" applyFill="1" applyBorder="1" applyAlignment="1" applyProtection="1">
      <alignment vertical="top"/>
    </xf>
    <xf numFmtId="0" fontId="75" fillId="17" borderId="20" xfId="0" applyFont="1" applyFill="1" applyBorder="1" applyAlignment="1" applyProtection="1">
      <alignment vertical="top"/>
      <protection locked="0"/>
    </xf>
    <xf numFmtId="0" fontId="75" fillId="17" borderId="107" xfId="0" applyFont="1" applyFill="1" applyBorder="1" applyAlignment="1" applyProtection="1">
      <alignment vertical="top"/>
    </xf>
    <xf numFmtId="49" fontId="74" fillId="10" borderId="68" xfId="0" applyNumberFormat="1" applyFont="1" applyFill="1" applyBorder="1" applyAlignment="1" applyProtection="1">
      <alignment horizontal="right" vertical="center"/>
      <protection locked="0"/>
    </xf>
    <xf numFmtId="0" fontId="74" fillId="0" borderId="69" xfId="0" applyFont="1" applyBorder="1" applyProtection="1"/>
    <xf numFmtId="0" fontId="75" fillId="17" borderId="24" xfId="0" applyFont="1" applyFill="1" applyBorder="1" applyAlignment="1" applyProtection="1"/>
    <xf numFmtId="0" fontId="75" fillId="17" borderId="25" xfId="0" applyFont="1" applyFill="1" applyBorder="1" applyAlignment="1" applyProtection="1"/>
    <xf numFmtId="0" fontId="75" fillId="17" borderId="25" xfId="0" applyFont="1" applyFill="1" applyBorder="1" applyAlignment="1" applyProtection="1">
      <protection locked="0"/>
    </xf>
    <xf numFmtId="0" fontId="75" fillId="17" borderId="30" xfId="0" applyFont="1" applyFill="1" applyBorder="1" applyAlignment="1" applyProtection="1"/>
    <xf numFmtId="4" fontId="59" fillId="0" borderId="0" xfId="0" applyNumberFormat="1" applyFont="1" applyFill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/>
    <xf numFmtId="0" fontId="10" fillId="0" borderId="0" xfId="0" applyFont="1" applyFill="1" applyBorder="1"/>
    <xf numFmtId="0" fontId="76" fillId="0" borderId="0" xfId="0" applyFont="1" applyAlignment="1" applyProtection="1"/>
    <xf numFmtId="3" fontId="52" fillId="0" borderId="68" xfId="0" applyNumberFormat="1" applyFont="1" applyBorder="1" applyAlignment="1" applyProtection="1">
      <alignment horizontal="right"/>
      <protection locked="0"/>
    </xf>
    <xf numFmtId="0" fontId="60" fillId="0" borderId="0" xfId="0" applyFont="1" applyBorder="1" applyAlignment="1" applyProtection="1">
      <alignment vertical="top"/>
    </xf>
    <xf numFmtId="0" fontId="60" fillId="0" borderId="0" xfId="0" applyFont="1" applyBorder="1" applyAlignment="1" applyProtection="1">
      <alignment vertical="top" wrapText="1"/>
    </xf>
    <xf numFmtId="0" fontId="10" fillId="15" borderId="68" xfId="0" applyFont="1" applyFill="1" applyBorder="1" applyAlignment="1" applyProtection="1">
      <alignment horizontal="center" vertical="center"/>
    </xf>
    <xf numFmtId="0" fontId="10" fillId="15" borderId="68" xfId="0" applyFont="1" applyFill="1" applyBorder="1" applyProtection="1"/>
    <xf numFmtId="0" fontId="7" fillId="0" borderId="68" xfId="0" applyFont="1" applyBorder="1" applyProtection="1"/>
    <xf numFmtId="3" fontId="19" fillId="9" borderId="68" xfId="0" applyNumberFormat="1" applyFont="1" applyFill="1" applyBorder="1" applyAlignment="1" applyProtection="1">
      <alignment horizontal="right"/>
      <protection locked="0"/>
    </xf>
    <xf numFmtId="3" fontId="10" fillId="0" borderId="68" xfId="0" applyNumberFormat="1" applyFont="1" applyBorder="1" applyProtection="1">
      <protection locked="0"/>
    </xf>
    <xf numFmtId="0" fontId="44" fillId="0" borderId="27" xfId="0" applyFont="1" applyBorder="1" applyAlignment="1" applyProtection="1">
      <alignment horizontal="center"/>
    </xf>
    <xf numFmtId="0" fontId="8" fillId="16" borderId="18" xfId="0" applyFont="1" applyFill="1" applyBorder="1" applyAlignment="1" applyProtection="1">
      <alignment horizontal="center" vertical="top" wrapText="1"/>
    </xf>
    <xf numFmtId="0" fontId="8" fillId="16" borderId="11" xfId="0" applyFont="1" applyFill="1" applyBorder="1" applyAlignment="1" applyProtection="1">
      <alignment horizontal="center" vertical="top" wrapText="1"/>
    </xf>
    <xf numFmtId="0" fontId="11" fillId="19" borderId="26" xfId="0" applyFont="1" applyFill="1" applyBorder="1" applyAlignment="1" applyProtection="1">
      <alignment horizontal="center" vertical="top" wrapText="1"/>
    </xf>
    <xf numFmtId="0" fontId="11" fillId="19" borderId="28" xfId="0" applyFont="1" applyFill="1" applyBorder="1" applyAlignment="1" applyProtection="1">
      <alignment horizontal="center" vertical="top" wrapText="1"/>
    </xf>
    <xf numFmtId="0" fontId="10" fillId="9" borderId="18" xfId="0" applyFont="1" applyFill="1" applyBorder="1" applyAlignment="1" applyProtection="1">
      <alignment horizontal="center" vertical="top" wrapText="1"/>
    </xf>
    <xf numFmtId="0" fontId="10" fillId="9" borderId="11" xfId="0" applyFont="1" applyFill="1" applyBorder="1" applyAlignment="1" applyProtection="1">
      <alignment horizontal="center" vertical="top" wrapText="1"/>
    </xf>
    <xf numFmtId="0" fontId="11" fillId="11" borderId="26" xfId="0" applyFont="1" applyFill="1" applyBorder="1" applyAlignment="1" applyProtection="1">
      <alignment horizontal="center" vertical="top" wrapText="1"/>
    </xf>
    <xf numFmtId="0" fontId="11" fillId="11" borderId="28" xfId="0" applyFont="1" applyFill="1" applyBorder="1" applyAlignment="1" applyProtection="1">
      <alignment horizontal="center" vertical="top" wrapText="1"/>
    </xf>
    <xf numFmtId="4" fontId="59" fillId="0" borderId="108" xfId="0" applyNumberFormat="1" applyFont="1" applyFill="1" applyBorder="1" applyAlignment="1" applyProtection="1">
      <alignment horizontal="left" vertical="center" wrapText="1"/>
    </xf>
    <xf numFmtId="4" fontId="59" fillId="0" borderId="0" xfId="0" applyNumberFormat="1" applyFont="1" applyFill="1" applyBorder="1" applyAlignment="1" applyProtection="1">
      <alignment horizontal="left" vertical="center" wrapText="1"/>
    </xf>
    <xf numFmtId="0" fontId="11" fillId="10" borderId="18" xfId="0" applyFont="1" applyFill="1" applyBorder="1" applyAlignment="1" applyProtection="1">
      <alignment horizontal="center" vertical="top" wrapText="1"/>
    </xf>
    <xf numFmtId="0" fontId="11" fillId="10" borderId="11" xfId="0" applyFont="1" applyFill="1" applyBorder="1" applyAlignment="1" applyProtection="1">
      <alignment horizontal="center" vertical="top" wrapText="1"/>
    </xf>
    <xf numFmtId="0" fontId="11" fillId="9" borderId="17" xfId="0" applyFont="1" applyFill="1" applyBorder="1" applyAlignment="1" applyProtection="1">
      <alignment horizontal="center" vertical="center" wrapText="1"/>
    </xf>
    <xf numFmtId="0" fontId="11" fillId="9" borderId="72" xfId="0" applyFont="1" applyFill="1" applyBorder="1" applyAlignment="1" applyProtection="1">
      <alignment horizontal="center" vertical="center" wrapText="1"/>
    </xf>
    <xf numFmtId="0" fontId="11" fillId="9" borderId="26" xfId="0" applyFont="1" applyFill="1" applyBorder="1" applyAlignment="1" applyProtection="1">
      <alignment horizontal="center" vertical="top" wrapText="1"/>
    </xf>
    <xf numFmtId="0" fontId="11" fillId="9" borderId="28" xfId="0" applyFont="1" applyFill="1" applyBorder="1" applyAlignment="1" applyProtection="1">
      <alignment horizontal="center" vertical="top" wrapText="1"/>
    </xf>
    <xf numFmtId="0" fontId="11" fillId="9" borderId="18" xfId="0" applyFont="1" applyFill="1" applyBorder="1" applyAlignment="1" applyProtection="1">
      <alignment horizontal="center" vertical="top" wrapText="1"/>
    </xf>
    <xf numFmtId="0" fontId="11" fillId="9" borderId="11" xfId="0" applyFont="1" applyFill="1" applyBorder="1" applyAlignment="1" applyProtection="1">
      <alignment horizontal="center" vertical="top" wrapText="1"/>
    </xf>
    <xf numFmtId="0" fontId="19" fillId="0" borderId="4" xfId="0" applyFont="1" applyBorder="1" applyAlignment="1" applyProtection="1">
      <alignment horizontal="center" vertical="center" textRotation="90" wrapText="1"/>
    </xf>
    <xf numFmtId="0" fontId="23" fillId="0" borderId="4" xfId="0" applyFont="1" applyBorder="1" applyAlignment="1" applyProtection="1">
      <alignment horizontal="center" vertical="center" textRotation="90" wrapText="1"/>
    </xf>
    <xf numFmtId="0" fontId="41" fillId="0" borderId="5" xfId="0" applyFont="1" applyBorder="1" applyAlignment="1" applyProtection="1">
      <alignment horizontal="center" vertical="center" wrapText="1"/>
    </xf>
    <xf numFmtId="0" fontId="41" fillId="0" borderId="11" xfId="0" applyFont="1" applyBorder="1" applyAlignment="1" applyProtection="1">
      <alignment horizontal="center" vertical="center" wrapText="1"/>
    </xf>
    <xf numFmtId="0" fontId="10" fillId="15" borderId="25" xfId="0" applyFont="1" applyFill="1" applyBorder="1" applyAlignment="1" applyProtection="1">
      <alignment horizontal="center"/>
    </xf>
    <xf numFmtId="0" fontId="10" fillId="15" borderId="30" xfId="0" applyFont="1" applyFill="1" applyBorder="1" applyAlignment="1" applyProtection="1">
      <alignment horizontal="center"/>
    </xf>
    <xf numFmtId="3" fontId="18" fillId="20" borderId="18" xfId="0" applyNumberFormat="1" applyFont="1" applyFill="1" applyBorder="1" applyAlignment="1" applyProtection="1">
      <alignment horizontal="center" vertical="center" wrapText="1"/>
    </xf>
    <xf numFmtId="3" fontId="18" fillId="20" borderId="11" xfId="0" applyNumberFormat="1" applyFont="1" applyFill="1" applyBorder="1" applyAlignment="1" applyProtection="1">
      <alignment horizontal="center" vertical="center" wrapText="1"/>
    </xf>
    <xf numFmtId="4" fontId="18" fillId="0" borderId="18" xfId="0" applyNumberFormat="1" applyFont="1" applyBorder="1" applyAlignment="1" applyProtection="1">
      <alignment horizontal="center" vertical="center" wrapText="1"/>
    </xf>
    <xf numFmtId="4" fontId="18" fillId="0" borderId="11" xfId="0" applyNumberFormat="1" applyFont="1" applyBorder="1" applyAlignment="1" applyProtection="1">
      <alignment horizontal="center" vertical="center" wrapText="1"/>
    </xf>
    <xf numFmtId="3" fontId="10" fillId="17" borderId="24" xfId="0" applyNumberFormat="1" applyFont="1" applyFill="1" applyBorder="1" applyAlignment="1" applyProtection="1">
      <alignment horizontal="center"/>
    </xf>
    <xf numFmtId="3" fontId="10" fillId="17" borderId="25" xfId="0" applyNumberFormat="1" applyFont="1" applyFill="1" applyBorder="1" applyAlignment="1" applyProtection="1">
      <alignment horizontal="center"/>
    </xf>
    <xf numFmtId="3" fontId="18" fillId="20" borderId="18" xfId="0" applyNumberFormat="1" applyFont="1" applyFill="1" applyBorder="1" applyAlignment="1" applyProtection="1">
      <alignment horizontal="center" vertical="top" wrapText="1"/>
    </xf>
    <xf numFmtId="3" fontId="18" fillId="20" borderId="11" xfId="0" applyNumberFormat="1" applyFont="1" applyFill="1" applyBorder="1" applyAlignment="1" applyProtection="1">
      <alignment horizontal="center" vertical="top" wrapText="1"/>
    </xf>
    <xf numFmtId="3" fontId="18" fillId="29" borderId="18" xfId="0" applyNumberFormat="1" applyFont="1" applyFill="1" applyBorder="1" applyAlignment="1" applyProtection="1">
      <alignment horizontal="center" vertical="top" wrapText="1"/>
    </xf>
    <xf numFmtId="3" fontId="18" fillId="29" borderId="11" xfId="0" applyNumberFormat="1" applyFont="1" applyFill="1" applyBorder="1" applyAlignment="1" applyProtection="1">
      <alignment horizontal="center" vertical="top" wrapText="1"/>
    </xf>
    <xf numFmtId="3" fontId="18" fillId="0" borderId="18" xfId="0" applyNumberFormat="1" applyFont="1" applyFill="1" applyBorder="1" applyAlignment="1" applyProtection="1">
      <alignment horizontal="center" vertical="top" wrapText="1"/>
    </xf>
    <xf numFmtId="3" fontId="18" fillId="0" borderId="11" xfId="0" applyNumberFormat="1" applyFont="1" applyFill="1" applyBorder="1" applyAlignment="1" applyProtection="1">
      <alignment horizontal="center" vertical="top" wrapText="1"/>
    </xf>
    <xf numFmtId="3" fontId="18" fillId="29" borderId="18" xfId="0" applyNumberFormat="1" applyFont="1" applyFill="1" applyBorder="1" applyAlignment="1" applyProtection="1">
      <alignment horizontal="center" vertical="center" wrapText="1"/>
    </xf>
    <xf numFmtId="3" fontId="18" fillId="29" borderId="11" xfId="0" applyNumberFormat="1" applyFont="1" applyFill="1" applyBorder="1" applyAlignment="1" applyProtection="1">
      <alignment horizontal="center" vertical="center" wrapText="1"/>
    </xf>
    <xf numFmtId="0" fontId="19" fillId="0" borderId="103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0" fillId="20" borderId="85" xfId="0" applyFont="1" applyFill="1" applyBorder="1" applyAlignment="1" applyProtection="1">
      <alignment horizontal="center"/>
    </xf>
    <xf numFmtId="3" fontId="19" fillId="0" borderId="26" xfId="0" applyNumberFormat="1" applyFont="1" applyBorder="1" applyAlignment="1" applyProtection="1">
      <alignment horizontal="center" vertical="center" wrapText="1"/>
    </xf>
    <xf numFmtId="3" fontId="19" fillId="0" borderId="98" xfId="0" applyNumberFormat="1" applyFont="1" applyBorder="1" applyAlignment="1" applyProtection="1">
      <alignment horizontal="center" vertical="center" wrapText="1"/>
    </xf>
    <xf numFmtId="3" fontId="19" fillId="0" borderId="87" xfId="0" applyNumberFormat="1" applyFont="1" applyBorder="1" applyAlignment="1" applyProtection="1">
      <alignment horizontal="center" vertical="center" wrapText="1"/>
    </xf>
    <xf numFmtId="0" fontId="10" fillId="29" borderId="85" xfId="0" applyFont="1" applyFill="1" applyBorder="1" applyAlignment="1" applyProtection="1">
      <alignment horizontal="center"/>
    </xf>
    <xf numFmtId="0" fontId="19" fillId="0" borderId="18" xfId="0" applyFont="1" applyBorder="1" applyAlignment="1" applyProtection="1">
      <alignment horizontal="center" vertical="center" wrapText="1"/>
    </xf>
    <xf numFmtId="0" fontId="10" fillId="9" borderId="0" xfId="0" applyFont="1" applyFill="1" applyAlignment="1">
      <alignment horizontal="center" wrapText="1"/>
    </xf>
    <xf numFmtId="0" fontId="17" fillId="12" borderId="0" xfId="0" applyFont="1" applyFill="1" applyBorder="1" applyAlignment="1" applyProtection="1">
      <alignment horizontal="left" vertical="top" wrapText="1"/>
    </xf>
    <xf numFmtId="0" fontId="10" fillId="30" borderId="31" xfId="0" applyFont="1" applyFill="1" applyBorder="1" applyAlignment="1" applyProtection="1">
      <alignment horizontal="center" wrapText="1"/>
    </xf>
    <xf numFmtId="0" fontId="10" fillId="30" borderId="0" xfId="0" applyFont="1" applyFill="1" applyAlignment="1" applyProtection="1">
      <alignment horizontal="center" wrapText="1"/>
    </xf>
    <xf numFmtId="0" fontId="16" fillId="11" borderId="100" xfId="0" applyFont="1" applyFill="1" applyBorder="1" applyAlignment="1" applyProtection="1">
      <alignment horizontal="center"/>
    </xf>
    <xf numFmtId="0" fontId="16" fillId="11" borderId="88" xfId="0" applyFont="1" applyFill="1" applyBorder="1" applyAlignment="1" applyProtection="1">
      <alignment horizontal="center"/>
    </xf>
    <xf numFmtId="0" fontId="16" fillId="11" borderId="101" xfId="0" applyFont="1" applyFill="1" applyBorder="1" applyAlignment="1" applyProtection="1">
      <alignment horizontal="center"/>
    </xf>
    <xf numFmtId="0" fontId="60" fillId="0" borderId="2" xfId="0" applyFont="1" applyBorder="1" applyAlignment="1" applyProtection="1">
      <alignment horizontal="left" vertical="top" wrapText="1"/>
    </xf>
    <xf numFmtId="2" fontId="54" fillId="24" borderId="103" xfId="0" applyNumberFormat="1" applyFont="1" applyFill="1" applyBorder="1" applyAlignment="1" applyProtection="1">
      <alignment horizontal="center" vertical="center" wrapText="1"/>
    </xf>
    <xf numFmtId="2" fontId="54" fillId="24" borderId="11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12" borderId="31" xfId="0" applyFont="1" applyFill="1" applyBorder="1" applyAlignment="1" applyProtection="1">
      <alignment horizontal="left" vertical="center"/>
    </xf>
    <xf numFmtId="0" fontId="10" fillId="12" borderId="0" xfId="0" applyFont="1" applyFill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60" fillId="0" borderId="100" xfId="0" applyFont="1" applyBorder="1" applyAlignment="1" applyProtection="1">
      <alignment horizontal="center" vertical="center" wrapText="1"/>
    </xf>
    <xf numFmtId="0" fontId="60" fillId="0" borderId="102" xfId="0" applyFont="1" applyBorder="1" applyAlignment="1" applyProtection="1">
      <alignment horizontal="center" vertical="center" wrapText="1"/>
    </xf>
    <xf numFmtId="0" fontId="60" fillId="0" borderId="85" xfId="0" applyFont="1" applyBorder="1" applyAlignment="1" applyProtection="1">
      <alignment horizontal="center" vertical="center" wrapText="1"/>
    </xf>
    <xf numFmtId="2" fontId="60" fillId="0" borderId="85" xfId="0" applyNumberFormat="1" applyFont="1" applyBorder="1" applyAlignment="1" applyProtection="1">
      <alignment horizontal="center" vertical="center" wrapText="1"/>
    </xf>
    <xf numFmtId="2" fontId="54" fillId="22" borderId="103" xfId="0" applyNumberFormat="1" applyFont="1" applyFill="1" applyBorder="1" applyAlignment="1" applyProtection="1">
      <alignment horizontal="center" vertical="center" wrapText="1"/>
    </xf>
    <xf numFmtId="2" fontId="54" fillId="22" borderId="11" xfId="0" applyNumberFormat="1" applyFont="1" applyFill="1" applyBorder="1" applyAlignment="1" applyProtection="1">
      <alignment horizontal="center" vertical="center" wrapText="1"/>
    </xf>
    <xf numFmtId="0" fontId="17" fillId="0" borderId="100" xfId="0" applyFont="1" applyFill="1" applyBorder="1" applyAlignment="1">
      <alignment horizontal="center" vertical="center" wrapText="1"/>
    </xf>
    <xf numFmtId="0" fontId="17" fillId="0" borderId="102" xfId="0" applyFont="1" applyFill="1" applyBorder="1" applyAlignment="1">
      <alignment horizontal="center" vertical="center" wrapText="1"/>
    </xf>
    <xf numFmtId="0" fontId="17" fillId="24" borderId="100" xfId="0" applyFont="1" applyFill="1" applyBorder="1" applyAlignment="1">
      <alignment horizontal="center" vertical="center" wrapText="1"/>
    </xf>
    <xf numFmtId="0" fontId="17" fillId="24" borderId="102" xfId="0" applyFont="1" applyFill="1" applyBorder="1" applyAlignment="1">
      <alignment horizontal="center" vertical="center" wrapText="1"/>
    </xf>
    <xf numFmtId="0" fontId="17" fillId="24" borderId="101" xfId="0" applyFont="1" applyFill="1" applyBorder="1" applyAlignment="1">
      <alignment horizontal="center" vertical="center" wrapText="1"/>
    </xf>
    <xf numFmtId="0" fontId="10" fillId="0" borderId="10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7" fillId="0" borderId="81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 wrapText="1"/>
    </xf>
    <xf numFmtId="0" fontId="17" fillId="22" borderId="100" xfId="0" applyFont="1" applyFill="1" applyBorder="1" applyAlignment="1">
      <alignment horizontal="center" vertical="center" wrapText="1"/>
    </xf>
    <xf numFmtId="0" fontId="17" fillId="22" borderId="102" xfId="0" applyFont="1" applyFill="1" applyBorder="1" applyAlignment="1">
      <alignment horizontal="center" vertical="center" wrapText="1"/>
    </xf>
    <xf numFmtId="0" fontId="17" fillId="22" borderId="101" xfId="0" applyFont="1" applyFill="1" applyBorder="1" applyAlignment="1">
      <alignment horizontal="center" vertical="center" wrapText="1"/>
    </xf>
    <xf numFmtId="0" fontId="70" fillId="0" borderId="85" xfId="0" applyFont="1" applyBorder="1" applyAlignment="1" applyProtection="1">
      <alignment horizontal="center" vertical="center" wrapText="1"/>
    </xf>
    <xf numFmtId="0" fontId="16" fillId="0" borderId="100" xfId="0" applyFont="1" applyBorder="1" applyAlignment="1" applyProtection="1">
      <alignment horizontal="center" vertical="center"/>
    </xf>
    <xf numFmtId="0" fontId="16" fillId="0" borderId="102" xfId="0" applyFont="1" applyBorder="1" applyAlignment="1" applyProtection="1">
      <alignment horizontal="center" vertical="center"/>
    </xf>
    <xf numFmtId="0" fontId="10" fillId="22" borderId="0" xfId="0" applyFont="1" applyFill="1" applyAlignment="1">
      <alignment horizontal="center" vertical="center" wrapText="1"/>
    </xf>
    <xf numFmtId="0" fontId="13" fillId="22" borderId="0" xfId="0" applyFont="1" applyFill="1" applyAlignment="1">
      <alignment horizontal="center" vertical="center" wrapText="1"/>
    </xf>
    <xf numFmtId="0" fontId="10" fillId="32" borderId="0" xfId="0" applyFont="1" applyFill="1" applyAlignment="1">
      <alignment horizontal="center" vertical="center" wrapText="1"/>
    </xf>
    <xf numFmtId="0" fontId="13" fillId="32" borderId="0" xfId="0" applyFont="1" applyFill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10" fillId="31" borderId="0" xfId="0" applyFont="1" applyFill="1" applyBorder="1" applyAlignment="1">
      <alignment horizontal="center" vertical="center" wrapText="1"/>
    </xf>
    <xf numFmtId="0" fontId="10" fillId="0" borderId="82" xfId="0" applyFont="1" applyBorder="1" applyAlignment="1" applyProtection="1">
      <alignment horizontal="center" vertical="top" wrapText="1"/>
    </xf>
    <xf numFmtId="0" fontId="10" fillId="0" borderId="21" xfId="0" applyFont="1" applyBorder="1" applyAlignment="1" applyProtection="1">
      <alignment horizontal="center" vertical="top" wrapText="1"/>
    </xf>
    <xf numFmtId="0" fontId="10" fillId="0" borderId="11" xfId="0" applyFont="1" applyBorder="1" applyAlignment="1" applyProtection="1">
      <alignment horizontal="center" vertical="top" wrapText="1"/>
    </xf>
    <xf numFmtId="0" fontId="17" fillId="0" borderId="0" xfId="0" applyFont="1" applyFill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 wrapText="1"/>
    </xf>
    <xf numFmtId="0" fontId="52" fillId="0" borderId="85" xfId="1" applyFont="1" applyFill="1" applyBorder="1" applyAlignment="1" applyProtection="1">
      <alignment horizontal="center" vertical="center" wrapText="1"/>
    </xf>
    <xf numFmtId="4" fontId="5" fillId="0" borderId="0" xfId="5" applyNumberFormat="1" applyAlignment="1">
      <alignment horizontal="center" wrapText="1"/>
    </xf>
    <xf numFmtId="4" fontId="50" fillId="0" borderId="35" xfId="5" applyNumberFormat="1" applyFont="1" applyBorder="1" applyAlignment="1">
      <alignment horizontal="center" vertical="center" wrapText="1"/>
    </xf>
    <xf numFmtId="4" fontId="50" fillId="0" borderId="39" xfId="5" applyNumberFormat="1" applyFont="1" applyBorder="1" applyAlignment="1">
      <alignment horizontal="center" vertical="center" wrapText="1"/>
    </xf>
    <xf numFmtId="4" fontId="50" fillId="0" borderId="36" xfId="5" applyNumberFormat="1" applyFont="1" applyBorder="1" applyAlignment="1">
      <alignment horizontal="center"/>
    </xf>
    <xf numFmtId="4" fontId="50" fillId="0" borderId="37" xfId="5" applyNumberFormat="1" applyFont="1" applyBorder="1" applyAlignment="1">
      <alignment horizontal="center"/>
    </xf>
    <xf numFmtId="4" fontId="50" fillId="0" borderId="38" xfId="5" applyNumberFormat="1" applyFont="1" applyBorder="1" applyAlignment="1">
      <alignment horizontal="center"/>
    </xf>
    <xf numFmtId="4" fontId="50" fillId="0" borderId="56" xfId="5" applyNumberFormat="1" applyFont="1" applyBorder="1" applyAlignment="1">
      <alignment horizontal="center" vertical="center" wrapText="1"/>
    </xf>
    <xf numFmtId="4" fontId="50" fillId="0" borderId="57" xfId="5" applyNumberFormat="1" applyFont="1" applyBorder="1" applyAlignment="1">
      <alignment horizontal="center" vertical="center" wrapText="1"/>
    </xf>
    <xf numFmtId="4" fontId="50" fillId="0" borderId="83" xfId="5" applyNumberFormat="1" applyFont="1" applyBorder="1" applyAlignment="1">
      <alignment horizontal="center"/>
    </xf>
    <xf numFmtId="0" fontId="10" fillId="12" borderId="0" xfId="0" applyFont="1" applyFill="1" applyBorder="1" applyAlignment="1" applyProtection="1">
      <alignment horizontal="left"/>
    </xf>
    <xf numFmtId="0" fontId="7" fillId="0" borderId="81" xfId="0" applyFont="1" applyBorder="1" applyAlignment="1" applyProtection="1">
      <alignment horizontal="center" wrapText="1"/>
    </xf>
    <xf numFmtId="0" fontId="7" fillId="0" borderId="76" xfId="0" applyFont="1" applyBorder="1" applyAlignment="1" applyProtection="1">
      <alignment horizontal="center" wrapText="1"/>
    </xf>
    <xf numFmtId="3" fontId="67" fillId="0" borderId="89" xfId="0" applyNumberFormat="1" applyFont="1" applyBorder="1" applyAlignment="1">
      <alignment horizontal="center"/>
    </xf>
    <xf numFmtId="3" fontId="67" fillId="0" borderId="94" xfId="0" applyNumberFormat="1" applyFont="1" applyBorder="1" applyAlignment="1">
      <alignment horizontal="center"/>
    </xf>
    <xf numFmtId="3" fontId="67" fillId="0" borderId="9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0" borderId="34" xfId="0" applyNumberFormat="1" applyBorder="1" applyAlignment="1">
      <alignment horizontal="center"/>
    </xf>
    <xf numFmtId="0" fontId="65" fillId="31" borderId="0" xfId="0" applyFont="1" applyFill="1" applyAlignment="1">
      <alignment horizontal="center" wrapText="1"/>
    </xf>
    <xf numFmtId="0" fontId="65" fillId="31" borderId="34" xfId="0" applyFont="1" applyFill="1" applyBorder="1" applyAlignment="1">
      <alignment horizontal="center" wrapText="1"/>
    </xf>
    <xf numFmtId="3" fontId="64" fillId="10" borderId="14" xfId="0" applyNumberFormat="1" applyFont="1" applyFill="1" applyBorder="1" applyAlignment="1" applyProtection="1">
      <alignment horizontal="center" vertical="center" wrapText="1"/>
    </xf>
    <xf numFmtId="3" fontId="64" fillId="10" borderId="2" xfId="0" applyNumberFormat="1" applyFont="1" applyFill="1" applyBorder="1" applyAlignment="1" applyProtection="1">
      <alignment horizontal="center" vertical="center" wrapText="1"/>
    </xf>
    <xf numFmtId="3" fontId="65" fillId="33" borderId="0" xfId="0" applyNumberFormat="1" applyFont="1" applyFill="1" applyAlignment="1">
      <alignment horizontal="center"/>
    </xf>
    <xf numFmtId="3" fontId="65" fillId="15" borderId="0" xfId="0" applyNumberFormat="1" applyFont="1" applyFill="1" applyAlignment="1">
      <alignment horizontal="center"/>
    </xf>
  </cellXfs>
  <cellStyles count="11">
    <cellStyle name="Good" xfId="1" builtinId="26"/>
    <cellStyle name="Neutral" xfId="4" builtinId="28"/>
    <cellStyle name="Neutral 2" xfId="6"/>
    <cellStyle name="Normal" xfId="0" builtinId="0"/>
    <cellStyle name="Normal 2" xfId="5"/>
    <cellStyle name="Normal 2 2" xfId="7"/>
    <cellStyle name="Normal 2 2 2" xfId="10"/>
    <cellStyle name="Normal 2 3" xfId="9"/>
    <cellStyle name="Normal 3" xfId="8"/>
    <cellStyle name="Normal_Sheet1" xfId="2"/>
    <cellStyle name="Normal_Sheet3" xfId="3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4AAF0"/>
      <color rgb="FFC4D79B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2"/>
  <sheetViews>
    <sheetView tabSelected="1" topLeftCell="C1" zoomScaleNormal="100" workbookViewId="0">
      <pane xSplit="1" ySplit="10" topLeftCell="D11" activePane="bottomRight" state="frozen"/>
      <selection activeCell="C1" sqref="C1"/>
      <selection pane="topRight" activeCell="D1" sqref="D1"/>
      <selection pane="bottomLeft" activeCell="C10" sqref="C10"/>
      <selection pane="bottomRight" activeCell="D2" sqref="D2"/>
    </sheetView>
  </sheetViews>
  <sheetFormatPr defaultColWidth="9.140625" defaultRowHeight="12.75" x14ac:dyDescent="0.2"/>
  <cols>
    <col min="1" max="2" width="5" hidden="1" customWidth="1"/>
    <col min="3" max="3" width="43.28515625" style="39" customWidth="1"/>
    <col min="4" max="4" width="11.140625" style="34" customWidth="1"/>
    <col min="5" max="5" width="10.7109375" style="34" customWidth="1"/>
    <col min="6" max="6" width="13.7109375" style="34" customWidth="1"/>
    <col min="7" max="7" width="12" style="34" customWidth="1"/>
    <col min="8" max="8" width="17.140625" style="34" customWidth="1"/>
    <col min="9" max="9" width="12.42578125" style="34" customWidth="1"/>
    <col min="10" max="10" width="13.28515625" style="34" customWidth="1"/>
    <col min="11" max="12" width="10.42578125" style="34" customWidth="1"/>
    <col min="13" max="13" width="13.42578125" style="34" customWidth="1"/>
    <col min="14" max="14" width="9.28515625" style="34" customWidth="1"/>
    <col min="15" max="15" width="9.140625" style="34" customWidth="1"/>
    <col min="16" max="16" width="12.7109375" customWidth="1"/>
    <col min="17" max="17" width="7" style="34" customWidth="1"/>
    <col min="18" max="20" width="9.140625" style="34"/>
    <col min="21" max="21" width="29.42578125" style="34" hidden="1" customWidth="1"/>
    <col min="22" max="22" width="15.7109375" style="34" hidden="1" customWidth="1"/>
    <col min="23" max="23" width="28.140625" style="34" hidden="1" customWidth="1"/>
    <col min="24" max="24" width="53" style="34" hidden="1" customWidth="1"/>
    <col min="25" max="16384" width="9.140625" style="34"/>
  </cols>
  <sheetData>
    <row r="1" spans="1:24" ht="21" thickBot="1" x14ac:dyDescent="0.25">
      <c r="C1" s="547"/>
      <c r="D1" s="547" t="s">
        <v>535</v>
      </c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24" ht="18.75" customHeight="1" thickBot="1" x14ac:dyDescent="0.3">
      <c r="A2" t="e">
        <f>+MAX(A14:A101)</f>
        <v>#REF!</v>
      </c>
      <c r="C2" s="366" t="s">
        <v>898</v>
      </c>
      <c r="D2" s="550"/>
      <c r="E2" s="551" t="str">
        <f>+_xlfn.IFNA(VLOOKUP($D$2,mesec!$A$1:$B$12,2),"")</f>
        <v/>
      </c>
      <c r="F2" s="586" t="s">
        <v>925</v>
      </c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64"/>
      <c r="R2" s="564"/>
      <c r="U2" s="239"/>
      <c r="V2" s="239"/>
      <c r="W2" s="239"/>
      <c r="X2" s="239"/>
    </row>
    <row r="3" spans="1:24" ht="17.25" customHeight="1" thickBot="1" x14ac:dyDescent="0.3">
      <c r="C3" s="241" t="s">
        <v>357</v>
      </c>
      <c r="D3" s="552"/>
      <c r="E3" s="553"/>
      <c r="F3" s="554" t="str">
        <f>+IF(D3=0,"",VLOOKUP(D3,Korisnici!A2:B525,2,FALSE))</f>
        <v/>
      </c>
      <c r="G3" s="555"/>
      <c r="H3" s="555"/>
      <c r="I3" s="555"/>
      <c r="J3" s="555"/>
      <c r="K3" s="555"/>
      <c r="L3" s="555"/>
      <c r="M3" s="555"/>
      <c r="N3" s="556"/>
      <c r="O3" s="557"/>
      <c r="P3" s="522"/>
      <c r="Q3" s="33"/>
      <c r="U3" s="142"/>
      <c r="V3" s="142"/>
      <c r="W3" s="142"/>
      <c r="X3" s="142"/>
    </row>
    <row r="4" spans="1:24" ht="18.75" thickBot="1" x14ac:dyDescent="0.3">
      <c r="C4" s="241" t="s">
        <v>1</v>
      </c>
      <c r="D4" s="558"/>
      <c r="E4" s="559"/>
      <c r="F4" s="560" t="str">
        <f>+IF(D4=0,"",VLOOKUP(D4,Funkcije!A2:C250,2,FALSE))</f>
        <v/>
      </c>
      <c r="G4" s="561"/>
      <c r="H4" s="561"/>
      <c r="I4" s="561"/>
      <c r="J4" s="561"/>
      <c r="K4" s="561"/>
      <c r="L4" s="561"/>
      <c r="M4" s="561"/>
      <c r="N4" s="562"/>
      <c r="O4" s="563"/>
      <c r="P4" s="522"/>
      <c r="Q4" s="33"/>
      <c r="U4" s="143"/>
      <c r="V4" s="143"/>
      <c r="W4" s="143"/>
      <c r="X4" s="143"/>
    </row>
    <row r="5" spans="1:24" hidden="1" x14ac:dyDescent="0.2">
      <c r="C5" s="38"/>
      <c r="D5" s="52"/>
      <c r="E5" s="38"/>
      <c r="F5" s="38"/>
      <c r="G5" s="39"/>
      <c r="H5" s="39"/>
      <c r="I5" s="39"/>
      <c r="J5" s="242"/>
      <c r="K5" s="242"/>
      <c r="L5" s="242"/>
      <c r="M5" s="242"/>
      <c r="N5" s="242"/>
      <c r="O5" s="242"/>
      <c r="Q5" s="1"/>
      <c r="U5" s="39"/>
      <c r="V5" s="39"/>
      <c r="W5" s="39"/>
      <c r="X5" s="39"/>
    </row>
    <row r="6" spans="1:24" ht="15.75" thickBot="1" x14ac:dyDescent="0.25">
      <c r="C6" s="485" t="s">
        <v>539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Q6" s="243"/>
      <c r="U6" s="141"/>
      <c r="V6" s="141"/>
      <c r="W6" s="141"/>
      <c r="X6" s="141"/>
    </row>
    <row r="7" spans="1:24" ht="13.5" hidden="1" thickBot="1" x14ac:dyDescent="0.25">
      <c r="C7" s="40"/>
      <c r="D7" s="40"/>
      <c r="E7" s="486"/>
      <c r="F7" s="484"/>
      <c r="G7" s="484"/>
      <c r="H7" s="484"/>
      <c r="I7" s="484"/>
      <c r="J7" s="484"/>
      <c r="K7" s="484"/>
      <c r="L7" s="484"/>
      <c r="M7" s="484"/>
      <c r="N7" s="484"/>
      <c r="O7" s="484"/>
      <c r="Q7" s="1"/>
      <c r="U7" s="244"/>
      <c r="V7" s="244"/>
      <c r="W7" s="244"/>
      <c r="X7" s="244"/>
    </row>
    <row r="8" spans="1:24" s="20" customFormat="1" ht="50.25" customHeight="1" x14ac:dyDescent="0.2">
      <c r="A8"/>
      <c r="B8"/>
      <c r="C8" s="590" t="s">
        <v>5</v>
      </c>
      <c r="D8" s="592" t="s">
        <v>476</v>
      </c>
      <c r="E8" s="593"/>
      <c r="F8" s="594" t="s">
        <v>477</v>
      </c>
      <c r="G8" s="594" t="s">
        <v>494</v>
      </c>
      <c r="H8" s="588" t="s">
        <v>478</v>
      </c>
      <c r="I8" s="588" t="s">
        <v>479</v>
      </c>
      <c r="J8" s="578" t="s">
        <v>480</v>
      </c>
      <c r="K8" s="580" t="s">
        <v>870</v>
      </c>
      <c r="L8" s="581"/>
      <c r="M8" s="582" t="s">
        <v>868</v>
      </c>
      <c r="N8" s="584" t="s">
        <v>869</v>
      </c>
      <c r="O8" s="585"/>
      <c r="P8" s="582" t="s">
        <v>496</v>
      </c>
      <c r="Q8" s="19"/>
      <c r="U8" s="144"/>
      <c r="V8" s="144"/>
      <c r="W8" s="144"/>
      <c r="X8" s="144"/>
    </row>
    <row r="9" spans="1:24" s="20" customFormat="1" ht="39.75" customHeight="1" x14ac:dyDescent="0.2">
      <c r="A9"/>
      <c r="B9"/>
      <c r="C9" s="591"/>
      <c r="D9" s="245" t="s">
        <v>106</v>
      </c>
      <c r="E9" s="245" t="s">
        <v>107</v>
      </c>
      <c r="F9" s="595"/>
      <c r="G9" s="595"/>
      <c r="H9" s="589"/>
      <c r="I9" s="589"/>
      <c r="J9" s="579"/>
      <c r="K9" s="245" t="s">
        <v>106</v>
      </c>
      <c r="L9" s="246" t="s">
        <v>107</v>
      </c>
      <c r="M9" s="583"/>
      <c r="N9" s="245" t="s">
        <v>106</v>
      </c>
      <c r="O9" s="246" t="s">
        <v>107</v>
      </c>
      <c r="P9" s="583"/>
      <c r="Q9" s="19"/>
      <c r="U9" s="247"/>
      <c r="V9" s="247"/>
      <c r="W9" s="247"/>
      <c r="X9" s="247"/>
    </row>
    <row r="10" spans="1:24" s="22" customFormat="1" ht="12" customHeight="1" thickBot="1" x14ac:dyDescent="0.25">
      <c r="A10" s="10"/>
      <c r="B10" s="10"/>
      <c r="C10" s="248">
        <v>1</v>
      </c>
      <c r="D10" s="249">
        <v>2</v>
      </c>
      <c r="E10" s="249">
        <v>3</v>
      </c>
      <c r="F10" s="249">
        <v>4</v>
      </c>
      <c r="G10" s="249">
        <v>5</v>
      </c>
      <c r="H10" s="249">
        <v>6</v>
      </c>
      <c r="I10" s="249">
        <v>7</v>
      </c>
      <c r="J10" s="250" t="s">
        <v>481</v>
      </c>
      <c r="K10" s="249">
        <v>9</v>
      </c>
      <c r="L10" s="249">
        <v>10</v>
      </c>
      <c r="M10" s="249">
        <v>11</v>
      </c>
      <c r="N10" s="249" t="s">
        <v>483</v>
      </c>
      <c r="O10" s="249" t="s">
        <v>482</v>
      </c>
      <c r="P10" s="249" t="s">
        <v>495</v>
      </c>
      <c r="Q10" s="21"/>
      <c r="R10" s="20"/>
      <c r="S10" s="20"/>
      <c r="T10" s="20"/>
      <c r="U10" s="251"/>
      <c r="V10" s="251"/>
      <c r="W10" s="251"/>
      <c r="X10" s="251"/>
    </row>
    <row r="11" spans="1:24" s="24" customFormat="1" ht="21.75" x14ac:dyDescent="0.2">
      <c r="A11" s="14"/>
      <c r="B11" s="14"/>
      <c r="C11" s="43" t="s">
        <v>108</v>
      </c>
      <c r="D11" s="49"/>
      <c r="E11" s="45"/>
      <c r="F11" s="45"/>
      <c r="G11" s="46"/>
      <c r="H11" s="46"/>
      <c r="I11" s="46"/>
      <c r="J11" s="47"/>
      <c r="K11" s="47"/>
      <c r="L11" s="47"/>
      <c r="M11" s="47"/>
      <c r="N11" s="47"/>
      <c r="O11" s="47"/>
      <c r="P11" s="438"/>
      <c r="Q11" s="23"/>
      <c r="R11" s="20"/>
      <c r="S11" s="20"/>
      <c r="T11" s="20"/>
      <c r="U11" s="48"/>
      <c r="V11" s="48"/>
      <c r="W11" s="48"/>
      <c r="X11" s="48"/>
    </row>
    <row r="12" spans="1:24" s="26" customFormat="1" ht="11.25" customHeight="1" x14ac:dyDescent="0.2">
      <c r="A12" s="14" t="e">
        <f>+IF(AND(B12&gt;0,#REF!&gt;0),MAX(A$10:A11)+1,0)</f>
        <v>#REF!</v>
      </c>
      <c r="B12" s="14">
        <v>1</v>
      </c>
      <c r="C12" s="252" t="s">
        <v>112</v>
      </c>
      <c r="D12" s="253">
        <f>+'1а - drž.sek,drž.sl. i nam.'!E104</f>
        <v>0</v>
      </c>
      <c r="E12" s="253">
        <f>+'1а - drž.sek,drž.sl. i nam.'!U104</f>
        <v>0</v>
      </c>
      <c r="F12" s="254">
        <f>+'1а - drž.sek,drž.sl. i nam.'!AB104</f>
        <v>0</v>
      </c>
      <c r="G12" s="254">
        <f>+F12*'1а - drž.sek,drž.sl. i nam.'!$D$5/100</f>
        <v>0</v>
      </c>
      <c r="H12" s="255"/>
      <c r="I12" s="255"/>
      <c r="J12" s="256">
        <f>+SUM(F12:I12)</f>
        <v>0</v>
      </c>
      <c r="K12" s="256">
        <f>+'1а - drž.sek,drž.sl. i nam.'!F104</f>
        <v>0</v>
      </c>
      <c r="L12" s="256">
        <f>+'1а - drž.sek,drž.sl. i nam.'!V104</f>
        <v>0</v>
      </c>
      <c r="M12" s="256">
        <f>+'1а - drž.sek,drž.sl. i nam.'!AG104</f>
        <v>0</v>
      </c>
      <c r="N12" s="256">
        <f>+K12-D12</f>
        <v>0</v>
      </c>
      <c r="O12" s="430">
        <f>+L12-E12</f>
        <v>0</v>
      </c>
      <c r="P12" s="439">
        <f>+M12-F12</f>
        <v>0</v>
      </c>
      <c r="Q12" s="25"/>
      <c r="R12" s="20"/>
      <c r="S12" s="20"/>
      <c r="T12" s="20"/>
      <c r="U12" s="257" t="str">
        <f>CONCATENATE("T4S*",ROW(),"*",$D$3,"*",$D$4,"*",V12)</f>
        <v>T4S*12***411</v>
      </c>
      <c r="V12" s="257">
        <v>411</v>
      </c>
      <c r="W12" s="257" t="str">
        <f>VLOOKUP(ROW(),NASLOVI!$A$2:$C$15,2,TRUE)</f>
        <v>I   Потребна средства без средстава потребних за извршиоце са територије АП КиМ</v>
      </c>
      <c r="X12" s="257" t="str">
        <f>VLOOKUP(ROW(),NASLOVI!$A$2:$C$15,3,TRUE)</f>
        <v xml:space="preserve">а) запослени који живе ван територије АП КиМ </v>
      </c>
    </row>
    <row r="13" spans="1:24" s="26" customFormat="1" ht="19.5" customHeight="1" x14ac:dyDescent="0.2">
      <c r="A13" s="14" t="e">
        <f>+IF(AND(B13&gt;0,#REF!&gt;0),MAX(A$10:A12)+1,0)</f>
        <v>#REF!</v>
      </c>
      <c r="B13" s="14">
        <v>1</v>
      </c>
      <c r="C13" s="252" t="s">
        <v>354</v>
      </c>
      <c r="D13" s="253">
        <f>+'1b - izabrana lica u Vl,NS i US'!C25</f>
        <v>0</v>
      </c>
      <c r="E13" s="262"/>
      <c r="F13" s="254">
        <f>+'1b - izabrana lica u Vl,NS i US'!K25</f>
        <v>0</v>
      </c>
      <c r="G13" s="254">
        <f>+F13*'1b - izabrana lica u Vl,NS i US'!C$7/100</f>
        <v>0</v>
      </c>
      <c r="H13" s="255"/>
      <c r="I13" s="255"/>
      <c r="J13" s="256">
        <f t="shared" ref="J13:J19" si="0">+SUM(F13:I13)</f>
        <v>0</v>
      </c>
      <c r="K13" s="256">
        <f>+'1b - izabrana lica u Vl,NS i US'!I25</f>
        <v>0</v>
      </c>
      <c r="L13" s="260"/>
      <c r="M13" s="256">
        <f>+'1b - izabrana lica u Vl,NS i US'!N25</f>
        <v>0</v>
      </c>
      <c r="N13" s="256">
        <f>+K13-D13</f>
        <v>0</v>
      </c>
      <c r="O13" s="431"/>
      <c r="P13" s="439">
        <f t="shared" ref="P13:P19" si="1">+M13-F13</f>
        <v>0</v>
      </c>
      <c r="Q13" s="25"/>
      <c r="R13" s="20"/>
      <c r="S13" s="20"/>
      <c r="T13" s="20"/>
      <c r="U13" s="259"/>
      <c r="V13" s="259"/>
      <c r="W13" s="259"/>
      <c r="X13" s="259"/>
    </row>
    <row r="14" spans="1:24" s="26" customFormat="1" ht="15.75" customHeight="1" x14ac:dyDescent="0.2">
      <c r="A14" s="14" t="e">
        <f>+IF(AND(B14&gt;0,#REF!&gt;0),MAX(A$10:A13)+1,0)</f>
        <v>#REF!</v>
      </c>
      <c r="B14" s="14">
        <v>1</v>
      </c>
      <c r="C14" s="252" t="s">
        <v>352</v>
      </c>
      <c r="D14" s="253">
        <f>+'1v -ostali'!C195</f>
        <v>0</v>
      </c>
      <c r="E14" s="253">
        <f>+'1v -ostali'!I195</f>
        <v>0</v>
      </c>
      <c r="F14" s="254">
        <f>+'1v -ostali'!U195</f>
        <v>0</v>
      </c>
      <c r="G14" s="254">
        <f>+('1v -ostali'!U195*'1v -ostali'!C$6)/100</f>
        <v>0</v>
      </c>
      <c r="H14" s="255"/>
      <c r="I14" s="255"/>
      <c r="J14" s="256">
        <f t="shared" si="0"/>
        <v>0</v>
      </c>
      <c r="K14" s="256">
        <f>+'1v -ostali'!D195</f>
        <v>0</v>
      </c>
      <c r="L14" s="256">
        <f>+'1v -ostali'!J195</f>
        <v>0</v>
      </c>
      <c r="M14" s="256">
        <f>+'1v -ostali'!AB195</f>
        <v>0</v>
      </c>
      <c r="N14" s="256">
        <f>+K14-D14</f>
        <v>0</v>
      </c>
      <c r="O14" s="430">
        <f>+L14-E14</f>
        <v>0</v>
      </c>
      <c r="P14" s="439">
        <f t="shared" si="1"/>
        <v>0</v>
      </c>
      <c r="Q14" s="25"/>
      <c r="R14" s="20"/>
      <c r="S14" s="20"/>
      <c r="T14" s="20"/>
      <c r="U14" s="259"/>
      <c r="V14" s="259"/>
      <c r="W14" s="259"/>
      <c r="X14" s="259"/>
    </row>
    <row r="15" spans="1:24" s="26" customFormat="1" ht="24.75" customHeight="1" x14ac:dyDescent="0.2">
      <c r="A15" s="14" t="e">
        <f>+IF(AND(B15&gt;0,#REF!&gt;0),MAX(A$10:A14)+1,0)</f>
        <v>#REF!</v>
      </c>
      <c r="B15" s="14">
        <v>1</v>
      </c>
      <c r="C15" s="252" t="s">
        <v>353</v>
      </c>
      <c r="D15" s="253">
        <f>'1g -izabrana lica u pravosuđu'!D44</f>
        <v>0</v>
      </c>
      <c r="E15" s="262"/>
      <c r="F15" s="254">
        <f>+'1g -izabrana lica u pravosuđu'!K44</f>
        <v>0</v>
      </c>
      <c r="G15" s="254">
        <f>+F15*'1g -izabrana lica u pravosuđu'!$D$6/100</f>
        <v>0</v>
      </c>
      <c r="H15" s="255"/>
      <c r="I15" s="255"/>
      <c r="J15" s="256">
        <f t="shared" si="0"/>
        <v>0</v>
      </c>
      <c r="K15" s="256">
        <f>'1g -izabrana lica u pravosuđu'!F44</f>
        <v>0</v>
      </c>
      <c r="L15" s="260"/>
      <c r="M15" s="256">
        <f>+'1g -izabrana lica u pravosuđu'!N44</f>
        <v>0</v>
      </c>
      <c r="N15" s="256">
        <f>+K15-D15</f>
        <v>0</v>
      </c>
      <c r="O15" s="431"/>
      <c r="P15" s="439">
        <f t="shared" si="1"/>
        <v>0</v>
      </c>
      <c r="Q15" s="25"/>
      <c r="R15" s="20"/>
      <c r="S15" s="20"/>
      <c r="T15" s="20"/>
      <c r="U15" s="259"/>
      <c r="V15" s="259"/>
      <c r="W15" s="259"/>
      <c r="X15" s="259"/>
    </row>
    <row r="16" spans="1:24" s="26" customFormat="1" ht="19.5" x14ac:dyDescent="0.2">
      <c r="A16" s="14" t="e">
        <f>+IF(AND(B16&gt;0,#REF!&gt;0),MAX(A$10:A15)+1,0)</f>
        <v>#REF!</v>
      </c>
      <c r="B16" s="14">
        <v>1</v>
      </c>
      <c r="C16" s="261" t="s">
        <v>364</v>
      </c>
      <c r="D16" s="262"/>
      <c r="E16" s="262"/>
      <c r="F16" s="254">
        <f>+'1а - drž.sek,drž.sl. i nam.'!AC104</f>
        <v>0</v>
      </c>
      <c r="G16" s="254">
        <f>+F16*'1а - drž.sek,drž.sl. i nam.'!$D$5/100</f>
        <v>0</v>
      </c>
      <c r="H16" s="255"/>
      <c r="I16" s="255"/>
      <c r="J16" s="256">
        <f t="shared" si="0"/>
        <v>0</v>
      </c>
      <c r="K16" s="260"/>
      <c r="L16" s="260"/>
      <c r="M16" s="254">
        <f>+'1а - drž.sek,drž.sl. i nam.'!AH104</f>
        <v>0</v>
      </c>
      <c r="N16" s="260"/>
      <c r="O16" s="431"/>
      <c r="P16" s="439">
        <f t="shared" si="1"/>
        <v>0</v>
      </c>
      <c r="Q16" s="25"/>
      <c r="R16" s="20"/>
      <c r="S16" s="20"/>
      <c r="T16" s="20"/>
      <c r="U16" s="259" t="str">
        <f>CONCATENATE("T4S*",ROW(),"*",$D$3,"*",$D$4,"*",V16)</f>
        <v>T4S*16***412</v>
      </c>
      <c r="V16" s="259">
        <v>412</v>
      </c>
      <c r="W16" s="259" t="str">
        <f>VLOOKUP(ROW(),NASLOVI!$A$2:$C$15,2,TRUE)</f>
        <v>I   Потребна средства без средстава потребних за извршиоце са територије АП КиМ</v>
      </c>
      <c r="X16" s="259" t="str">
        <f>VLOOKUP(ROW(),NASLOVI!$A$2:$C$15,3,TRUE)</f>
        <v>б) Трансфери осталим нивоима власти (образовање на територији АП Војводина)</v>
      </c>
    </row>
    <row r="17" spans="1:24" s="26" customFormat="1" ht="19.5" x14ac:dyDescent="0.2">
      <c r="A17" s="14" t="e">
        <f>+IF(AND(B17&gt;0,#REF!&gt;0),MAX(A$10:A16)+1,0)</f>
        <v>#REF!</v>
      </c>
      <c r="B17" s="14">
        <v>1</v>
      </c>
      <c r="C17" s="261" t="s">
        <v>363</v>
      </c>
      <c r="D17" s="262"/>
      <c r="E17" s="262"/>
      <c r="F17" s="254">
        <f>+'1b - izabrana lica u Vl,NS i US'!L25</f>
        <v>0</v>
      </c>
      <c r="G17" s="254">
        <f>+F17*'1b - izabrana lica u Vl,NS i US'!C$7/100</f>
        <v>0</v>
      </c>
      <c r="H17" s="255"/>
      <c r="I17" s="255"/>
      <c r="J17" s="256">
        <f t="shared" si="0"/>
        <v>0</v>
      </c>
      <c r="K17" s="260"/>
      <c r="L17" s="260"/>
      <c r="M17" s="254">
        <f>+'1b - izabrana lica u Vl,NS i US'!O25</f>
        <v>0</v>
      </c>
      <c r="N17" s="260"/>
      <c r="O17" s="431"/>
      <c r="P17" s="439">
        <f t="shared" si="1"/>
        <v>0</v>
      </c>
      <c r="Q17" s="25"/>
      <c r="R17" s="20"/>
      <c r="S17" s="20"/>
      <c r="T17" s="20"/>
      <c r="U17" s="259"/>
      <c r="V17" s="259"/>
      <c r="W17" s="259"/>
      <c r="X17" s="259"/>
    </row>
    <row r="18" spans="1:24" s="26" customFormat="1" ht="19.5" x14ac:dyDescent="0.2">
      <c r="A18" s="14" t="e">
        <f>+IF(AND(B18&gt;0,#REF!&gt;0),MAX(A$10:A17)+1,0)</f>
        <v>#REF!</v>
      </c>
      <c r="B18" s="14">
        <v>1</v>
      </c>
      <c r="C18" s="261" t="s">
        <v>365</v>
      </c>
      <c r="D18" s="262"/>
      <c r="E18" s="262"/>
      <c r="F18" s="254">
        <f>+'1v -ostali'!V195</f>
        <v>0</v>
      </c>
      <c r="G18" s="254">
        <f>+('1v -ostali'!V195*'1v -ostali'!$C$6)/100</f>
        <v>0</v>
      </c>
      <c r="H18" s="255"/>
      <c r="I18" s="255"/>
      <c r="J18" s="256">
        <f t="shared" si="0"/>
        <v>0</v>
      </c>
      <c r="K18" s="260"/>
      <c r="L18" s="260"/>
      <c r="M18" s="256">
        <f>+'1v -ostali'!AC195</f>
        <v>0</v>
      </c>
      <c r="N18" s="260"/>
      <c r="O18" s="431"/>
      <c r="P18" s="439">
        <f t="shared" si="1"/>
        <v>0</v>
      </c>
      <c r="Q18" s="25"/>
      <c r="R18" s="20"/>
      <c r="S18" s="20"/>
      <c r="T18" s="20"/>
      <c r="U18" s="259"/>
      <c r="V18" s="259"/>
      <c r="W18" s="259"/>
      <c r="X18" s="259"/>
    </row>
    <row r="19" spans="1:24" s="26" customFormat="1" ht="19.5" x14ac:dyDescent="0.2">
      <c r="A19" s="14" t="e">
        <f>+IF(AND(B19&gt;0,#REF!&gt;0),MAX(A$10:A18)+1,0)</f>
        <v>#REF!</v>
      </c>
      <c r="B19" s="14">
        <v>1</v>
      </c>
      <c r="C19" s="261" t="s">
        <v>362</v>
      </c>
      <c r="D19" s="262"/>
      <c r="E19" s="262"/>
      <c r="F19" s="254">
        <f>+'1g -izabrana lica u pravosuđu'!L44</f>
        <v>0</v>
      </c>
      <c r="G19" s="254">
        <f>+F19*'1g -izabrana lica u pravosuđu'!$D$6/100</f>
        <v>0</v>
      </c>
      <c r="H19" s="255"/>
      <c r="I19" s="255"/>
      <c r="J19" s="256">
        <f t="shared" si="0"/>
        <v>0</v>
      </c>
      <c r="K19" s="260"/>
      <c r="L19" s="260"/>
      <c r="M19" s="256">
        <f>+'1g -izabrana lica u pravosuđu'!O44</f>
        <v>0</v>
      </c>
      <c r="N19" s="260"/>
      <c r="O19" s="431"/>
      <c r="P19" s="439">
        <f t="shared" si="1"/>
        <v>0</v>
      </c>
      <c r="Q19" s="25"/>
      <c r="R19" s="20"/>
      <c r="S19" s="20"/>
      <c r="T19" s="20"/>
      <c r="U19" s="259"/>
      <c r="V19" s="259"/>
      <c r="W19" s="259"/>
      <c r="X19" s="259"/>
    </row>
    <row r="20" spans="1:24" s="24" customFormat="1" ht="12.75" customHeight="1" x14ac:dyDescent="0.2">
      <c r="A20" s="14" t="e">
        <f>+IF(AND(B20&gt;0,#REF!&gt;0),MAX(A$10:A19)+1,0)</f>
        <v>#REF!</v>
      </c>
      <c r="B20" s="14"/>
      <c r="C20" s="264" t="s">
        <v>8</v>
      </c>
      <c r="D20" s="265">
        <f>+SUM(D12:D15)</f>
        <v>0</v>
      </c>
      <c r="E20" s="265">
        <f>+SUM(E12:E15)</f>
        <v>0</v>
      </c>
      <c r="F20" s="265">
        <f t="shared" ref="F20:P20" si="2">+SUM(F12:F19)</f>
        <v>0</v>
      </c>
      <c r="G20" s="265">
        <f t="shared" si="2"/>
        <v>0</v>
      </c>
      <c r="H20" s="265">
        <f t="shared" si="2"/>
        <v>0</v>
      </c>
      <c r="I20" s="265">
        <f t="shared" si="2"/>
        <v>0</v>
      </c>
      <c r="J20" s="265">
        <f t="shared" si="2"/>
        <v>0</v>
      </c>
      <c r="K20" s="265">
        <f t="shared" si="2"/>
        <v>0</v>
      </c>
      <c r="L20" s="265">
        <f t="shared" si="2"/>
        <v>0</v>
      </c>
      <c r="M20" s="265">
        <f t="shared" si="2"/>
        <v>0</v>
      </c>
      <c r="N20" s="265">
        <f t="shared" si="2"/>
        <v>0</v>
      </c>
      <c r="O20" s="433">
        <f t="shared" si="2"/>
        <v>0</v>
      </c>
      <c r="P20" s="440">
        <f t="shared" si="2"/>
        <v>0</v>
      </c>
      <c r="Q20" s="23"/>
      <c r="R20" s="20"/>
      <c r="S20" s="20"/>
      <c r="T20" s="20"/>
      <c r="U20" s="265">
        <f>+SUM(U12:U19)</f>
        <v>0</v>
      </c>
      <c r="V20" s="265">
        <f>+SUM(V12:V19)</f>
        <v>823</v>
      </c>
      <c r="W20" s="265">
        <f>+SUM(W12:W19)</f>
        <v>0</v>
      </c>
      <c r="X20" s="265">
        <f>+SUM(X12:X19)</f>
        <v>0</v>
      </c>
    </row>
    <row r="21" spans="1:24" s="24" customFormat="1" ht="15" customHeight="1" x14ac:dyDescent="0.2">
      <c r="A21" s="14" t="e">
        <f>+IF(AND(B21&gt;0,#REF!&gt;0),MAX(A$10:A20)+1,0)</f>
        <v>#REF!</v>
      </c>
      <c r="B21" s="14"/>
      <c r="C21" s="478" t="s">
        <v>9</v>
      </c>
      <c r="D21" s="479"/>
      <c r="E21" s="479"/>
      <c r="F21" s="480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23"/>
      <c r="R21" s="20"/>
      <c r="S21" s="20"/>
      <c r="T21" s="20"/>
      <c r="U21" s="266"/>
      <c r="V21" s="266"/>
      <c r="W21" s="266"/>
      <c r="X21" s="266"/>
    </row>
    <row r="22" spans="1:24" s="24" customFormat="1" ht="22.5" customHeight="1" x14ac:dyDescent="0.2">
      <c r="A22" s="14" t="e">
        <f>+IF(AND(B22&gt;0,#REF!&gt;0),MAX(A$10:A21)+1,0)</f>
        <v>#REF!</v>
      </c>
      <c r="B22" s="14"/>
      <c r="C22" s="481" t="s">
        <v>2</v>
      </c>
      <c r="D22" s="479"/>
      <c r="E22" s="479"/>
      <c r="F22" s="480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23"/>
      <c r="U22" s="266"/>
      <c r="V22" s="266"/>
      <c r="W22" s="266"/>
      <c r="X22" s="266"/>
    </row>
    <row r="23" spans="1:24" s="26" customFormat="1" ht="11.25" customHeight="1" x14ac:dyDescent="0.2">
      <c r="A23" s="14" t="e">
        <f>+IF(AND(B23&gt;0,#REF!&gt;0),MAX(A$10:A22)+1,0)</f>
        <v>#REF!</v>
      </c>
      <c r="B23" s="14">
        <v>1</v>
      </c>
      <c r="C23" s="263" t="s">
        <v>6</v>
      </c>
      <c r="D23" s="253">
        <f>+'1v -ostali'!C197</f>
        <v>0</v>
      </c>
      <c r="E23" s="253">
        <f>+'1v -ostali'!I197</f>
        <v>0</v>
      </c>
      <c r="F23" s="254">
        <f>+'1v -ostali'!U197</f>
        <v>0</v>
      </c>
      <c r="G23" s="254">
        <f>+('1v -ostali'!U197*'1v -ostali'!$C$6)/100</f>
        <v>0</v>
      </c>
      <c r="H23" s="255"/>
      <c r="I23" s="255"/>
      <c r="J23" s="256">
        <f>+SUM(F23:I23)</f>
        <v>0</v>
      </c>
      <c r="K23" s="256">
        <f>+'1v -ostali'!D197</f>
        <v>0</v>
      </c>
      <c r="L23" s="256">
        <f>+'1v -ostali'!J197</f>
        <v>0</v>
      </c>
      <c r="M23" s="256">
        <f>+'1v -ostali'!AB197</f>
        <v>0</v>
      </c>
      <c r="N23" s="256">
        <f>+K23-D23</f>
        <v>0</v>
      </c>
      <c r="O23" s="430">
        <f>+L23-E23</f>
        <v>0</v>
      </c>
      <c r="P23" s="439">
        <f>+M23-F23</f>
        <v>0</v>
      </c>
      <c r="Q23" s="25"/>
      <c r="U23" s="259" t="str">
        <f>CONCATENATE("T4S*",ROW(),"*",$D$3,"*",$D$4,"*",V23)</f>
        <v>T4S*23***411</v>
      </c>
      <c r="V23" s="259">
        <v>411</v>
      </c>
      <c r="W23" s="259" t="str">
        <f>VLOOKUP(ROW(),NASLOVI!$A$2:$C$15,2,TRUE)</f>
        <v>II  Потребна средства  за извршиоце са територије АП КиМ</v>
      </c>
      <c r="X23" s="259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4" s="26" customFormat="1" ht="15" x14ac:dyDescent="0.2">
      <c r="A24" s="14" t="e">
        <f>+IF(AND(B24&gt;0,#REF!&gt;0),MAX(A$10:A23)+1,0)</f>
        <v>#REF!</v>
      </c>
      <c r="B24" s="14">
        <v>1</v>
      </c>
      <c r="C24" s="263" t="s">
        <v>7</v>
      </c>
      <c r="D24" s="262"/>
      <c r="E24" s="262"/>
      <c r="F24" s="254">
        <f>+'1v -ostali'!V197</f>
        <v>0</v>
      </c>
      <c r="G24" s="254">
        <f>('1v -ostali'!V197*'1v -ostali'!$C$6/100)</f>
        <v>0</v>
      </c>
      <c r="H24" s="255"/>
      <c r="I24" s="255"/>
      <c r="J24" s="256">
        <f>+SUM(F24:I24)</f>
        <v>0</v>
      </c>
      <c r="K24" s="258"/>
      <c r="L24" s="258"/>
      <c r="M24" s="256">
        <f>+'1v -ostali'!AC197</f>
        <v>0</v>
      </c>
      <c r="N24" s="258"/>
      <c r="O24" s="432"/>
      <c r="P24" s="439">
        <f>+M24-F24</f>
        <v>0</v>
      </c>
      <c r="Q24" s="25"/>
      <c r="U24" s="259" t="str">
        <f>CONCATENATE("T4S*",ROW(),"*",$D$3,"*",$D$4,"*",V24)</f>
        <v>T4S*24***412</v>
      </c>
      <c r="V24" s="259">
        <v>412</v>
      </c>
      <c r="W24" s="259" t="str">
        <f>VLOOKUP(ROW(),NASLOVI!$A$2:$C$15,2,TRUE)</f>
        <v>II  Потребна средства  за извршиоце са територије АП КиМ</v>
      </c>
      <c r="X24" s="259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5" spans="1:24" s="26" customFormat="1" ht="12.75" customHeight="1" x14ac:dyDescent="0.2">
      <c r="A25" s="14" t="e">
        <f>+IF(AND(B25&gt;0,#REF!&gt;0),MAX(A$10:A24)+1,0)</f>
        <v>#REF!</v>
      </c>
      <c r="B25" s="14"/>
      <c r="C25" s="267" t="s">
        <v>10</v>
      </c>
      <c r="D25" s="253">
        <f t="shared" ref="D25:O25" si="3">D23+D24</f>
        <v>0</v>
      </c>
      <c r="E25" s="253">
        <f t="shared" si="3"/>
        <v>0</v>
      </c>
      <c r="F25" s="254">
        <f t="shared" si="3"/>
        <v>0</v>
      </c>
      <c r="G25" s="254">
        <f t="shared" si="3"/>
        <v>0</v>
      </c>
      <c r="H25" s="254">
        <f t="shared" si="3"/>
        <v>0</v>
      </c>
      <c r="I25" s="254">
        <f t="shared" si="3"/>
        <v>0</v>
      </c>
      <c r="J25" s="256">
        <f t="shared" si="3"/>
        <v>0</v>
      </c>
      <c r="K25" s="256">
        <f t="shared" si="3"/>
        <v>0</v>
      </c>
      <c r="L25" s="256">
        <f t="shared" si="3"/>
        <v>0</v>
      </c>
      <c r="M25" s="256">
        <f t="shared" si="3"/>
        <v>0</v>
      </c>
      <c r="N25" s="256">
        <f t="shared" si="3"/>
        <v>0</v>
      </c>
      <c r="O25" s="430">
        <f t="shared" si="3"/>
        <v>0</v>
      </c>
      <c r="P25" s="439">
        <f>+P23+P24</f>
        <v>0</v>
      </c>
      <c r="Q25" s="25"/>
      <c r="U25" s="268"/>
      <c r="V25" s="268"/>
      <c r="W25" s="268"/>
      <c r="X25" s="268"/>
    </row>
    <row r="26" spans="1:24" s="26" customFormat="1" ht="22.5" customHeight="1" x14ac:dyDescent="0.2">
      <c r="A26" s="14" t="e">
        <f>+IF(AND(B26&gt;0,#REF!&gt;0),MAX(A$10:A25)+1,0)</f>
        <v>#REF!</v>
      </c>
      <c r="B26" s="14"/>
      <c r="C26" s="269" t="s">
        <v>3</v>
      </c>
      <c r="D26" s="270"/>
      <c r="E26" s="270"/>
      <c r="F26" s="254"/>
      <c r="G26" s="254"/>
      <c r="H26" s="271"/>
      <c r="I26" s="271"/>
      <c r="J26" s="256"/>
      <c r="K26" s="271"/>
      <c r="L26" s="271"/>
      <c r="M26" s="271"/>
      <c r="N26" s="271"/>
      <c r="O26" s="434"/>
      <c r="P26" s="441"/>
      <c r="Q26" s="25"/>
      <c r="U26" s="266"/>
      <c r="V26" s="266"/>
      <c r="W26" s="266"/>
      <c r="X26" s="266"/>
    </row>
    <row r="27" spans="1:24" s="26" customFormat="1" ht="11.25" customHeight="1" x14ac:dyDescent="0.2">
      <c r="A27" s="14" t="e">
        <f>+IF(AND(B27&gt;0,#REF!&gt;0),MAX(A$10:A26)+1,0)</f>
        <v>#REF!</v>
      </c>
      <c r="B27" s="14">
        <v>1</v>
      </c>
      <c r="C27" s="263" t="s">
        <v>6</v>
      </c>
      <c r="D27" s="253">
        <f>+'1v -ostali'!C298</f>
        <v>0</v>
      </c>
      <c r="E27" s="253">
        <f>+'1v -ostali'!I298</f>
        <v>0</v>
      </c>
      <c r="F27" s="254">
        <f>+'1v -ostali'!U298</f>
        <v>0</v>
      </c>
      <c r="G27" s="254">
        <f>+('1v -ostali'!U298*'1v -ostali'!$C$6)/100</f>
        <v>0</v>
      </c>
      <c r="H27" s="255"/>
      <c r="I27" s="255"/>
      <c r="J27" s="256">
        <f>+SUM(F27:I27)</f>
        <v>0</v>
      </c>
      <c r="K27" s="256">
        <f>+'1v -ostali'!D298</f>
        <v>0</v>
      </c>
      <c r="L27" s="256">
        <f>+'1v -ostali'!J298</f>
        <v>0</v>
      </c>
      <c r="M27" s="256">
        <f>+'1v -ostali'!AB298</f>
        <v>0</v>
      </c>
      <c r="N27" s="256">
        <f>+K27-D27</f>
        <v>0</v>
      </c>
      <c r="O27" s="430">
        <f>+L27-E27</f>
        <v>0</v>
      </c>
      <c r="P27" s="439">
        <f>+M27-F27</f>
        <v>0</v>
      </c>
      <c r="Q27" s="25"/>
      <c r="U27" s="259" t="str">
        <f>CONCATENATE("T4S*",ROW(),"*",$D$3,"*",$D$4,"*",V27)</f>
        <v>T4S*27***411</v>
      </c>
      <c r="V27" s="259">
        <v>411</v>
      </c>
      <c r="W27" s="259" t="str">
        <f>VLOOKUP(ROW(),NASLOVI!$A$2:$C$15,2,TRUE)</f>
        <v>II  Потребна средства  за извршиоце са територије АП КиМ</v>
      </c>
      <c r="X27" s="259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4" s="26" customFormat="1" ht="15" x14ac:dyDescent="0.2">
      <c r="A28" s="14" t="e">
        <f>+IF(AND(B28&gt;0,#REF!&gt;0),MAX(A$10:A27)+1,0)</f>
        <v>#REF!</v>
      </c>
      <c r="B28" s="14">
        <v>1</v>
      </c>
      <c r="C28" s="263" t="s">
        <v>7</v>
      </c>
      <c r="D28" s="262"/>
      <c r="E28" s="262"/>
      <c r="F28" s="254">
        <f>+'1v -ostali'!V298</f>
        <v>0</v>
      </c>
      <c r="G28" s="254">
        <f>('1v -ostali'!V298*'1v -ostali'!$C$6/100)</f>
        <v>0</v>
      </c>
      <c r="H28" s="255"/>
      <c r="I28" s="255"/>
      <c r="J28" s="256">
        <f>+SUM(F28:I28)</f>
        <v>0</v>
      </c>
      <c r="K28" s="255"/>
      <c r="L28" s="255"/>
      <c r="M28" s="256">
        <f>+'1v -ostali'!AC298</f>
        <v>0</v>
      </c>
      <c r="N28" s="255"/>
      <c r="O28" s="435"/>
      <c r="P28" s="439">
        <f>+M28-F28</f>
        <v>0</v>
      </c>
      <c r="Q28" s="25"/>
      <c r="U28" s="259" t="str">
        <f>CONCATENATE("T4S*",ROW(),"*",$D$3,"*",$D$4,"*",V28)</f>
        <v>T4S*28***412</v>
      </c>
      <c r="V28" s="259">
        <v>412</v>
      </c>
      <c r="W28" s="259" t="str">
        <f>VLOOKUP(ROW(),NASLOVI!$A$2:$C$15,2,TRUE)</f>
        <v>II  Потребна средства  за извршиоце са територије АП КиМ</v>
      </c>
      <c r="X28" s="259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9" spans="1:24" s="26" customFormat="1" ht="12.75" customHeight="1" x14ac:dyDescent="0.2">
      <c r="A29" s="14" t="e">
        <f>+IF(AND(B29&gt;0,#REF!&gt;0),MAX(A$10:A28)+1,0)</f>
        <v>#REF!</v>
      </c>
      <c r="B29" s="14"/>
      <c r="C29" s="267" t="s">
        <v>10</v>
      </c>
      <c r="D29" s="253">
        <f t="shared" ref="D29:O29" si="4">D27+D28</f>
        <v>0</v>
      </c>
      <c r="E29" s="253">
        <f t="shared" si="4"/>
        <v>0</v>
      </c>
      <c r="F29" s="254">
        <f t="shared" si="4"/>
        <v>0</v>
      </c>
      <c r="G29" s="254">
        <f t="shared" si="4"/>
        <v>0</v>
      </c>
      <c r="H29" s="254">
        <f t="shared" si="4"/>
        <v>0</v>
      </c>
      <c r="I29" s="254">
        <f t="shared" si="4"/>
        <v>0</v>
      </c>
      <c r="J29" s="256">
        <f t="shared" si="4"/>
        <v>0</v>
      </c>
      <c r="K29" s="256">
        <f t="shared" si="4"/>
        <v>0</v>
      </c>
      <c r="L29" s="256">
        <f t="shared" si="4"/>
        <v>0</v>
      </c>
      <c r="M29" s="256">
        <f t="shared" si="4"/>
        <v>0</v>
      </c>
      <c r="N29" s="256">
        <f t="shared" si="4"/>
        <v>0</v>
      </c>
      <c r="O29" s="430">
        <f t="shared" si="4"/>
        <v>0</v>
      </c>
      <c r="P29" s="439">
        <f>+P27+P28</f>
        <v>0</v>
      </c>
      <c r="Q29" s="25"/>
      <c r="U29" s="268"/>
      <c r="V29" s="268"/>
      <c r="W29" s="268"/>
      <c r="X29" s="268"/>
    </row>
    <row r="30" spans="1:24" s="26" customFormat="1" ht="23.25" customHeight="1" x14ac:dyDescent="0.2">
      <c r="A30" s="14" t="e">
        <f>+IF(AND(B30&gt;0,#REF!&gt;0),MAX(A$10:A29)+1,0)</f>
        <v>#REF!</v>
      </c>
      <c r="B30" s="14"/>
      <c r="C30" s="269" t="s">
        <v>18</v>
      </c>
      <c r="D30" s="272"/>
      <c r="E30" s="272"/>
      <c r="F30" s="254"/>
      <c r="G30" s="254"/>
      <c r="H30" s="271"/>
      <c r="I30" s="271"/>
      <c r="J30" s="256"/>
      <c r="K30" s="271"/>
      <c r="L30" s="271"/>
      <c r="M30" s="271"/>
      <c r="N30" s="271"/>
      <c r="O30" s="434"/>
      <c r="P30" s="441"/>
      <c r="Q30" s="25"/>
      <c r="U30" s="266"/>
      <c r="V30" s="266"/>
      <c r="W30" s="266"/>
      <c r="X30" s="266"/>
    </row>
    <row r="31" spans="1:24" s="26" customFormat="1" ht="11.25" customHeight="1" x14ac:dyDescent="0.2">
      <c r="A31" s="14" t="e">
        <f>+IF(AND(B31&gt;0,#REF!&gt;0),MAX(A$10:A30)+1,0)</f>
        <v>#REF!</v>
      </c>
      <c r="B31" s="14">
        <v>1</v>
      </c>
      <c r="C31" s="263" t="s">
        <v>6</v>
      </c>
      <c r="D31" s="253">
        <f>+'1v -ostali'!C336</f>
        <v>0</v>
      </c>
      <c r="E31" s="253">
        <f>+'1v -ostali'!I336</f>
        <v>0</v>
      </c>
      <c r="F31" s="254">
        <f>+'1v -ostali'!U336</f>
        <v>0</v>
      </c>
      <c r="G31" s="254">
        <f>+('1v -ostali'!U336*'1v -ostali'!$C$6)/100</f>
        <v>0</v>
      </c>
      <c r="H31" s="255"/>
      <c r="I31" s="255"/>
      <c r="J31" s="256">
        <f>+SUM(F31:I31)</f>
        <v>0</v>
      </c>
      <c r="K31" s="256">
        <f>+'1v -ostali'!D336</f>
        <v>0</v>
      </c>
      <c r="L31" s="256">
        <f>+'1v -ostali'!J336</f>
        <v>0</v>
      </c>
      <c r="M31" s="256">
        <f>+'1v -ostali'!AB336</f>
        <v>0</v>
      </c>
      <c r="N31" s="256">
        <f>+K31-D31</f>
        <v>0</v>
      </c>
      <c r="O31" s="430">
        <f>+L31-E31</f>
        <v>0</v>
      </c>
      <c r="P31" s="439">
        <f>+M31-F31</f>
        <v>0</v>
      </c>
      <c r="Q31" s="25"/>
      <c r="U31" s="259" t="str">
        <f>CONCATENATE("T4S*",ROW(),"*",$D$3,"*",$D$4,"*",V31)</f>
        <v>T4S*31***411</v>
      </c>
      <c r="V31" s="259">
        <v>411</v>
      </c>
      <c r="W31" s="259" t="str">
        <f>VLOOKUP(ROW(),NASLOVI!$A$2:$C$15,2,TRUE)</f>
        <v>II  Потребна средства  за извршиоце са територије АП КиМ</v>
      </c>
      <c r="X31" s="259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4" s="26" customFormat="1" ht="15" x14ac:dyDescent="0.2">
      <c r="A32" s="14" t="e">
        <f>+IF(AND(B32&gt;0,#REF!&gt;0),MAX(A$10:A31)+1,0)</f>
        <v>#REF!</v>
      </c>
      <c r="B32" s="14">
        <v>1</v>
      </c>
      <c r="C32" s="263" t="s">
        <v>7</v>
      </c>
      <c r="D32" s="262"/>
      <c r="E32" s="262"/>
      <c r="F32" s="254">
        <f>+'1v -ostali'!V336</f>
        <v>0</v>
      </c>
      <c r="G32" s="254">
        <f>('1v -ostali'!V336*'1v -ostali'!$C$6/100)</f>
        <v>0</v>
      </c>
      <c r="H32" s="255"/>
      <c r="I32" s="255"/>
      <c r="J32" s="256">
        <f>+SUM(F32:I32)</f>
        <v>0</v>
      </c>
      <c r="K32" s="255"/>
      <c r="L32" s="255"/>
      <c r="M32" s="256">
        <f>+'1v -ostali'!AC336</f>
        <v>0</v>
      </c>
      <c r="N32" s="255"/>
      <c r="O32" s="435"/>
      <c r="P32" s="439">
        <f>+M32-F32</f>
        <v>0</v>
      </c>
      <c r="Q32" s="25"/>
      <c r="U32" s="259" t="str">
        <f>CONCATENATE("T4S*",ROW(),"*",$D$3,"*",$D$4,"*",V32)</f>
        <v>T4S*32***412</v>
      </c>
      <c r="V32" s="259">
        <v>412</v>
      </c>
      <c r="W32" s="259" t="str">
        <f>VLOOKUP(ROW(),NASLOVI!$A$2:$C$15,2,TRUE)</f>
        <v>II  Потребна средства  за извршиоце са територије АП КиМ</v>
      </c>
      <c r="X32" s="259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3" spans="1:24" s="26" customFormat="1" ht="12.75" customHeight="1" x14ac:dyDescent="0.2">
      <c r="A33" s="14" t="e">
        <f>+IF(AND(B33&gt;0,#REF!&gt;0),MAX(A$10:A32)+1,0)</f>
        <v>#REF!</v>
      </c>
      <c r="B33" s="14"/>
      <c r="C33" s="267" t="s">
        <v>10</v>
      </c>
      <c r="D33" s="253">
        <f t="shared" ref="D33:O33" si="5">D31+D32</f>
        <v>0</v>
      </c>
      <c r="E33" s="253">
        <f t="shared" si="5"/>
        <v>0</v>
      </c>
      <c r="F33" s="254">
        <f t="shared" si="5"/>
        <v>0</v>
      </c>
      <c r="G33" s="254">
        <f t="shared" si="5"/>
        <v>0</v>
      </c>
      <c r="H33" s="254">
        <f t="shared" si="5"/>
        <v>0</v>
      </c>
      <c r="I33" s="254">
        <f t="shared" si="5"/>
        <v>0</v>
      </c>
      <c r="J33" s="256">
        <f t="shared" si="5"/>
        <v>0</v>
      </c>
      <c r="K33" s="256">
        <f t="shared" si="5"/>
        <v>0</v>
      </c>
      <c r="L33" s="256">
        <f t="shared" si="5"/>
        <v>0</v>
      </c>
      <c r="M33" s="256">
        <f t="shared" si="5"/>
        <v>0</v>
      </c>
      <c r="N33" s="256">
        <f t="shared" si="5"/>
        <v>0</v>
      </c>
      <c r="O33" s="430">
        <f t="shared" si="5"/>
        <v>0</v>
      </c>
      <c r="P33" s="439">
        <f>+P31+P32</f>
        <v>0</v>
      </c>
      <c r="Q33" s="25"/>
      <c r="U33" s="268"/>
      <c r="V33" s="268"/>
      <c r="W33" s="268"/>
      <c r="X33" s="268"/>
    </row>
    <row r="34" spans="1:24" s="26" customFormat="1" ht="21.75" customHeight="1" x14ac:dyDescent="0.2">
      <c r="A34" s="14" t="e">
        <f>+IF(AND(B34&gt;0,#REF!&gt;0),MAX(A$10:A33)+1,0)</f>
        <v>#REF!</v>
      </c>
      <c r="B34" s="14"/>
      <c r="C34" s="269" t="s">
        <v>16</v>
      </c>
      <c r="D34" s="272"/>
      <c r="E34" s="272"/>
      <c r="F34" s="254"/>
      <c r="G34" s="254"/>
      <c r="H34" s="271"/>
      <c r="I34" s="271"/>
      <c r="J34" s="256"/>
      <c r="K34" s="271"/>
      <c r="L34" s="271"/>
      <c r="M34" s="271"/>
      <c r="N34" s="271"/>
      <c r="O34" s="434"/>
      <c r="P34" s="441"/>
      <c r="Q34" s="25"/>
      <c r="U34" s="266"/>
      <c r="V34" s="266"/>
      <c r="W34" s="266"/>
      <c r="X34" s="266"/>
    </row>
    <row r="35" spans="1:24" s="26" customFormat="1" ht="11.25" customHeight="1" x14ac:dyDescent="0.2">
      <c r="A35" s="14" t="e">
        <f>+IF(AND(B35&gt;0,#REF!&gt;0),MAX(A$10:A34)+1,0)</f>
        <v>#REF!</v>
      </c>
      <c r="B35" s="14">
        <v>1</v>
      </c>
      <c r="C35" s="263" t="s">
        <v>6</v>
      </c>
      <c r="D35" s="253">
        <f>+'1v -ostali'!C342</f>
        <v>0</v>
      </c>
      <c r="E35" s="253">
        <f>+'1v -ostali'!I342</f>
        <v>0</v>
      </c>
      <c r="F35" s="254">
        <f>+'1v -ostali'!U342</f>
        <v>0</v>
      </c>
      <c r="G35" s="254">
        <f>+('1v -ostali'!U342*'1v -ostali'!$C$6)/100</f>
        <v>0</v>
      </c>
      <c r="H35" s="255"/>
      <c r="I35" s="255"/>
      <c r="J35" s="256">
        <f>+SUM(F35:I35)</f>
        <v>0</v>
      </c>
      <c r="K35" s="256">
        <f>+'1v -ostali'!D342</f>
        <v>0</v>
      </c>
      <c r="L35" s="256">
        <f>+'1v -ostali'!J342</f>
        <v>0</v>
      </c>
      <c r="M35" s="256">
        <f>+'1v -ostali'!AB342</f>
        <v>0</v>
      </c>
      <c r="N35" s="256">
        <f>+K35-D35</f>
        <v>0</v>
      </c>
      <c r="O35" s="430">
        <f>+L35-E35</f>
        <v>0</v>
      </c>
      <c r="P35" s="439">
        <f>+M35-F35</f>
        <v>0</v>
      </c>
      <c r="Q35" s="25"/>
      <c r="U35" s="259" t="str">
        <f>CONCATENATE("T4S*",ROW(),"*",$D$3,"*",$D$4,"*",V35)</f>
        <v>T4S*35***411</v>
      </c>
      <c r="V35" s="259">
        <v>411</v>
      </c>
      <c r="W35" s="259" t="str">
        <f>VLOOKUP(ROW(),NASLOVI!$A$2:$C$15,2,TRUE)</f>
        <v>II  Потребна средства  за извршиоце са територије АП КиМ</v>
      </c>
      <c r="X35" s="259" t="str">
        <f>VLOOKUP(ROW(),NASLOVI!$A$2:$C$15,3,TRUE)</f>
        <v>д) запослени који живе на територији АП КиМ а не раде (накнада 8.526+30%)</v>
      </c>
    </row>
    <row r="36" spans="1:24" s="26" customFormat="1" ht="15" x14ac:dyDescent="0.2">
      <c r="A36" s="14" t="e">
        <f>+IF(AND(B36&gt;0,#REF!&gt;0),MAX(A$10:A35)+1,0)</f>
        <v>#REF!</v>
      </c>
      <c r="B36" s="14">
        <v>1</v>
      </c>
      <c r="C36" s="263" t="s">
        <v>7</v>
      </c>
      <c r="D36" s="262"/>
      <c r="E36" s="262"/>
      <c r="F36" s="254">
        <f>+'1v -ostali'!V342</f>
        <v>0</v>
      </c>
      <c r="G36" s="254">
        <f>('1v -ostali'!V342*'1v -ostali'!$C$6/100)</f>
        <v>0</v>
      </c>
      <c r="H36" s="255"/>
      <c r="I36" s="255"/>
      <c r="J36" s="256">
        <f>+SUM(F36:I36)</f>
        <v>0</v>
      </c>
      <c r="K36" s="255"/>
      <c r="L36" s="255"/>
      <c r="M36" s="256">
        <f>+'1v -ostali'!AC342</f>
        <v>0</v>
      </c>
      <c r="N36" s="255"/>
      <c r="O36" s="435"/>
      <c r="P36" s="439">
        <f>+M36-F36</f>
        <v>0</v>
      </c>
      <c r="Q36" s="25"/>
      <c r="U36" s="259" t="str">
        <f>CONCATENATE("T4S*",ROW(),"*",$D$3,"*",$D$4,"*",V36)</f>
        <v>T4S*36***412</v>
      </c>
      <c r="V36" s="259">
        <v>412</v>
      </c>
      <c r="W36" s="259" t="str">
        <f>VLOOKUP(ROW(),NASLOVI!$A$2:$C$15,2,TRUE)</f>
        <v>II  Потребна средства  за извршиоце са територије АП КиМ</v>
      </c>
      <c r="X36" s="259" t="str">
        <f>VLOOKUP(ROW(),NASLOVI!$A$2:$C$15,3,TRUE)</f>
        <v>д) запослени који живе на територији АП КиМ а не раде (накнада 8.526+30%)</v>
      </c>
    </row>
    <row r="37" spans="1:24" s="26" customFormat="1" ht="12.75" customHeight="1" x14ac:dyDescent="0.2">
      <c r="A37" s="14" t="e">
        <f>+IF(AND(B37&gt;0,#REF!&gt;0),MAX(A$10:A36)+1,0)</f>
        <v>#REF!</v>
      </c>
      <c r="B37" s="14"/>
      <c r="C37" s="267" t="s">
        <v>10</v>
      </c>
      <c r="D37" s="253">
        <f t="shared" ref="D37:O37" si="6">D35+D36</f>
        <v>0</v>
      </c>
      <c r="E37" s="253">
        <f t="shared" si="6"/>
        <v>0</v>
      </c>
      <c r="F37" s="254">
        <f t="shared" si="6"/>
        <v>0</v>
      </c>
      <c r="G37" s="254">
        <f t="shared" si="6"/>
        <v>0</v>
      </c>
      <c r="H37" s="254">
        <f t="shared" si="6"/>
        <v>0</v>
      </c>
      <c r="I37" s="254">
        <f t="shared" si="6"/>
        <v>0</v>
      </c>
      <c r="J37" s="256">
        <f t="shared" si="6"/>
        <v>0</v>
      </c>
      <c r="K37" s="256">
        <f t="shared" si="6"/>
        <v>0</v>
      </c>
      <c r="L37" s="256">
        <f t="shared" si="6"/>
        <v>0</v>
      </c>
      <c r="M37" s="256">
        <f t="shared" si="6"/>
        <v>0</v>
      </c>
      <c r="N37" s="256">
        <f t="shared" si="6"/>
        <v>0</v>
      </c>
      <c r="O37" s="430">
        <f t="shared" si="6"/>
        <v>0</v>
      </c>
      <c r="P37" s="439">
        <f>+P36+P35</f>
        <v>0</v>
      </c>
      <c r="Q37" s="25"/>
      <c r="U37" s="268"/>
      <c r="V37" s="268"/>
      <c r="W37" s="268"/>
      <c r="X37" s="268"/>
    </row>
    <row r="38" spans="1:24" s="26" customFormat="1" ht="21" customHeight="1" x14ac:dyDescent="0.2">
      <c r="A38" s="14" t="e">
        <f>+IF(AND(B38&gt;0,#REF!&gt;0),MAX(A$10:A37)+1,0)</f>
        <v>#REF!</v>
      </c>
      <c r="B38" s="14"/>
      <c r="C38" s="269" t="s">
        <v>4</v>
      </c>
      <c r="D38" s="272"/>
      <c r="E38" s="272"/>
      <c r="F38" s="254"/>
      <c r="G38" s="254"/>
      <c r="H38" s="271"/>
      <c r="I38" s="271"/>
      <c r="J38" s="256"/>
      <c r="K38" s="271"/>
      <c r="L38" s="271"/>
      <c r="M38" s="271"/>
      <c r="N38" s="271"/>
      <c r="O38" s="434"/>
      <c r="P38" s="441"/>
      <c r="Q38" s="25"/>
      <c r="U38" s="266"/>
      <c r="V38" s="266"/>
      <c r="W38" s="266"/>
      <c r="X38" s="266"/>
    </row>
    <row r="39" spans="1:24" s="26" customFormat="1" ht="11.25" customHeight="1" x14ac:dyDescent="0.2">
      <c r="A39" s="14" t="e">
        <f>+IF(AND(B39&gt;0,#REF!&gt;0),MAX(A$10:A38)+1,0)</f>
        <v>#REF!</v>
      </c>
      <c r="B39" s="14">
        <v>1</v>
      </c>
      <c r="C39" s="263" t="s">
        <v>6</v>
      </c>
      <c r="D39" s="253">
        <f>+'1v -ostali'!C348</f>
        <v>0</v>
      </c>
      <c r="E39" s="253">
        <f>+'1v -ostali'!I348</f>
        <v>0</v>
      </c>
      <c r="F39" s="254">
        <f>+'1v -ostali'!U348</f>
        <v>0</v>
      </c>
      <c r="G39" s="254">
        <f>+('1v -ostali'!U348*'1v -ostali'!$C$6)/100</f>
        <v>0</v>
      </c>
      <c r="H39" s="255"/>
      <c r="I39" s="255"/>
      <c r="J39" s="256">
        <f>+SUM(F39:I39)</f>
        <v>0</v>
      </c>
      <c r="K39" s="256">
        <f>+'1v -ostali'!D348</f>
        <v>0</v>
      </c>
      <c r="L39" s="256">
        <f>+'1v -ostali'!J348</f>
        <v>0</v>
      </c>
      <c r="M39" s="256">
        <f>+'1v -ostali'!AB348</f>
        <v>0</v>
      </c>
      <c r="N39" s="256">
        <f>+K39-D39</f>
        <v>0</v>
      </c>
      <c r="O39" s="430">
        <f>+L39-E39</f>
        <v>0</v>
      </c>
      <c r="P39" s="439">
        <f>+M39-F39</f>
        <v>0</v>
      </c>
      <c r="Q39" s="25"/>
      <c r="U39" s="273" t="str">
        <f>CONCATENATE("T4S*",ROW(),"*",$D$3,"*",$D$4,"*",V39)</f>
        <v>T4S*39***411</v>
      </c>
      <c r="V39" s="259">
        <v>411</v>
      </c>
      <c r="W39" s="259" t="str">
        <f>VLOOKUP(ROW(),NASLOVI!$A$2:$C$15,2,TRUE)</f>
        <v>II  Потребна средства  за извршиоце са територије АП КиМ</v>
      </c>
      <c r="X39" s="259" t="str">
        <f>VLOOKUP(ROW(),NASLOVI!$A$2:$C$15,3,TRUE)</f>
        <v>ђ) запослени који живе ван територије АП КиМ и не раде (накнада 8.526 )</v>
      </c>
    </row>
    <row r="40" spans="1:24" s="26" customFormat="1" ht="15" x14ac:dyDescent="0.2">
      <c r="A40" s="14" t="e">
        <f>+IF(AND(B40&gt;0,#REF!&gt;0),MAX(A$10:A39)+1,0)</f>
        <v>#REF!</v>
      </c>
      <c r="B40" s="14">
        <v>1</v>
      </c>
      <c r="C40" s="263" t="s">
        <v>7</v>
      </c>
      <c r="D40" s="262"/>
      <c r="E40" s="262"/>
      <c r="F40" s="254">
        <f>+'1v -ostali'!V348</f>
        <v>0</v>
      </c>
      <c r="G40" s="254">
        <f>('1v -ostali'!V348*'1v -ostali'!$C$6/100)</f>
        <v>0</v>
      </c>
      <c r="H40" s="255"/>
      <c r="I40" s="255"/>
      <c r="J40" s="256">
        <f>+SUM(F40:I40)</f>
        <v>0</v>
      </c>
      <c r="K40" s="255"/>
      <c r="L40" s="255"/>
      <c r="M40" s="256">
        <f>+'1v -ostali'!AC348</f>
        <v>0</v>
      </c>
      <c r="N40" s="255"/>
      <c r="O40" s="435"/>
      <c r="P40" s="439">
        <f>+M40-F40</f>
        <v>0</v>
      </c>
      <c r="Q40" s="25"/>
      <c r="U40" s="273" t="str">
        <f>CONCATENATE("T4S*",ROW(),"*",$D$3,"*",$D$4,"*",V40)</f>
        <v>T4S*40***412</v>
      </c>
      <c r="V40" s="259">
        <v>412</v>
      </c>
      <c r="W40" s="259" t="str">
        <f>VLOOKUP(ROW(),NASLOVI!$A$2:$C$15,2,TRUE)</f>
        <v>II  Потребна средства  за извршиоце са територије АП КиМ</v>
      </c>
      <c r="X40" s="259" t="str">
        <f>VLOOKUP(ROW(),NASLOVI!$A$2:$C$15,3,TRUE)</f>
        <v>ђ) запослени који живе ван територије АП КиМ и не раде (накнада 8.526 )</v>
      </c>
    </row>
    <row r="41" spans="1:24" s="26" customFormat="1" ht="12.75" customHeight="1" x14ac:dyDescent="0.2">
      <c r="A41" s="14" t="e">
        <f>+IF(AND(B41&gt;0,#REF!&gt;0),MAX(A$10:A40)+1,0)</f>
        <v>#REF!</v>
      </c>
      <c r="B41" s="14"/>
      <c r="C41" s="267" t="s">
        <v>10</v>
      </c>
      <c r="D41" s="254">
        <f t="shared" ref="D41:O41" si="7">D39+D40</f>
        <v>0</v>
      </c>
      <c r="E41" s="254">
        <f t="shared" si="7"/>
        <v>0</v>
      </c>
      <c r="F41" s="254">
        <f t="shared" si="7"/>
        <v>0</v>
      </c>
      <c r="G41" s="254">
        <f t="shared" si="7"/>
        <v>0</v>
      </c>
      <c r="H41" s="254">
        <f t="shared" si="7"/>
        <v>0</v>
      </c>
      <c r="I41" s="254">
        <f t="shared" si="7"/>
        <v>0</v>
      </c>
      <c r="J41" s="256">
        <f t="shared" si="7"/>
        <v>0</v>
      </c>
      <c r="K41" s="256">
        <f t="shared" si="7"/>
        <v>0</v>
      </c>
      <c r="L41" s="256">
        <f t="shared" si="7"/>
        <v>0</v>
      </c>
      <c r="M41" s="256">
        <f t="shared" si="7"/>
        <v>0</v>
      </c>
      <c r="N41" s="256">
        <f t="shared" si="7"/>
        <v>0</v>
      </c>
      <c r="O41" s="430">
        <f t="shared" si="7"/>
        <v>0</v>
      </c>
      <c r="P41" s="439">
        <f>SUM(P39:P40)</f>
        <v>0</v>
      </c>
      <c r="Q41" s="25"/>
      <c r="U41" s="268"/>
      <c r="V41" s="268"/>
      <c r="W41" s="268"/>
      <c r="X41" s="268"/>
    </row>
    <row r="42" spans="1:24" s="26" customFormat="1" ht="21.75" customHeight="1" x14ac:dyDescent="0.2">
      <c r="A42" s="14" t="e">
        <f>+IF(AND(B42&gt;0,#REF!&gt;0),MAX(A$10:A41)+1,0)</f>
        <v>#REF!</v>
      </c>
      <c r="B42" s="14"/>
      <c r="C42" s="269" t="s">
        <v>17</v>
      </c>
      <c r="D42" s="272"/>
      <c r="E42" s="272"/>
      <c r="F42" s="254"/>
      <c r="G42" s="254"/>
      <c r="H42" s="271"/>
      <c r="I42" s="271"/>
      <c r="J42" s="256"/>
      <c r="K42" s="271"/>
      <c r="L42" s="271"/>
      <c r="M42" s="271"/>
      <c r="N42" s="271"/>
      <c r="O42" s="434"/>
      <c r="P42" s="441"/>
      <c r="Q42" s="25"/>
      <c r="U42" s="266"/>
      <c r="V42" s="266"/>
      <c r="W42" s="266"/>
      <c r="X42" s="266"/>
    </row>
    <row r="43" spans="1:24" s="26" customFormat="1" ht="11.25" customHeight="1" x14ac:dyDescent="0.2">
      <c r="A43" s="14" t="e">
        <f>+IF(AND(B43&gt;0,#REF!&gt;0),MAX(A$10:A42)+1,0)</f>
        <v>#REF!</v>
      </c>
      <c r="B43" s="14">
        <v>1</v>
      </c>
      <c r="C43" s="274" t="s">
        <v>6</v>
      </c>
      <c r="D43" s="253">
        <f>+'1v -ostali'!C349</f>
        <v>0</v>
      </c>
      <c r="E43" s="253">
        <f>+'1v -ostali'!I349</f>
        <v>0</v>
      </c>
      <c r="F43" s="254">
        <f>+'1v -ostali'!U349</f>
        <v>0</v>
      </c>
      <c r="G43" s="254">
        <f>+('1v -ostali'!U349*'1v -ostali'!$C$6)/100</f>
        <v>0</v>
      </c>
      <c r="H43" s="255"/>
      <c r="I43" s="255"/>
      <c r="J43" s="256">
        <f>+SUM(F43:I43)</f>
        <v>0</v>
      </c>
      <c r="K43" s="256">
        <f>+'1v -ostali'!D349</f>
        <v>0</v>
      </c>
      <c r="L43" s="256">
        <f>+'1v -ostali'!J349</f>
        <v>0</v>
      </c>
      <c r="M43" s="256">
        <f>+'1v -ostali'!AB349</f>
        <v>0</v>
      </c>
      <c r="N43" s="256">
        <f>+K43-D43</f>
        <v>0</v>
      </c>
      <c r="O43" s="430">
        <f>+L43-E43</f>
        <v>0</v>
      </c>
      <c r="P43" s="439">
        <f>+M43-F43</f>
        <v>0</v>
      </c>
      <c r="Q43" s="25"/>
      <c r="U43" s="275" t="str">
        <f>CONCATENATE("T4S*",ROW(),"*",$D$3,"*",$D$4,"*",V43)</f>
        <v>T4S*43***411</v>
      </c>
      <c r="V43" s="259">
        <v>411</v>
      </c>
      <c r="W43" s="259" t="str">
        <f>VLOOKUP(ROW(),NASLOVI!$A$2:$C$15,2,TRUE)</f>
        <v>II  Потребна средства  за извршиоце са територије АП КиМ</v>
      </c>
      <c r="X43" s="259" t="str">
        <f>VLOOKUP(ROW(),NASLOVI!$A$2:$C$15,3,TRUE)</f>
        <v>ђ) запослени који живе ван територије АП КиМ и не раде (накнада 8.526 )</v>
      </c>
    </row>
    <row r="44" spans="1:24" s="26" customFormat="1" ht="15" x14ac:dyDescent="0.2">
      <c r="A44" s="14" t="e">
        <f>+IF(AND(B44&gt;0,#REF!&gt;0),MAX(A$10:A43)+1,0)</f>
        <v>#REF!</v>
      </c>
      <c r="B44" s="14">
        <v>1</v>
      </c>
      <c r="C44" s="276" t="s">
        <v>7</v>
      </c>
      <c r="D44" s="262"/>
      <c r="E44" s="262"/>
      <c r="F44" s="254">
        <f>+'1v -ostali'!V349</f>
        <v>0</v>
      </c>
      <c r="G44" s="254">
        <f>('1v -ostali'!V349*'1v -ostali'!$C$6/100)</f>
        <v>0</v>
      </c>
      <c r="H44" s="255"/>
      <c r="I44" s="255"/>
      <c r="J44" s="256">
        <f>+SUM(F44:I44)</f>
        <v>0</v>
      </c>
      <c r="K44" s="255"/>
      <c r="L44" s="255"/>
      <c r="M44" s="256">
        <f>+'1v -ostali'!AC349</f>
        <v>0</v>
      </c>
      <c r="N44" s="255"/>
      <c r="O44" s="435"/>
      <c r="P44" s="439">
        <f>+M44-F44</f>
        <v>0</v>
      </c>
      <c r="Q44" s="25"/>
      <c r="U44" s="275" t="str">
        <f>CONCATENATE("T4S*",ROW(),"*",$D$3,"*",$D$4,"*",V44)</f>
        <v>T4S*44***412</v>
      </c>
      <c r="V44" s="259">
        <v>412</v>
      </c>
      <c r="W44" s="259" t="str">
        <f>VLOOKUP(ROW(),NASLOVI!$A$2:$C$15,2,TRUE)</f>
        <v>II  Потребна средства  за извршиоце са територије АП КиМ</v>
      </c>
      <c r="X44" s="259" t="str">
        <f>VLOOKUP(ROW(),NASLOVI!$A$2:$C$15,3,TRUE)</f>
        <v>ђ) запослени који живе ван територије АП КиМ и не раде (накнада 8.526 )</v>
      </c>
    </row>
    <row r="45" spans="1:24" s="24" customFormat="1" ht="12.75" customHeight="1" x14ac:dyDescent="0.2">
      <c r="A45" s="14" t="e">
        <f>+IF(AND(B45&gt;0,#REF!&gt;0),MAX(A$10:A44)+1,0)</f>
        <v>#REF!</v>
      </c>
      <c r="B45" s="14"/>
      <c r="C45" s="277" t="s">
        <v>10</v>
      </c>
      <c r="D45" s="254">
        <f t="shared" ref="D45:O45" si="8">D43+D44</f>
        <v>0</v>
      </c>
      <c r="E45" s="254">
        <f t="shared" si="8"/>
        <v>0</v>
      </c>
      <c r="F45" s="254">
        <f t="shared" si="8"/>
        <v>0</v>
      </c>
      <c r="G45" s="254">
        <f t="shared" si="8"/>
        <v>0</v>
      </c>
      <c r="H45" s="254">
        <f t="shared" si="8"/>
        <v>0</v>
      </c>
      <c r="I45" s="254">
        <f t="shared" si="8"/>
        <v>0</v>
      </c>
      <c r="J45" s="256">
        <f t="shared" si="8"/>
        <v>0</v>
      </c>
      <c r="K45" s="256">
        <f t="shared" si="8"/>
        <v>0</v>
      </c>
      <c r="L45" s="256">
        <f t="shared" si="8"/>
        <v>0</v>
      </c>
      <c r="M45" s="256">
        <f t="shared" si="8"/>
        <v>0</v>
      </c>
      <c r="N45" s="256">
        <f t="shared" si="8"/>
        <v>0</v>
      </c>
      <c r="O45" s="430">
        <f t="shared" si="8"/>
        <v>0</v>
      </c>
      <c r="P45" s="439">
        <f>SUM(P43:P44)</f>
        <v>0</v>
      </c>
      <c r="Q45" s="23"/>
      <c r="U45" s="268"/>
      <c r="V45" s="268"/>
      <c r="W45" s="268"/>
      <c r="X45" s="268"/>
    </row>
    <row r="46" spans="1:24" s="24" customFormat="1" ht="12.75" customHeight="1" x14ac:dyDescent="0.2">
      <c r="A46" s="14" t="e">
        <f>+IF(AND(B46&gt;0,#REF!&gt;0),MAX(A$10:A45)+1,0)</f>
        <v>#REF!</v>
      </c>
      <c r="B46" s="14"/>
      <c r="C46" s="264" t="s">
        <v>11</v>
      </c>
      <c r="D46" s="265"/>
      <c r="E46" s="265"/>
      <c r="F46" s="265"/>
      <c r="G46" s="278"/>
      <c r="H46" s="278"/>
      <c r="I46" s="278"/>
      <c r="J46" s="279"/>
      <c r="K46" s="278"/>
      <c r="L46" s="278"/>
      <c r="M46" s="278"/>
      <c r="N46" s="278"/>
      <c r="O46" s="436"/>
      <c r="P46" s="442"/>
      <c r="Q46" s="23"/>
      <c r="U46" s="280"/>
      <c r="V46" s="280"/>
      <c r="W46" s="280"/>
      <c r="X46" s="280"/>
    </row>
    <row r="47" spans="1:24" s="24" customFormat="1" ht="12.75" customHeight="1" x14ac:dyDescent="0.2">
      <c r="A47" s="14" t="e">
        <f>+IF(AND(B47&gt;0,#REF!&gt;0),MAX(A$10:A46)+1,0)</f>
        <v>#REF!</v>
      </c>
      <c r="B47" s="14">
        <v>1</v>
      </c>
      <c r="C47" s="281" t="s">
        <v>6</v>
      </c>
      <c r="D47" s="265">
        <f t="shared" ref="D47:P48" si="9">D23+D27+D31+D35+D39+D43</f>
        <v>0</v>
      </c>
      <c r="E47" s="265">
        <f t="shared" si="9"/>
        <v>0</v>
      </c>
      <c r="F47" s="265">
        <f t="shared" si="9"/>
        <v>0</v>
      </c>
      <c r="G47" s="278">
        <f t="shared" si="9"/>
        <v>0</v>
      </c>
      <c r="H47" s="278">
        <f>H23+H27+H31+H35+H39+H43</f>
        <v>0</v>
      </c>
      <c r="I47" s="278">
        <f t="shared" si="9"/>
        <v>0</v>
      </c>
      <c r="J47" s="279">
        <f t="shared" si="9"/>
        <v>0</v>
      </c>
      <c r="K47" s="278">
        <f t="shared" si="9"/>
        <v>0</v>
      </c>
      <c r="L47" s="278">
        <f t="shared" si="9"/>
        <v>0</v>
      </c>
      <c r="M47" s="278">
        <f t="shared" si="9"/>
        <v>0</v>
      </c>
      <c r="N47" s="278">
        <f t="shared" si="9"/>
        <v>0</v>
      </c>
      <c r="O47" s="436">
        <f t="shared" si="9"/>
        <v>0</v>
      </c>
      <c r="P47" s="442">
        <f t="shared" si="9"/>
        <v>0</v>
      </c>
      <c r="Q47" s="23"/>
      <c r="U47" s="282"/>
      <c r="V47" s="282"/>
      <c r="W47" s="282"/>
      <c r="X47" s="282"/>
    </row>
    <row r="48" spans="1:24" s="24" customFormat="1" ht="12.75" customHeight="1" x14ac:dyDescent="0.2">
      <c r="A48" s="14" t="e">
        <f>+IF(AND(B48&gt;0,#REF!&gt;0),MAX(A$10:A47)+1,0)</f>
        <v>#REF!</v>
      </c>
      <c r="B48" s="14">
        <v>1</v>
      </c>
      <c r="C48" s="281" t="s">
        <v>7</v>
      </c>
      <c r="D48" s="265">
        <f t="shared" si="9"/>
        <v>0</v>
      </c>
      <c r="E48" s="265">
        <f t="shared" si="9"/>
        <v>0</v>
      </c>
      <c r="F48" s="265">
        <f t="shared" si="9"/>
        <v>0</v>
      </c>
      <c r="G48" s="278">
        <f t="shared" si="9"/>
        <v>0</v>
      </c>
      <c r="H48" s="278">
        <f>H24+H28+H32+H36+H40+H44</f>
        <v>0</v>
      </c>
      <c r="I48" s="278">
        <f t="shared" si="9"/>
        <v>0</v>
      </c>
      <c r="J48" s="279">
        <f t="shared" si="9"/>
        <v>0</v>
      </c>
      <c r="K48" s="278">
        <f t="shared" si="9"/>
        <v>0</v>
      </c>
      <c r="L48" s="278">
        <f t="shared" si="9"/>
        <v>0</v>
      </c>
      <c r="M48" s="278">
        <f t="shared" si="9"/>
        <v>0</v>
      </c>
      <c r="N48" s="278">
        <f t="shared" si="9"/>
        <v>0</v>
      </c>
      <c r="O48" s="436">
        <f t="shared" si="9"/>
        <v>0</v>
      </c>
      <c r="P48" s="442">
        <f t="shared" si="9"/>
        <v>0</v>
      </c>
      <c r="Q48" s="23"/>
      <c r="U48" s="282"/>
      <c r="V48" s="282"/>
      <c r="W48" s="282"/>
      <c r="X48" s="282"/>
    </row>
    <row r="49" spans="1:24" s="24" customFormat="1" ht="12.75" customHeight="1" x14ac:dyDescent="0.2">
      <c r="A49" s="14" t="e">
        <f>+IF(AND(B49&gt;0,#REF!&gt;0),MAX(A$10:A48)+1,0)</f>
        <v>#REF!</v>
      </c>
      <c r="B49" s="14"/>
      <c r="C49" s="264" t="s">
        <v>12</v>
      </c>
      <c r="D49" s="53">
        <f t="shared" ref="D49:P49" si="10">D47+D48</f>
        <v>0</v>
      </c>
      <c r="E49" s="53">
        <f t="shared" si="10"/>
        <v>0</v>
      </c>
      <c r="F49" s="53">
        <f t="shared" si="10"/>
        <v>0</v>
      </c>
      <c r="G49" s="54">
        <f t="shared" si="10"/>
        <v>0</v>
      </c>
      <c r="H49" s="54">
        <f t="shared" si="10"/>
        <v>0</v>
      </c>
      <c r="I49" s="54">
        <f t="shared" si="10"/>
        <v>0</v>
      </c>
      <c r="J49" s="55">
        <f t="shared" si="10"/>
        <v>0</v>
      </c>
      <c r="K49" s="54">
        <f t="shared" si="10"/>
        <v>0</v>
      </c>
      <c r="L49" s="54">
        <f t="shared" si="10"/>
        <v>0</v>
      </c>
      <c r="M49" s="54">
        <f t="shared" si="10"/>
        <v>0</v>
      </c>
      <c r="N49" s="54">
        <f t="shared" si="10"/>
        <v>0</v>
      </c>
      <c r="O49" s="55">
        <f t="shared" si="10"/>
        <v>0</v>
      </c>
      <c r="P49" s="442">
        <f t="shared" si="10"/>
        <v>0</v>
      </c>
      <c r="Q49" s="23"/>
      <c r="U49" s="282"/>
      <c r="V49" s="282"/>
      <c r="W49" s="282"/>
      <c r="X49" s="282"/>
    </row>
    <row r="50" spans="1:24" s="24" customFormat="1" ht="12" x14ac:dyDescent="0.2">
      <c r="A50" s="14" t="e">
        <f>+IF(AND(B50&gt;0,#REF!&gt;0),MAX(A$10:A49)+1,0)</f>
        <v>#REF!</v>
      </c>
      <c r="B50" s="14"/>
      <c r="C50" s="44" t="s">
        <v>13</v>
      </c>
      <c r="D50" s="56"/>
      <c r="E50" s="56"/>
      <c r="F50" s="56"/>
      <c r="G50" s="57"/>
      <c r="H50" s="57"/>
      <c r="I50" s="57"/>
      <c r="J50" s="58"/>
      <c r="K50" s="57"/>
      <c r="L50" s="57"/>
      <c r="M50" s="57"/>
      <c r="N50" s="57"/>
      <c r="O50" s="58"/>
      <c r="P50" s="443"/>
      <c r="Q50" s="23"/>
      <c r="U50" s="266"/>
      <c r="V50" s="266"/>
      <c r="W50" s="266"/>
      <c r="X50" s="266"/>
    </row>
    <row r="51" spans="1:24" s="24" customFormat="1" ht="12.75" customHeight="1" x14ac:dyDescent="0.2">
      <c r="A51" s="14" t="e">
        <f>+IF(AND(B51&gt;0,#REF!&gt;0),MAX(A$10:A50)+1,0)</f>
        <v>#REF!</v>
      </c>
      <c r="B51" s="14"/>
      <c r="C51" s="261" t="s">
        <v>6</v>
      </c>
      <c r="D51" s="283">
        <f>D20+D47</f>
        <v>0</v>
      </c>
      <c r="E51" s="283">
        <f>E20+E47</f>
        <v>0</v>
      </c>
      <c r="F51" s="283">
        <f t="shared" ref="F51:P51" si="11">+SUM(F12:F15)+F47</f>
        <v>0</v>
      </c>
      <c r="G51" s="283">
        <f t="shared" si="11"/>
        <v>0</v>
      </c>
      <c r="H51" s="283">
        <f t="shared" si="11"/>
        <v>0</v>
      </c>
      <c r="I51" s="283">
        <f t="shared" si="11"/>
        <v>0</v>
      </c>
      <c r="J51" s="283">
        <f t="shared" si="11"/>
        <v>0</v>
      </c>
      <c r="K51" s="283">
        <f t="shared" si="11"/>
        <v>0</v>
      </c>
      <c r="L51" s="283">
        <f t="shared" si="11"/>
        <v>0</v>
      </c>
      <c r="M51" s="283">
        <f t="shared" si="11"/>
        <v>0</v>
      </c>
      <c r="N51" s="283">
        <f t="shared" si="11"/>
        <v>0</v>
      </c>
      <c r="O51" s="437">
        <f t="shared" si="11"/>
        <v>0</v>
      </c>
      <c r="P51" s="444">
        <f t="shared" si="11"/>
        <v>0</v>
      </c>
      <c r="Q51" s="23"/>
      <c r="U51" s="283">
        <f>+SUM(U12:U15)+U47</f>
        <v>0</v>
      </c>
      <c r="V51" s="283">
        <f>+SUM(V12:V15)+V47</f>
        <v>411</v>
      </c>
      <c r="W51" s="283">
        <f>+SUM(W12:W15)+W47</f>
        <v>0</v>
      </c>
      <c r="X51" s="283">
        <f>+SUM(X12:X15)+X47</f>
        <v>0</v>
      </c>
    </row>
    <row r="52" spans="1:24" s="24" customFormat="1" ht="9.75" x14ac:dyDescent="0.2">
      <c r="A52" s="14" t="e">
        <f>+IF(AND(B52&gt;0,#REF!&gt;0),MAX(A$10:A51)+1,0)</f>
        <v>#REF!</v>
      </c>
      <c r="B52" s="14"/>
      <c r="C52" s="284" t="s">
        <v>7</v>
      </c>
      <c r="D52" s="283">
        <v>0</v>
      </c>
      <c r="E52" s="283">
        <v>0</v>
      </c>
      <c r="F52" s="283">
        <f t="shared" ref="F52:P52" si="12">+SUM(F16:F19)+F48</f>
        <v>0</v>
      </c>
      <c r="G52" s="283">
        <f t="shared" si="12"/>
        <v>0</v>
      </c>
      <c r="H52" s="283">
        <f t="shared" si="12"/>
        <v>0</v>
      </c>
      <c r="I52" s="283">
        <f t="shared" si="12"/>
        <v>0</v>
      </c>
      <c r="J52" s="283">
        <f t="shared" si="12"/>
        <v>0</v>
      </c>
      <c r="K52" s="283">
        <f t="shared" si="12"/>
        <v>0</v>
      </c>
      <c r="L52" s="283">
        <f t="shared" si="12"/>
        <v>0</v>
      </c>
      <c r="M52" s="283">
        <f t="shared" si="12"/>
        <v>0</v>
      </c>
      <c r="N52" s="283">
        <f t="shared" si="12"/>
        <v>0</v>
      </c>
      <c r="O52" s="437">
        <f t="shared" si="12"/>
        <v>0</v>
      </c>
      <c r="P52" s="444">
        <f t="shared" si="12"/>
        <v>0</v>
      </c>
      <c r="Q52" s="23"/>
      <c r="U52" s="283">
        <f>+SUM(U16:U19)+U48</f>
        <v>0</v>
      </c>
      <c r="V52" s="283">
        <f>+SUM(V16:V19)+V48</f>
        <v>412</v>
      </c>
      <c r="W52" s="283">
        <f>+SUM(W16:W19)+W48</f>
        <v>0</v>
      </c>
      <c r="X52" s="283">
        <f>+SUM(X16:X19)+X48</f>
        <v>0</v>
      </c>
    </row>
    <row r="53" spans="1:24" s="24" customFormat="1" ht="9.75" x14ac:dyDescent="0.2">
      <c r="A53" s="14" t="e">
        <f>+IF(AND(B53&gt;0,#REF!&gt;0),MAX(A$10:A52)+1,0)</f>
        <v>#REF!</v>
      </c>
      <c r="B53" s="14"/>
      <c r="C53" s="285" t="s">
        <v>905</v>
      </c>
      <c r="D53" s="283">
        <f t="shared" ref="D53:E53" si="13">SUM(D51:D52)</f>
        <v>0</v>
      </c>
      <c r="E53" s="283">
        <f t="shared" si="13"/>
        <v>0</v>
      </c>
      <c r="F53" s="283">
        <f t="shared" ref="F53:P53" si="14">SUM(F51:F52)</f>
        <v>0</v>
      </c>
      <c r="G53" s="283">
        <f t="shared" si="14"/>
        <v>0</v>
      </c>
      <c r="H53" s="283">
        <f t="shared" si="14"/>
        <v>0</v>
      </c>
      <c r="I53" s="283">
        <f t="shared" si="14"/>
        <v>0</v>
      </c>
      <c r="J53" s="283">
        <f t="shared" si="14"/>
        <v>0</v>
      </c>
      <c r="K53" s="283">
        <f t="shared" si="14"/>
        <v>0</v>
      </c>
      <c r="L53" s="283">
        <f t="shared" si="14"/>
        <v>0</v>
      </c>
      <c r="M53" s="283">
        <f t="shared" si="14"/>
        <v>0</v>
      </c>
      <c r="N53" s="283">
        <f t="shared" si="14"/>
        <v>0</v>
      </c>
      <c r="O53" s="437">
        <f t="shared" si="14"/>
        <v>0</v>
      </c>
      <c r="P53" s="444">
        <f t="shared" si="14"/>
        <v>0</v>
      </c>
      <c r="Q53" s="23"/>
      <c r="U53" s="283">
        <f>SUM(U51:U52)</f>
        <v>0</v>
      </c>
      <c r="V53" s="283">
        <f>SUM(V51:V52)</f>
        <v>823</v>
      </c>
      <c r="W53" s="283">
        <f>SUM(W51:W52)</f>
        <v>0</v>
      </c>
      <c r="X53" s="283">
        <f>SUM(X51:X52)</f>
        <v>0</v>
      </c>
    </row>
    <row r="54" spans="1:24" x14ac:dyDescent="0.2">
      <c r="A54" s="14"/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Q54" s="1"/>
      <c r="U54" s="1"/>
      <c r="V54" s="1"/>
      <c r="W54" s="1"/>
      <c r="X54" s="1"/>
    </row>
    <row r="55" spans="1:24" ht="15.75" thickBot="1" x14ac:dyDescent="0.3">
      <c r="A55" s="14"/>
      <c r="B55" s="14"/>
      <c r="C55" s="119"/>
      <c r="D55" s="119"/>
      <c r="E55" s="120"/>
      <c r="F55" s="120"/>
      <c r="G55" s="120"/>
      <c r="H55" s="119"/>
      <c r="I55" s="119"/>
      <c r="J55" s="119"/>
      <c r="K55" s="120"/>
      <c r="L55" s="120"/>
      <c r="M55" s="120"/>
      <c r="N55" s="120"/>
      <c r="O55" s="120"/>
      <c r="Q55" s="1"/>
      <c r="U55" s="1"/>
      <c r="V55" s="1"/>
      <c r="W55" s="1"/>
      <c r="X55" s="1"/>
    </row>
    <row r="56" spans="1:24" ht="15" x14ac:dyDescent="0.25">
      <c r="A56" s="14"/>
      <c r="B56" s="14"/>
      <c r="C56" s="119"/>
      <c r="D56" s="119"/>
      <c r="F56" s="121" t="s">
        <v>345</v>
      </c>
      <c r="G56" s="119"/>
      <c r="H56" s="119"/>
      <c r="I56" s="125"/>
      <c r="J56" s="119"/>
      <c r="K56" s="577" t="s">
        <v>346</v>
      </c>
      <c r="L56" s="577"/>
      <c r="M56" s="577"/>
      <c r="N56" s="286"/>
      <c r="O56" s="286"/>
      <c r="Q56" s="1"/>
      <c r="U56" s="1"/>
      <c r="V56" s="1"/>
      <c r="W56" s="1"/>
      <c r="X56" s="1"/>
    </row>
    <row r="57" spans="1:24" ht="15" x14ac:dyDescent="0.25">
      <c r="A57" s="14"/>
      <c r="B57" s="14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Q57" s="1"/>
      <c r="U57" s="1"/>
      <c r="V57" s="1"/>
      <c r="W57" s="1"/>
      <c r="X57" s="1"/>
    </row>
    <row r="58" spans="1:24" x14ac:dyDescent="0.2">
      <c r="A58" s="14"/>
      <c r="B58" s="1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Q58" s="1"/>
      <c r="U58" s="1"/>
      <c r="V58" s="1"/>
      <c r="W58" s="1"/>
      <c r="X58" s="1"/>
    </row>
    <row r="59" spans="1:24" x14ac:dyDescent="0.2">
      <c r="A59" s="14"/>
      <c r="B59" s="1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Q59" s="1"/>
      <c r="U59" s="1"/>
      <c r="V59" s="1"/>
      <c r="W59" s="1"/>
      <c r="X59" s="1"/>
    </row>
    <row r="60" spans="1:24" x14ac:dyDescent="0.2">
      <c r="A60" s="14"/>
      <c r="B60" s="1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Q60" s="1"/>
      <c r="U60" s="1"/>
      <c r="V60" s="1"/>
      <c r="W60" s="1"/>
      <c r="X60" s="1"/>
    </row>
    <row r="61" spans="1:24" x14ac:dyDescent="0.2">
      <c r="A61" s="14"/>
      <c r="B61" s="1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Q61" s="1"/>
      <c r="U61" s="1"/>
      <c r="V61" s="1"/>
      <c r="W61" s="1"/>
      <c r="X61" s="1"/>
    </row>
    <row r="62" spans="1:24" x14ac:dyDescent="0.2">
      <c r="A62" s="14"/>
      <c r="B62" s="1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Q62" s="1"/>
      <c r="U62" s="1"/>
      <c r="V62" s="1"/>
      <c r="W62" s="1"/>
      <c r="X62" s="1"/>
    </row>
    <row r="63" spans="1:24" x14ac:dyDescent="0.2">
      <c r="A63" s="14"/>
      <c r="B63" s="1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Q63" s="1"/>
      <c r="U63" s="1"/>
      <c r="V63" s="1"/>
      <c r="W63" s="1"/>
      <c r="X63" s="1"/>
    </row>
    <row r="64" spans="1:24" x14ac:dyDescent="0.2">
      <c r="A64" s="14"/>
      <c r="B64" s="1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1"/>
      <c r="U64" s="1"/>
      <c r="V64" s="1"/>
      <c r="W64" s="1"/>
      <c r="X64" s="1"/>
    </row>
    <row r="65" spans="1:24" x14ac:dyDescent="0.2">
      <c r="A65" s="14"/>
      <c r="B65" s="1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Q65" s="1"/>
      <c r="U65" s="1"/>
      <c r="V65" s="1"/>
      <c r="W65" s="1"/>
      <c r="X65" s="1"/>
    </row>
    <row r="66" spans="1:24" x14ac:dyDescent="0.2">
      <c r="A66" s="14"/>
      <c r="B66" s="1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1"/>
      <c r="U66" s="1"/>
      <c r="V66" s="1"/>
      <c r="W66" s="1"/>
      <c r="X66" s="1"/>
    </row>
    <row r="67" spans="1:24" x14ac:dyDescent="0.2">
      <c r="A67" s="14"/>
      <c r="B67" s="1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1"/>
      <c r="U67" s="1"/>
      <c r="V67" s="1"/>
      <c r="W67" s="1"/>
      <c r="X67" s="1"/>
    </row>
    <row r="68" spans="1:24" x14ac:dyDescent="0.2">
      <c r="A68" s="14"/>
      <c r="B68" s="1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"/>
      <c r="U68" s="1"/>
      <c r="V68" s="1"/>
      <c r="W68" s="1"/>
      <c r="X68" s="1"/>
    </row>
    <row r="69" spans="1:24" x14ac:dyDescent="0.2">
      <c r="A69" s="14"/>
      <c r="B69" s="1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"/>
      <c r="U69" s="1"/>
      <c r="V69" s="1"/>
      <c r="W69" s="1"/>
      <c r="X69" s="1"/>
    </row>
    <row r="70" spans="1:24" x14ac:dyDescent="0.2">
      <c r="A70" s="14"/>
      <c r="B70" s="1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"/>
      <c r="U70" s="1"/>
      <c r="V70" s="1"/>
      <c r="W70" s="1"/>
      <c r="X70" s="1"/>
    </row>
    <row r="71" spans="1:24" x14ac:dyDescent="0.2">
      <c r="A71" s="14"/>
      <c r="B71" s="1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"/>
      <c r="U71" s="1"/>
      <c r="V71" s="1"/>
      <c r="W71" s="1"/>
      <c r="X71" s="1"/>
    </row>
    <row r="72" spans="1:24" x14ac:dyDescent="0.2">
      <c r="A72" s="14"/>
      <c r="B72" s="1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1"/>
      <c r="U72" s="1"/>
      <c r="V72" s="1"/>
      <c r="W72" s="1"/>
      <c r="X72" s="1"/>
    </row>
    <row r="73" spans="1:24" x14ac:dyDescent="0.2">
      <c r="A73" s="14"/>
      <c r="B73" s="1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Q73" s="1"/>
      <c r="U73" s="1"/>
      <c r="V73" s="1"/>
      <c r="W73" s="1"/>
      <c r="X73" s="1"/>
    </row>
    <row r="74" spans="1:24" x14ac:dyDescent="0.2">
      <c r="A74" s="14"/>
      <c r="B74" s="1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1"/>
      <c r="U74" s="1"/>
      <c r="V74" s="1"/>
      <c r="W74" s="1"/>
      <c r="X74" s="1"/>
    </row>
    <row r="75" spans="1:24" x14ac:dyDescent="0.2">
      <c r="A75" s="14"/>
      <c r="B75" s="1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1"/>
      <c r="U75" s="1"/>
      <c r="V75" s="1"/>
      <c r="W75" s="1"/>
      <c r="X75" s="1"/>
    </row>
    <row r="76" spans="1:24" x14ac:dyDescent="0.2">
      <c r="A76" s="14"/>
      <c r="B76" s="1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1"/>
      <c r="U76" s="1"/>
      <c r="V76" s="1"/>
      <c r="W76" s="1"/>
      <c r="X76" s="1"/>
    </row>
    <row r="77" spans="1:24" x14ac:dyDescent="0.2">
      <c r="A77" s="14"/>
      <c r="B77" s="1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1"/>
      <c r="U77" s="1"/>
      <c r="V77" s="1"/>
      <c r="W77" s="1"/>
      <c r="X77" s="1"/>
    </row>
    <row r="78" spans="1:24" x14ac:dyDescent="0.2">
      <c r="A78" s="14"/>
      <c r="B78" s="1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1"/>
      <c r="U78" s="1"/>
      <c r="V78" s="1"/>
      <c r="W78" s="1"/>
      <c r="X78" s="1"/>
    </row>
    <row r="79" spans="1:24" x14ac:dyDescent="0.2">
      <c r="A79" s="14"/>
      <c r="B79" s="1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"/>
      <c r="U79" s="1"/>
      <c r="V79" s="1"/>
      <c r="W79" s="1"/>
      <c r="X79" s="1"/>
    </row>
    <row r="80" spans="1:24" x14ac:dyDescent="0.2">
      <c r="A80" s="14"/>
      <c r="B80" s="1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Q80" s="1"/>
      <c r="U80" s="1"/>
      <c r="V80" s="1"/>
      <c r="W80" s="1"/>
      <c r="X80" s="1"/>
    </row>
    <row r="81" spans="1:24" x14ac:dyDescent="0.2">
      <c r="A81" s="14"/>
      <c r="B81" s="1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Q81" s="1"/>
      <c r="U81" s="1"/>
      <c r="V81" s="1"/>
      <c r="W81" s="1"/>
      <c r="X81" s="1"/>
    </row>
    <row r="82" spans="1:24" x14ac:dyDescent="0.2">
      <c r="A82" s="14"/>
      <c r="B82" s="1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Q82" s="1"/>
      <c r="U82" s="1"/>
      <c r="V82" s="1"/>
      <c r="W82" s="1"/>
      <c r="X82" s="1"/>
    </row>
    <row r="83" spans="1:24" x14ac:dyDescent="0.2">
      <c r="A83" s="14"/>
      <c r="B83" s="1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Q83" s="1"/>
      <c r="U83" s="1"/>
      <c r="V83" s="1"/>
      <c r="W83" s="1"/>
      <c r="X83" s="1"/>
    </row>
    <row r="84" spans="1:24" x14ac:dyDescent="0.2">
      <c r="A84" s="14"/>
      <c r="B84" s="1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Q84" s="1"/>
      <c r="U84" s="1"/>
      <c r="V84" s="1"/>
      <c r="W84" s="1"/>
      <c r="X84" s="1"/>
    </row>
    <row r="85" spans="1:24" x14ac:dyDescent="0.2">
      <c r="A85" s="14"/>
      <c r="B85" s="1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1"/>
      <c r="U85" s="1"/>
      <c r="V85" s="1"/>
      <c r="W85" s="1"/>
      <c r="X85" s="1"/>
    </row>
    <row r="86" spans="1:24" x14ac:dyDescent="0.2">
      <c r="A86" s="14"/>
      <c r="B86" s="1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Q86" s="1"/>
      <c r="U86" s="1"/>
      <c r="V86" s="1"/>
      <c r="W86" s="1"/>
      <c r="X86" s="1"/>
    </row>
    <row r="87" spans="1:24" x14ac:dyDescent="0.2">
      <c r="A87" s="14"/>
      <c r="B87" s="1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Q87" s="1"/>
      <c r="U87" s="1"/>
      <c r="V87" s="1"/>
      <c r="W87" s="1"/>
      <c r="X87" s="1"/>
    </row>
    <row r="88" spans="1:24" x14ac:dyDescent="0.2">
      <c r="A88" s="14"/>
      <c r="B88" s="1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Q88" s="1"/>
      <c r="U88" s="1"/>
      <c r="V88" s="1"/>
      <c r="W88" s="1"/>
      <c r="X88" s="1"/>
    </row>
    <row r="89" spans="1:24" x14ac:dyDescent="0.2">
      <c r="A89" s="14"/>
      <c r="B89" s="1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Q89" s="1"/>
      <c r="U89" s="1"/>
      <c r="V89" s="1"/>
      <c r="W89" s="1"/>
      <c r="X89" s="1"/>
    </row>
    <row r="90" spans="1:24" x14ac:dyDescent="0.2">
      <c r="A90" s="14"/>
      <c r="B90" s="1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Q90" s="1"/>
      <c r="U90" s="1"/>
      <c r="V90" s="1"/>
      <c r="W90" s="1"/>
      <c r="X90" s="1"/>
    </row>
    <row r="91" spans="1:24" x14ac:dyDescent="0.2">
      <c r="A91" s="14"/>
      <c r="B91" s="1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Q91" s="1"/>
      <c r="U91" s="1"/>
      <c r="V91" s="1"/>
      <c r="W91" s="1"/>
      <c r="X91" s="1"/>
    </row>
    <row r="92" spans="1:24" x14ac:dyDescent="0.2">
      <c r="A92" s="14"/>
      <c r="B92" s="1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Q92" s="1"/>
      <c r="U92" s="1"/>
      <c r="V92" s="1"/>
      <c r="W92" s="1"/>
      <c r="X92" s="1"/>
    </row>
    <row r="93" spans="1:24" x14ac:dyDescent="0.2">
      <c r="A93" s="14"/>
      <c r="B93" s="1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Q93" s="1"/>
      <c r="U93" s="1"/>
      <c r="V93" s="1"/>
      <c r="W93" s="1"/>
      <c r="X93" s="1"/>
    </row>
    <row r="94" spans="1:24" x14ac:dyDescent="0.2">
      <c r="A94" s="14"/>
      <c r="B94" s="1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Q94" s="1"/>
      <c r="U94" s="1"/>
      <c r="V94" s="1"/>
      <c r="W94" s="1"/>
      <c r="X94" s="1"/>
    </row>
    <row r="95" spans="1:24" x14ac:dyDescent="0.2">
      <c r="A95" s="14"/>
      <c r="B95" s="1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Q95" s="1"/>
      <c r="U95" s="1"/>
      <c r="V95" s="1"/>
      <c r="W95" s="1"/>
      <c r="X95" s="1"/>
    </row>
    <row r="96" spans="1:24" x14ac:dyDescent="0.2">
      <c r="A96" s="14"/>
      <c r="B96" s="1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Q96" s="1"/>
      <c r="U96" s="1"/>
      <c r="V96" s="1"/>
      <c r="W96" s="1"/>
      <c r="X96" s="1"/>
    </row>
    <row r="97" spans="1:24" x14ac:dyDescent="0.2">
      <c r="A97" s="14"/>
      <c r="B97" s="1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Q97" s="1"/>
      <c r="U97" s="1"/>
      <c r="V97" s="1"/>
      <c r="W97" s="1"/>
      <c r="X97" s="1"/>
    </row>
    <row r="98" spans="1:24" x14ac:dyDescent="0.2">
      <c r="A98" s="14"/>
      <c r="B98" s="1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Q98" s="1"/>
      <c r="U98" s="1"/>
      <c r="V98" s="1"/>
      <c r="W98" s="1"/>
      <c r="X98" s="1"/>
    </row>
    <row r="99" spans="1:24" x14ac:dyDescent="0.2">
      <c r="A99" s="14"/>
      <c r="B99" s="1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Q99" s="1"/>
      <c r="U99" s="1"/>
      <c r="V99" s="1"/>
      <c r="W99" s="1"/>
      <c r="X99" s="1"/>
    </row>
    <row r="100" spans="1:24" x14ac:dyDescent="0.2">
      <c r="A100" s="14"/>
      <c r="B100" s="1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Q100" s="1"/>
      <c r="U100" s="1"/>
      <c r="V100" s="1"/>
      <c r="W100" s="1"/>
      <c r="X100" s="1"/>
    </row>
    <row r="101" spans="1:24" x14ac:dyDescent="0.2">
      <c r="A101" s="14"/>
      <c r="B101" s="1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Q101" s="1"/>
      <c r="U101" s="1"/>
      <c r="V101" s="1"/>
      <c r="W101" s="1"/>
      <c r="X101" s="1"/>
    </row>
    <row r="102" spans="1:24" x14ac:dyDescent="0.2">
      <c r="A102" s="13"/>
      <c r="B102" s="1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Q102" s="1"/>
      <c r="U102" s="1"/>
      <c r="V102" s="1"/>
      <c r="W102" s="1"/>
      <c r="X102" s="1"/>
    </row>
    <row r="103" spans="1:24" x14ac:dyDescent="0.2">
      <c r="A103" s="13"/>
      <c r="B103" s="1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Q103" s="1"/>
      <c r="U103" s="1"/>
      <c r="V103" s="1"/>
      <c r="W103" s="1"/>
      <c r="X103" s="1"/>
    </row>
    <row r="104" spans="1:24" x14ac:dyDescent="0.2">
      <c r="A104" s="13"/>
      <c r="B104" s="1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Q104" s="1"/>
      <c r="U104" s="1"/>
      <c r="V104" s="1"/>
      <c r="W104" s="1"/>
      <c r="X104" s="1"/>
    </row>
    <row r="105" spans="1:24" x14ac:dyDescent="0.2">
      <c r="A105" s="13"/>
      <c r="B105" s="1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Q105" s="1"/>
      <c r="U105" s="1"/>
      <c r="V105" s="1"/>
      <c r="W105" s="1"/>
      <c r="X105" s="1"/>
    </row>
    <row r="106" spans="1:24" x14ac:dyDescent="0.2">
      <c r="A106" s="13"/>
      <c r="B106" s="1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Q106" s="1"/>
      <c r="U106" s="1"/>
      <c r="V106" s="1"/>
      <c r="W106" s="1"/>
      <c r="X106" s="1"/>
    </row>
    <row r="107" spans="1:24" x14ac:dyDescent="0.2">
      <c r="A107" s="13"/>
      <c r="B107" s="1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Q107" s="1"/>
      <c r="U107" s="1"/>
      <c r="V107" s="1"/>
      <c r="W107" s="1"/>
      <c r="X107" s="1"/>
    </row>
    <row r="108" spans="1:24" x14ac:dyDescent="0.2">
      <c r="A108" s="13"/>
      <c r="B108" s="1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Q108" s="1"/>
      <c r="U108" s="1"/>
      <c r="V108" s="1"/>
      <c r="W108" s="1"/>
      <c r="X108" s="1"/>
    </row>
    <row r="109" spans="1:24" x14ac:dyDescent="0.2">
      <c r="A109" s="13"/>
      <c r="B109" s="1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Q109" s="1"/>
      <c r="U109" s="1"/>
      <c r="V109" s="1"/>
      <c r="W109" s="1"/>
      <c r="X109" s="1"/>
    </row>
    <row r="110" spans="1:24" x14ac:dyDescent="0.2">
      <c r="A110" s="13"/>
      <c r="B110" s="1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Q110" s="1"/>
      <c r="U110" s="1"/>
      <c r="V110" s="1"/>
      <c r="W110" s="1"/>
      <c r="X110" s="1"/>
    </row>
    <row r="111" spans="1:24" x14ac:dyDescent="0.2">
      <c r="A111" s="13"/>
      <c r="B111" s="1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Q111" s="1"/>
      <c r="U111" s="1"/>
      <c r="V111" s="1"/>
      <c r="W111" s="1"/>
      <c r="X111" s="1"/>
    </row>
    <row r="112" spans="1:24" x14ac:dyDescent="0.2">
      <c r="A112" s="13"/>
      <c r="B112" s="1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Q112" s="1"/>
      <c r="U112" s="1"/>
      <c r="V112" s="1"/>
      <c r="W112" s="1"/>
      <c r="X112" s="1"/>
    </row>
    <row r="113" spans="1:24" x14ac:dyDescent="0.2">
      <c r="A113" s="13"/>
      <c r="B113" s="1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Q113" s="1"/>
      <c r="U113" s="1"/>
      <c r="V113" s="1"/>
      <c r="W113" s="1"/>
      <c r="X113" s="1"/>
    </row>
    <row r="114" spans="1:24" x14ac:dyDescent="0.2">
      <c r="A114" s="13"/>
      <c r="B114" s="1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Q114" s="1"/>
      <c r="U114" s="1"/>
      <c r="V114" s="1"/>
      <c r="W114" s="1"/>
      <c r="X114" s="1"/>
    </row>
    <row r="115" spans="1:24" x14ac:dyDescent="0.2">
      <c r="A115" s="13"/>
      <c r="B115" s="1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Q115" s="1"/>
      <c r="U115" s="1"/>
      <c r="V115" s="1"/>
      <c r="W115" s="1"/>
      <c r="X115" s="1"/>
    </row>
    <row r="116" spans="1:24" x14ac:dyDescent="0.2">
      <c r="A116" s="13"/>
      <c r="B116" s="1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Q116" s="1"/>
      <c r="U116" s="1"/>
      <c r="V116" s="1"/>
      <c r="W116" s="1"/>
      <c r="X116" s="1"/>
    </row>
    <row r="117" spans="1:24" x14ac:dyDescent="0.2">
      <c r="A117" s="13"/>
      <c r="B117" s="1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Q117" s="1"/>
      <c r="U117" s="1"/>
      <c r="V117" s="1"/>
      <c r="W117" s="1"/>
      <c r="X117" s="1"/>
    </row>
    <row r="118" spans="1:24" x14ac:dyDescent="0.2">
      <c r="A118" s="13"/>
      <c r="B118" s="1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Q118" s="1"/>
      <c r="U118" s="1"/>
      <c r="V118" s="1"/>
      <c r="W118" s="1"/>
      <c r="X118" s="1"/>
    </row>
    <row r="119" spans="1:24" x14ac:dyDescent="0.2">
      <c r="A119" s="13"/>
      <c r="B119" s="1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Q119" s="1"/>
      <c r="U119" s="1"/>
      <c r="V119" s="1"/>
      <c r="W119" s="1"/>
      <c r="X119" s="1"/>
    </row>
    <row r="120" spans="1:24" x14ac:dyDescent="0.2">
      <c r="A120" s="13"/>
      <c r="B120" s="1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Q120" s="1"/>
      <c r="U120" s="1"/>
      <c r="V120" s="1"/>
      <c r="W120" s="1"/>
      <c r="X120" s="1"/>
    </row>
    <row r="121" spans="1:24" x14ac:dyDescent="0.2">
      <c r="A121" s="13"/>
      <c r="B121" s="1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Q121" s="1"/>
      <c r="U121" s="1"/>
      <c r="V121" s="1"/>
      <c r="W121" s="1"/>
      <c r="X121" s="1"/>
    </row>
    <row r="122" spans="1:24" x14ac:dyDescent="0.2">
      <c r="A122" s="13"/>
      <c r="B122" s="1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Q122" s="1"/>
      <c r="U122" s="1"/>
      <c r="V122" s="1"/>
      <c r="W122" s="1"/>
      <c r="X122" s="1"/>
    </row>
    <row r="123" spans="1:24" x14ac:dyDescent="0.2">
      <c r="A123" s="13"/>
      <c r="B123" s="1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Q123" s="1"/>
      <c r="U123" s="1"/>
      <c r="V123" s="1"/>
      <c r="W123" s="1"/>
      <c r="X123" s="1"/>
    </row>
    <row r="124" spans="1:24" x14ac:dyDescent="0.2">
      <c r="A124" s="13"/>
      <c r="B124" s="1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Q124" s="1"/>
      <c r="U124" s="1"/>
      <c r="V124" s="1"/>
      <c r="W124" s="1"/>
      <c r="X124" s="1"/>
    </row>
    <row r="125" spans="1:24" x14ac:dyDescent="0.2">
      <c r="A125" s="13"/>
      <c r="B125" s="1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Q125" s="1"/>
      <c r="U125" s="1"/>
      <c r="V125" s="1"/>
      <c r="W125" s="1"/>
      <c r="X125" s="1"/>
    </row>
    <row r="126" spans="1:24" x14ac:dyDescent="0.2">
      <c r="A126" s="13"/>
      <c r="B126" s="1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Q126" s="1"/>
      <c r="U126" s="1"/>
      <c r="V126" s="1"/>
      <c r="W126" s="1"/>
      <c r="X126" s="1"/>
    </row>
    <row r="127" spans="1:24" x14ac:dyDescent="0.2">
      <c r="A127" s="13"/>
      <c r="B127" s="1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Q127" s="1"/>
      <c r="U127" s="1"/>
      <c r="V127" s="1"/>
      <c r="W127" s="1"/>
      <c r="X127" s="1"/>
    </row>
    <row r="128" spans="1:24" x14ac:dyDescent="0.2">
      <c r="A128" s="13"/>
      <c r="B128" s="1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Q128" s="1"/>
      <c r="U128" s="1"/>
      <c r="V128" s="1"/>
      <c r="W128" s="1"/>
      <c r="X128" s="1"/>
    </row>
    <row r="129" spans="1:24" x14ac:dyDescent="0.2">
      <c r="A129" s="13"/>
      <c r="B129" s="1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Q129" s="1"/>
      <c r="U129" s="1"/>
      <c r="V129" s="1"/>
      <c r="W129" s="1"/>
      <c r="X129" s="1"/>
    </row>
    <row r="130" spans="1:24" x14ac:dyDescent="0.2">
      <c r="A130" s="13"/>
      <c r="B130" s="1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Q130" s="1"/>
      <c r="U130" s="1"/>
      <c r="V130" s="1"/>
      <c r="W130" s="1"/>
      <c r="X130" s="1"/>
    </row>
    <row r="131" spans="1:24" x14ac:dyDescent="0.2">
      <c r="A131" s="13"/>
      <c r="B131" s="1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Q131" s="1"/>
      <c r="U131" s="1"/>
      <c r="V131" s="1"/>
      <c r="W131" s="1"/>
      <c r="X131" s="1"/>
    </row>
    <row r="132" spans="1:24" x14ac:dyDescent="0.2">
      <c r="A132" s="13"/>
      <c r="B132" s="1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Q132" s="1"/>
      <c r="U132" s="1"/>
      <c r="V132" s="1"/>
      <c r="W132" s="1"/>
      <c r="X132" s="1"/>
    </row>
    <row r="133" spans="1:24" x14ac:dyDescent="0.2">
      <c r="A133" s="13"/>
      <c r="B133" s="1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Q133" s="1"/>
      <c r="U133" s="1"/>
      <c r="V133" s="1"/>
      <c r="W133" s="1"/>
      <c r="X133" s="1"/>
    </row>
    <row r="134" spans="1:24" x14ac:dyDescent="0.2">
      <c r="A134" s="13"/>
      <c r="B134" s="1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Q134" s="1"/>
      <c r="U134" s="1"/>
      <c r="V134" s="1"/>
      <c r="W134" s="1"/>
      <c r="X134" s="1"/>
    </row>
    <row r="135" spans="1:24" x14ac:dyDescent="0.2">
      <c r="A135" s="13"/>
      <c r="B135" s="1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Q135" s="1"/>
      <c r="U135" s="1"/>
      <c r="V135" s="1"/>
      <c r="W135" s="1"/>
      <c r="X135" s="1"/>
    </row>
    <row r="136" spans="1:24" x14ac:dyDescent="0.2">
      <c r="A136" s="13"/>
      <c r="B136" s="1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Q136" s="1"/>
      <c r="U136" s="1"/>
      <c r="V136" s="1"/>
      <c r="W136" s="1"/>
      <c r="X136" s="1"/>
    </row>
    <row r="137" spans="1:24" x14ac:dyDescent="0.2">
      <c r="A137" s="13"/>
      <c r="B137" s="1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Q137" s="1"/>
      <c r="U137" s="1"/>
      <c r="V137" s="1"/>
      <c r="W137" s="1"/>
      <c r="X137" s="1"/>
    </row>
    <row r="138" spans="1:24" x14ac:dyDescent="0.2">
      <c r="A138" s="13"/>
      <c r="B138" s="1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Q138" s="1"/>
      <c r="U138" s="1"/>
      <c r="V138" s="1"/>
      <c r="W138" s="1"/>
      <c r="X138" s="1"/>
    </row>
    <row r="139" spans="1:24" x14ac:dyDescent="0.2">
      <c r="A139" s="13"/>
      <c r="B139" s="1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Q139" s="1"/>
      <c r="U139" s="1"/>
      <c r="V139" s="1"/>
      <c r="W139" s="1"/>
      <c r="X139" s="1"/>
    </row>
    <row r="140" spans="1:24" x14ac:dyDescent="0.2">
      <c r="A140" s="13"/>
      <c r="B140" s="1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Q140" s="1"/>
      <c r="U140" s="1"/>
      <c r="V140" s="1"/>
      <c r="W140" s="1"/>
      <c r="X140" s="1"/>
    </row>
    <row r="141" spans="1:24" x14ac:dyDescent="0.2">
      <c r="A141" s="13"/>
      <c r="B141" s="1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Q141" s="1"/>
      <c r="U141" s="1"/>
      <c r="V141" s="1"/>
      <c r="W141" s="1"/>
      <c r="X141" s="1"/>
    </row>
    <row r="142" spans="1:24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Q142" s="1"/>
      <c r="U142" s="1"/>
      <c r="V142" s="1"/>
      <c r="W142" s="1"/>
      <c r="X142" s="1"/>
    </row>
    <row r="143" spans="1:24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Q143" s="1"/>
      <c r="U143" s="1"/>
      <c r="V143" s="1"/>
      <c r="W143" s="1"/>
      <c r="X143" s="1"/>
    </row>
    <row r="144" spans="1:24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Q144" s="1"/>
      <c r="U144" s="1"/>
      <c r="V144" s="1"/>
      <c r="W144" s="1"/>
      <c r="X144" s="1"/>
    </row>
    <row r="145" spans="3:24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Q145" s="1"/>
      <c r="U145" s="1"/>
      <c r="V145" s="1"/>
      <c r="W145" s="1"/>
      <c r="X145" s="1"/>
    </row>
    <row r="146" spans="3:24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Q146" s="1"/>
      <c r="U146" s="1"/>
      <c r="V146" s="1"/>
      <c r="W146" s="1"/>
      <c r="X146" s="1"/>
    </row>
    <row r="147" spans="3:24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Q147" s="1"/>
      <c r="U147" s="1"/>
      <c r="V147" s="1"/>
      <c r="W147" s="1"/>
      <c r="X147" s="1"/>
    </row>
    <row r="148" spans="3:24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Q148" s="1"/>
      <c r="U148" s="1"/>
      <c r="V148" s="1"/>
      <c r="W148" s="1"/>
      <c r="X148" s="1"/>
    </row>
    <row r="149" spans="3:24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Q149" s="1"/>
      <c r="U149" s="1"/>
      <c r="V149" s="1"/>
      <c r="W149" s="1"/>
      <c r="X149" s="1"/>
    </row>
    <row r="150" spans="3:24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Q150" s="1"/>
      <c r="U150" s="1"/>
      <c r="V150" s="1"/>
      <c r="W150" s="1"/>
      <c r="X150" s="1"/>
    </row>
    <row r="151" spans="3:24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Q151" s="1"/>
      <c r="U151" s="1"/>
      <c r="V151" s="1"/>
      <c r="W151" s="1"/>
      <c r="X151" s="1"/>
    </row>
    <row r="152" spans="3:24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Q152" s="1"/>
      <c r="U152" s="1"/>
      <c r="V152" s="1"/>
      <c r="W152" s="1"/>
      <c r="X152" s="1"/>
    </row>
    <row r="153" spans="3:24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Q153" s="1"/>
      <c r="U153" s="1"/>
      <c r="V153" s="1"/>
      <c r="W153" s="1"/>
      <c r="X153" s="1"/>
    </row>
    <row r="154" spans="3:24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Q154" s="1"/>
      <c r="U154" s="1"/>
      <c r="V154" s="1"/>
      <c r="W154" s="1"/>
      <c r="X154" s="1"/>
    </row>
    <row r="155" spans="3:24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Q155" s="1"/>
      <c r="U155" s="1"/>
      <c r="V155" s="1"/>
      <c r="W155" s="1"/>
      <c r="X155" s="1"/>
    </row>
    <row r="156" spans="3:24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Q156" s="1"/>
      <c r="U156" s="1"/>
      <c r="V156" s="1"/>
      <c r="W156" s="1"/>
      <c r="X156" s="1"/>
    </row>
    <row r="157" spans="3:24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Q157" s="1"/>
      <c r="U157" s="1"/>
      <c r="V157" s="1"/>
      <c r="W157" s="1"/>
      <c r="X157" s="1"/>
    </row>
    <row r="158" spans="3:24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Q158" s="1"/>
      <c r="U158" s="1"/>
      <c r="V158" s="1"/>
      <c r="W158" s="1"/>
      <c r="X158" s="1"/>
    </row>
    <row r="159" spans="3:24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Q159" s="1"/>
      <c r="U159" s="1"/>
      <c r="V159" s="1"/>
      <c r="W159" s="1"/>
      <c r="X159" s="1"/>
    </row>
    <row r="160" spans="3:24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Q160" s="1"/>
      <c r="U160" s="1"/>
      <c r="V160" s="1"/>
      <c r="W160" s="1"/>
      <c r="X160" s="1"/>
    </row>
    <row r="161" spans="3:24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Q161" s="1"/>
      <c r="U161" s="1"/>
      <c r="V161" s="1"/>
      <c r="W161" s="1"/>
      <c r="X161" s="1"/>
    </row>
    <row r="162" spans="3:24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Q162" s="1"/>
      <c r="U162" s="1"/>
      <c r="V162" s="1"/>
      <c r="W162" s="1"/>
      <c r="X162" s="1"/>
    </row>
    <row r="163" spans="3:24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Q163" s="1"/>
      <c r="U163" s="1"/>
      <c r="V163" s="1"/>
      <c r="W163" s="1"/>
      <c r="X163" s="1"/>
    </row>
    <row r="164" spans="3:24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Q164" s="1"/>
      <c r="U164" s="1"/>
      <c r="V164" s="1"/>
      <c r="W164" s="1"/>
      <c r="X164" s="1"/>
    </row>
    <row r="165" spans="3:24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Q165" s="1"/>
      <c r="U165" s="1"/>
      <c r="V165" s="1"/>
      <c r="W165" s="1"/>
      <c r="X165" s="1"/>
    </row>
    <row r="166" spans="3:24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Q166" s="1"/>
      <c r="U166" s="1"/>
      <c r="V166" s="1"/>
      <c r="W166" s="1"/>
      <c r="X166" s="1"/>
    </row>
    <row r="167" spans="3:24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Q167" s="1"/>
      <c r="U167" s="1"/>
      <c r="V167" s="1"/>
      <c r="W167" s="1"/>
      <c r="X167" s="1"/>
    </row>
    <row r="168" spans="3:24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Q168" s="1"/>
      <c r="U168" s="1"/>
      <c r="V168" s="1"/>
      <c r="W168" s="1"/>
      <c r="X168" s="1"/>
    </row>
    <row r="169" spans="3:24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Q169" s="1"/>
      <c r="U169" s="1"/>
      <c r="V169" s="1"/>
      <c r="W169" s="1"/>
      <c r="X169" s="1"/>
    </row>
    <row r="170" spans="3:24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Q170" s="1"/>
      <c r="U170" s="1"/>
      <c r="V170" s="1"/>
      <c r="W170" s="1"/>
      <c r="X170" s="1"/>
    </row>
    <row r="171" spans="3:24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Q171" s="1"/>
      <c r="U171" s="1"/>
      <c r="V171" s="1"/>
      <c r="W171" s="1"/>
      <c r="X171" s="1"/>
    </row>
    <row r="172" spans="3:24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Q172" s="1"/>
      <c r="U172" s="1"/>
      <c r="V172" s="1"/>
      <c r="W172" s="1"/>
      <c r="X172" s="1"/>
    </row>
    <row r="173" spans="3:24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Q173" s="1"/>
      <c r="U173" s="1"/>
      <c r="V173" s="1"/>
      <c r="W173" s="1"/>
      <c r="X173" s="1"/>
    </row>
    <row r="174" spans="3:24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Q174" s="1"/>
      <c r="U174" s="1"/>
      <c r="V174" s="1"/>
      <c r="W174" s="1"/>
      <c r="X174" s="1"/>
    </row>
    <row r="175" spans="3:24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Q175" s="1"/>
      <c r="U175" s="1"/>
      <c r="V175" s="1"/>
      <c r="W175" s="1"/>
      <c r="X175" s="1"/>
    </row>
    <row r="176" spans="3:24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Q176" s="1"/>
      <c r="U176" s="1"/>
      <c r="V176" s="1"/>
      <c r="W176" s="1"/>
      <c r="X176" s="1"/>
    </row>
    <row r="177" spans="3:24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Q177" s="1"/>
      <c r="U177" s="1"/>
      <c r="V177" s="1"/>
      <c r="W177" s="1"/>
      <c r="X177" s="1"/>
    </row>
    <row r="178" spans="3:24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Q178" s="1"/>
      <c r="U178" s="1"/>
      <c r="V178" s="1"/>
      <c r="W178" s="1"/>
      <c r="X178" s="1"/>
    </row>
    <row r="179" spans="3:24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Q179" s="1"/>
      <c r="U179" s="1"/>
      <c r="V179" s="1"/>
      <c r="W179" s="1"/>
      <c r="X179" s="1"/>
    </row>
    <row r="180" spans="3:24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Q180" s="1"/>
      <c r="U180" s="1"/>
      <c r="V180" s="1"/>
      <c r="W180" s="1"/>
      <c r="X180" s="1"/>
    </row>
    <row r="181" spans="3:24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Q181" s="1"/>
      <c r="U181" s="1"/>
      <c r="V181" s="1"/>
      <c r="W181" s="1"/>
      <c r="X181" s="1"/>
    </row>
    <row r="182" spans="3:24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Q182" s="1"/>
      <c r="U182" s="1"/>
      <c r="V182" s="1"/>
      <c r="W182" s="1"/>
      <c r="X182" s="1"/>
    </row>
    <row r="183" spans="3:24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Q183" s="1"/>
      <c r="U183" s="1"/>
      <c r="V183" s="1"/>
      <c r="W183" s="1"/>
      <c r="X183" s="1"/>
    </row>
    <row r="184" spans="3:24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Q184" s="1"/>
      <c r="U184" s="1"/>
      <c r="V184" s="1"/>
      <c r="W184" s="1"/>
      <c r="X184" s="1"/>
    </row>
    <row r="185" spans="3:24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Q185" s="1"/>
      <c r="U185" s="1"/>
      <c r="V185" s="1"/>
      <c r="W185" s="1"/>
      <c r="X185" s="1"/>
    </row>
    <row r="186" spans="3:24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Q186" s="1"/>
      <c r="U186" s="1"/>
      <c r="V186" s="1"/>
      <c r="W186" s="1"/>
      <c r="X186" s="1"/>
    </row>
    <row r="187" spans="3:24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Q187" s="1"/>
      <c r="U187" s="1"/>
      <c r="V187" s="1"/>
      <c r="W187" s="1"/>
      <c r="X187" s="1"/>
    </row>
    <row r="188" spans="3:24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Q188" s="1"/>
      <c r="U188" s="1"/>
      <c r="V188" s="1"/>
      <c r="W188" s="1"/>
      <c r="X188" s="1"/>
    </row>
    <row r="189" spans="3:24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Q189" s="1"/>
      <c r="U189" s="1"/>
      <c r="V189" s="1"/>
      <c r="W189" s="1"/>
      <c r="X189" s="1"/>
    </row>
    <row r="190" spans="3:24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Q190" s="1"/>
      <c r="U190" s="1"/>
      <c r="V190" s="1"/>
      <c r="W190" s="1"/>
      <c r="X190" s="1"/>
    </row>
    <row r="191" spans="3:24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Q191" s="1"/>
      <c r="U191" s="1"/>
      <c r="V191" s="1"/>
      <c r="W191" s="1"/>
      <c r="X191" s="1"/>
    </row>
    <row r="192" spans="3:24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Q192" s="1"/>
      <c r="U192" s="1"/>
      <c r="V192" s="1"/>
      <c r="W192" s="1"/>
      <c r="X192" s="1"/>
    </row>
    <row r="193" spans="3:24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Q193" s="1"/>
      <c r="U193" s="1"/>
      <c r="V193" s="1"/>
      <c r="W193" s="1"/>
      <c r="X193" s="1"/>
    </row>
    <row r="194" spans="3:24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Q194" s="1"/>
      <c r="U194" s="1"/>
      <c r="V194" s="1"/>
      <c r="W194" s="1"/>
      <c r="X194" s="1"/>
    </row>
    <row r="195" spans="3:24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Q195" s="1"/>
      <c r="U195" s="1"/>
      <c r="V195" s="1"/>
      <c r="W195" s="1"/>
      <c r="X195" s="1"/>
    </row>
    <row r="196" spans="3:24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Q196" s="1"/>
      <c r="U196" s="1"/>
      <c r="V196" s="1"/>
      <c r="W196" s="1"/>
      <c r="X196" s="1"/>
    </row>
    <row r="197" spans="3:24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Q197" s="1"/>
      <c r="U197" s="1"/>
      <c r="V197" s="1"/>
      <c r="W197" s="1"/>
      <c r="X197" s="1"/>
    </row>
    <row r="198" spans="3:24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Q198" s="1"/>
      <c r="U198" s="1"/>
      <c r="V198" s="1"/>
      <c r="W198" s="1"/>
      <c r="X198" s="1"/>
    </row>
    <row r="199" spans="3:24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Q199" s="1"/>
      <c r="U199" s="1"/>
      <c r="V199" s="1"/>
      <c r="W199" s="1"/>
      <c r="X199" s="1"/>
    </row>
    <row r="200" spans="3:24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Q200" s="1"/>
      <c r="U200" s="1"/>
      <c r="V200" s="1"/>
      <c r="W200" s="1"/>
      <c r="X200" s="1"/>
    </row>
    <row r="201" spans="3:24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Q201" s="1"/>
      <c r="U201" s="1"/>
      <c r="V201" s="1"/>
      <c r="W201" s="1"/>
      <c r="X201" s="1"/>
    </row>
    <row r="202" spans="3:24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Q202" s="1"/>
      <c r="U202" s="1"/>
      <c r="V202" s="1"/>
      <c r="W202" s="1"/>
      <c r="X202" s="1"/>
    </row>
  </sheetData>
  <sheetProtection algorithmName="SHA-512" hashValue="0N5smDbxbYEAVGnxccvctn5UInbElwyhvuANpQNDF77PgHFnOP2ORfIpGoNbQObthpDDZi2KtS25/NWhyPipMg==" saltValue="YxaiozezTS5t6nchj5Pd3A==" spinCount="100000" sheet="1" objects="1" scenarios="1"/>
  <mergeCells count="13">
    <mergeCell ref="F2:P2"/>
    <mergeCell ref="P8:P9"/>
    <mergeCell ref="I8:I9"/>
    <mergeCell ref="C8:C9"/>
    <mergeCell ref="D8:E8"/>
    <mergeCell ref="F8:F9"/>
    <mergeCell ref="G8:G9"/>
    <mergeCell ref="H8:H9"/>
    <mergeCell ref="K56:M56"/>
    <mergeCell ref="J8:J9"/>
    <mergeCell ref="K8:L8"/>
    <mergeCell ref="M8:M9"/>
    <mergeCell ref="N8:O8"/>
  </mergeCells>
  <dataValidations count="3">
    <dataValidation operator="greaterThan" allowBlank="1" showInputMessage="1" showErrorMessage="1" error="Шифра функције три поѕиције" sqref="D4"/>
    <dataValidation operator="notEqual" allowBlank="1" showInputMessage="1" showErrorMessage="1" error="Погрешна шифра корисника" sqref="D3"/>
    <dataValidation type="whole" allowBlank="1" showInputMessage="1" showErrorMessage="1" errorTitle="Грешка" error="Потребно је унети неки од наведених бројева: 1, 2, 3, 4, 5, 6, 7, 8, 9, 10, 11 или 12" prompt="Унети број од 1 до 12" sqref="D2">
      <formula1>1</formula1>
      <formula2>12</formula2>
    </dataValidation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8"/>
  <sheetViews>
    <sheetView showZeros="0" zoomScaleNormal="100" workbookViewId="0">
      <pane xSplit="4" ySplit="4" topLeftCell="G5" activePane="bottomRight" state="frozen"/>
      <selection pane="topRight" activeCell="E1" sqref="E1"/>
      <selection pane="bottomLeft" activeCell="A5" sqref="A5"/>
      <selection pane="bottomRight" activeCell="J5" sqref="J5"/>
    </sheetView>
  </sheetViews>
  <sheetFormatPr defaultRowHeight="12.75" x14ac:dyDescent="0.2"/>
  <cols>
    <col min="1" max="1" width="4.85546875" customWidth="1"/>
    <col min="2" max="2" width="5" style="194" customWidth="1"/>
    <col min="3" max="3" width="6.42578125" bestFit="1" customWidth="1"/>
    <col min="4" max="4" width="26" style="194" customWidth="1"/>
    <col min="5" max="5" width="4.5703125" bestFit="1" customWidth="1"/>
    <col min="6" max="6" width="23" style="194" customWidth="1"/>
    <col min="7" max="7" width="29.5703125" customWidth="1"/>
    <col min="8" max="8" width="5.85546875" customWidth="1"/>
    <col min="9" max="9" width="10.28515625" customWidth="1"/>
    <col min="10" max="10" width="9.7109375" customWidth="1"/>
    <col min="11" max="11" width="12.5703125" customWidth="1"/>
    <col min="12" max="12" width="10.28515625" customWidth="1"/>
    <col min="13" max="13" width="11.5703125" customWidth="1"/>
    <col min="14" max="14" width="11" customWidth="1"/>
    <col min="15" max="15" width="11.7109375" customWidth="1"/>
    <col min="16" max="16" width="12" customWidth="1"/>
    <col min="18" max="18" width="10.5703125" customWidth="1"/>
    <col min="19" max="19" width="10.7109375" customWidth="1"/>
    <col min="20" max="20" width="11.7109375" bestFit="1" customWidth="1"/>
    <col min="21" max="21" width="9.28515625" bestFit="1" customWidth="1"/>
    <col min="22" max="22" width="11.7109375" bestFit="1" customWidth="1"/>
    <col min="23" max="23" width="13.42578125" bestFit="1" customWidth="1"/>
    <col min="24" max="25" width="11.7109375" bestFit="1" customWidth="1"/>
    <col min="26" max="26" width="9.7109375" bestFit="1" customWidth="1"/>
    <col min="27" max="27" width="11.7109375" bestFit="1" customWidth="1"/>
    <col min="28" max="28" width="13.42578125" bestFit="1" customWidth="1"/>
    <col min="29" max="29" width="11.7109375" bestFit="1" customWidth="1"/>
    <col min="30" max="30" width="10.140625" style="29" bestFit="1" customWidth="1"/>
    <col min="31" max="31" width="9.140625" style="29" bestFit="1" customWidth="1"/>
    <col min="32" max="32" width="10.140625" style="29" bestFit="1" customWidth="1"/>
    <col min="33" max="33" width="9.140625" style="29" bestFit="1" customWidth="1"/>
  </cols>
  <sheetData>
    <row r="1" spans="1:33" ht="20.25" x14ac:dyDescent="0.3">
      <c r="B1">
        <f>+'1v -ostali'!A1</f>
        <v>0</v>
      </c>
      <c r="C1" s="194"/>
      <c r="D1"/>
      <c r="E1" s="194"/>
      <c r="T1" s="451"/>
      <c r="U1" s="451"/>
      <c r="V1" s="451"/>
      <c r="W1" s="451"/>
      <c r="X1" s="451"/>
      <c r="Y1" s="451"/>
      <c r="Z1" s="451"/>
      <c r="AA1" s="451"/>
      <c r="AB1" s="451"/>
      <c r="AC1" s="451"/>
    </row>
    <row r="2" spans="1:33" ht="20.25" customHeight="1" x14ac:dyDescent="0.3">
      <c r="B2"/>
      <c r="C2" s="194"/>
      <c r="D2"/>
      <c r="E2" s="194"/>
      <c r="J2" s="690" t="s">
        <v>498</v>
      </c>
      <c r="K2" s="691"/>
      <c r="L2" s="692" t="s">
        <v>922</v>
      </c>
      <c r="M2" s="693"/>
      <c r="N2" s="694" t="s">
        <v>919</v>
      </c>
      <c r="O2" s="694"/>
      <c r="P2" s="695" t="s">
        <v>499</v>
      </c>
      <c r="Q2" s="695"/>
      <c r="R2" s="688" t="s">
        <v>500</v>
      </c>
      <c r="S2" s="689"/>
      <c r="T2" s="618" t="s">
        <v>488</v>
      </c>
      <c r="U2" s="618"/>
      <c r="V2" s="618"/>
      <c r="W2" s="618"/>
      <c r="X2" s="618"/>
      <c r="Y2" s="622" t="s">
        <v>918</v>
      </c>
      <c r="Z2" s="622"/>
      <c r="AA2" s="622"/>
      <c r="AB2" s="622"/>
      <c r="AC2" s="622"/>
      <c r="AD2" s="685" t="s">
        <v>543</v>
      </c>
      <c r="AE2" s="686"/>
      <c r="AF2" s="686"/>
      <c r="AG2" s="687"/>
    </row>
    <row r="3" spans="1:33" ht="13.5" thickBot="1" x14ac:dyDescent="0.25">
      <c r="B3"/>
      <c r="C3" s="194"/>
      <c r="D3"/>
      <c r="E3" s="194"/>
      <c r="G3">
        <f>+'1v -ostali'!B$357</f>
        <v>2</v>
      </c>
      <c r="I3">
        <f>+'1v -ostali'!M$357</f>
        <v>13</v>
      </c>
      <c r="J3">
        <f>+'1v -ostali'!C$357</f>
        <v>3</v>
      </c>
      <c r="K3">
        <f>+'1v -ostali'!D$357</f>
        <v>4</v>
      </c>
      <c r="L3">
        <f>+'1v -ostali'!G$357</f>
        <v>7</v>
      </c>
      <c r="M3">
        <f>+'1v -ostali'!H$357</f>
        <v>8</v>
      </c>
      <c r="N3">
        <f>+'1v -ostali'!E$357</f>
        <v>5</v>
      </c>
      <c r="O3">
        <f>+'1v -ostali'!F$357</f>
        <v>6</v>
      </c>
      <c r="R3">
        <f>+'1v -ostali'!I$357</f>
        <v>9</v>
      </c>
      <c r="S3">
        <f>+'1v -ostali'!J$357</f>
        <v>10</v>
      </c>
      <c r="T3">
        <f>+'1v -ostali'!P357</f>
        <v>16</v>
      </c>
      <c r="U3">
        <f>+'1v -ostali'!Q357</f>
        <v>17</v>
      </c>
      <c r="V3">
        <f>+'1v -ostali'!R357</f>
        <v>18</v>
      </c>
      <c r="W3">
        <f>+'1v -ostali'!U357</f>
        <v>21</v>
      </c>
      <c r="X3">
        <f>+'1v -ostali'!V357</f>
        <v>22</v>
      </c>
      <c r="Y3">
        <f>+'1v -ostali'!W357</f>
        <v>23</v>
      </c>
      <c r="Z3">
        <f>+'1v -ostali'!X357</f>
        <v>24</v>
      </c>
      <c r="AA3">
        <f>+'1v -ostali'!Y357</f>
        <v>25</v>
      </c>
      <c r="AB3">
        <f>+'1v -ostali'!AB357</f>
        <v>28</v>
      </c>
      <c r="AC3">
        <f>+'1v -ostali'!AC357</f>
        <v>29</v>
      </c>
    </row>
    <row r="4" spans="1:33" ht="120" customHeight="1" thickBot="1" x14ac:dyDescent="0.25">
      <c r="A4" s="497" t="s">
        <v>497</v>
      </c>
      <c r="B4" s="195" t="s">
        <v>372</v>
      </c>
      <c r="C4" s="318" t="s">
        <v>376</v>
      </c>
      <c r="D4" s="195" t="s">
        <v>377</v>
      </c>
      <c r="E4" s="318" t="s">
        <v>378</v>
      </c>
      <c r="F4" s="459" t="s">
        <v>525</v>
      </c>
      <c r="G4" s="196" t="s">
        <v>373</v>
      </c>
      <c r="H4" s="196" t="s">
        <v>374</v>
      </c>
      <c r="I4" s="196" t="s">
        <v>375</v>
      </c>
      <c r="J4" s="447" t="s">
        <v>501</v>
      </c>
      <c r="K4" s="445" t="s">
        <v>907</v>
      </c>
      <c r="L4" s="447" t="s">
        <v>502</v>
      </c>
      <c r="M4" s="445" t="s">
        <v>908</v>
      </c>
      <c r="N4" s="447" t="s">
        <v>920</v>
      </c>
      <c r="O4" s="445" t="s">
        <v>921</v>
      </c>
      <c r="P4" s="447" t="s">
        <v>503</v>
      </c>
      <c r="Q4" s="445" t="s">
        <v>909</v>
      </c>
      <c r="R4" s="447" t="s">
        <v>504</v>
      </c>
      <c r="S4" s="445" t="s">
        <v>910</v>
      </c>
      <c r="T4" s="450" t="s">
        <v>505</v>
      </c>
      <c r="U4" s="450" t="s">
        <v>506</v>
      </c>
      <c r="V4" s="450" t="s">
        <v>507</v>
      </c>
      <c r="W4" s="450" t="s">
        <v>508</v>
      </c>
      <c r="X4" s="450" t="s">
        <v>509</v>
      </c>
      <c r="Y4" s="450" t="s">
        <v>911</v>
      </c>
      <c r="Z4" s="450" t="s">
        <v>912</v>
      </c>
      <c r="AA4" s="450" t="s">
        <v>913</v>
      </c>
      <c r="AB4" s="450" t="s">
        <v>914</v>
      </c>
      <c r="AC4" s="450" t="s">
        <v>915</v>
      </c>
      <c r="AD4" s="498" t="s">
        <v>544</v>
      </c>
      <c r="AE4" s="498" t="s">
        <v>545</v>
      </c>
      <c r="AF4" s="498" t="s">
        <v>916</v>
      </c>
      <c r="AG4" s="498" t="s">
        <v>917</v>
      </c>
    </row>
    <row r="5" spans="1:33" x14ac:dyDescent="0.2">
      <c r="A5" t="str">
        <f>+'1 -sredstva'!E2</f>
        <v/>
      </c>
      <c r="B5">
        <v>1</v>
      </c>
      <c r="C5" s="194">
        <f>+'1 -sredstva'!D3</f>
        <v>0</v>
      </c>
      <c r="D5" t="str">
        <f>+'1 -sredstva'!F3</f>
        <v/>
      </c>
      <c r="E5" s="319">
        <f>+'1 -sredstva'!D4</f>
        <v>0</v>
      </c>
      <c r="F5" s="194" t="str">
        <f>+_xlfn.IFNA(VLOOKUP(C5,Korisnici!A$2:E$200,5,FALSE),"")</f>
        <v/>
      </c>
      <c r="G5" t="str">
        <f>_xlfn.IFNA(IF($B5=0,0,+VLOOKUP($B5,'1v -ostali'!$A$15:$O$372,G$3,FALSE)),"")</f>
        <v/>
      </c>
      <c r="I5" t="str">
        <f>_xlfn.IFNA(IF($B5=0,0,+VLOOKUP($B5,'1v -ostali'!$A$15:$O$372,I$3,FALSE)),"")</f>
        <v/>
      </c>
      <c r="J5" t="str">
        <f>_xlfn.IFNA(IF($B5=0,0,+VLOOKUP($B5,'1v -ostali'!$A$15:$O$372,J$3,FALSE)),"")</f>
        <v/>
      </c>
      <c r="K5" t="str">
        <f>_xlfn.IFNA(IF($B5=0,0,+VLOOKUP($B5,'1v -ostali'!$A$15:$O$372,K$3,FALSE)),"")</f>
        <v/>
      </c>
      <c r="L5" t="str">
        <f>_xlfn.IFNA(IF($B5=0,0,+VLOOKUP($B5,'1v -ostali'!$A$15:$O$372,L$3,FALSE)),"")</f>
        <v/>
      </c>
      <c r="M5" t="str">
        <f>_xlfn.IFNA(IF($B5=0,0,+VLOOKUP($B5,'1v -ostali'!$A$15:$O$372,M$3,FALSE)),"")</f>
        <v/>
      </c>
      <c r="N5" t="str">
        <f>_xlfn.IFNA(IF($B5=0,0,+VLOOKUP($B5,'1v -ostali'!$A$15:$O$372,N$3,FALSE)),"")</f>
        <v/>
      </c>
      <c r="O5" t="str">
        <f>_xlfn.IFNA(IF($B5=0,0,+VLOOKUP($B5,'1v -ostali'!$A$15:$O$372,O$3,FALSE)),"")</f>
        <v/>
      </c>
      <c r="R5" t="str">
        <f>_xlfn.IFNA(IF($B5=0,0,+VLOOKUP($B5,'1v -ostali'!$A$15:$O$372,R$3,FALSE)),"")</f>
        <v/>
      </c>
      <c r="S5" t="str">
        <f>_xlfn.IFNA(IF($B5=0,0,+VLOOKUP($B5,'1v -ostali'!$A$15:$O$372,S$3,FALSE)),"")</f>
        <v/>
      </c>
      <c r="T5" s="29" t="str">
        <f>_xlfn.IFNA(IF($B5=0,0,+VLOOKUP($B5,'1v -ostali'!$A$15:$AC$372,T$3,FALSE)),"")</f>
        <v/>
      </c>
      <c r="U5" s="29" t="str">
        <f>_xlfn.IFNA(IF($B5=0,0,+VLOOKUP($B5,'1v -ostali'!$A$15:$AC$372,U$3,FALSE)),"")</f>
        <v/>
      </c>
      <c r="V5" s="29" t="str">
        <f>_xlfn.IFNA(IF($B5=0,0,+VLOOKUP($B5,'1v -ostali'!$A$15:$AC$372,V$3,FALSE)),"")</f>
        <v/>
      </c>
      <c r="W5" s="29" t="str">
        <f>_xlfn.IFNA(IF($B5=0,0,+VLOOKUP($B5,'1v -ostali'!$A$15:$AC$372,W$3,FALSE)),"")</f>
        <v/>
      </c>
      <c r="X5" s="29" t="str">
        <f>_xlfn.IFNA(IF($B5=0,0,+VLOOKUP($B5,'1v -ostali'!$A$15:$AC$372,X$3,FALSE)),"")</f>
        <v/>
      </c>
      <c r="Y5" s="29" t="str">
        <f>_xlfn.IFNA(IF($B5=0,0,+VLOOKUP($B5,'1v -ostali'!$A$15:$AC$372,Y$3,FALSE)),"")</f>
        <v/>
      </c>
      <c r="Z5" s="29" t="str">
        <f>_xlfn.IFNA(IF($B5=0,0,+VLOOKUP($B5,'1v -ostali'!$A$15:$AC$372,Z$3,FALSE)),"")</f>
        <v/>
      </c>
      <c r="AA5" s="29" t="str">
        <f>_xlfn.IFNA(IF($B5=0,0,+VLOOKUP($B5,'1v -ostali'!$A$15:$AC$372,AA$3,FALSE)),"")</f>
        <v/>
      </c>
      <c r="AB5" s="29" t="str">
        <f>_xlfn.IFNA(IF($B5=0,0,+VLOOKUP($B5,'1v -ostali'!$A$15:$AC$372,AB$3,FALSE)),"")</f>
        <v/>
      </c>
      <c r="AC5" s="29" t="str">
        <f>_xlfn.IFNA(IF($B5=0,0,+VLOOKUP($B5,'1v -ostali'!$A$15:$AC$372,AC$3,FALSE)),"")</f>
        <v/>
      </c>
      <c r="AD5" s="29" t="str">
        <f>+IFERROR((W5*'1v -ostali'!$C$6)/100,"")</f>
        <v/>
      </c>
      <c r="AE5" s="29" t="str">
        <f>+IFERROR((X5*'1v -ostali'!$C$6)/100,"")</f>
        <v/>
      </c>
      <c r="AF5" s="29" t="str">
        <f>+IFERROR((AB5*'1v -ostali'!$C$6)/100,"")</f>
        <v/>
      </c>
      <c r="AG5" s="29" t="str">
        <f>+IFERROR((AC5*'1v -ostali'!$C$6)/100,"")</f>
        <v/>
      </c>
    </row>
    <row r="6" spans="1:33" x14ac:dyDescent="0.2">
      <c r="A6">
        <f t="shared" ref="A6:A37" si="0">+IF(B6=0,0,A5)</f>
        <v>0</v>
      </c>
      <c r="B6">
        <f>+IF(MAX(B$4:B5)+1&lt;=B$1,B5+1,0)</f>
        <v>0</v>
      </c>
      <c r="C6" s="194">
        <f>+IF(B6&gt;0,C5,0)</f>
        <v>0</v>
      </c>
      <c r="D6">
        <f>+IF(C6&gt;0,D5,0)</f>
        <v>0</v>
      </c>
      <c r="E6" s="319">
        <f>+IF(D6&gt;0,E5,0)</f>
        <v>0</v>
      </c>
      <c r="F6" s="194">
        <f>+IF(B6=0,0,F5)</f>
        <v>0</v>
      </c>
      <c r="G6">
        <f>_xlfn.IFNA(IF($B6=0,0,+VLOOKUP($B6,'1v -ostali'!$A$15:$O$372,G$3,FALSE)),"")</f>
        <v>0</v>
      </c>
      <c r="I6">
        <f>_xlfn.IFNA(IF($B6=0,0,+VLOOKUP($B6,'1v -ostali'!$A$15:$O$372,I$3,FALSE)),"")</f>
        <v>0</v>
      </c>
      <c r="J6">
        <f>_xlfn.IFNA(IF($B6=0,0,+VLOOKUP($B6,'1v -ostali'!$A$15:$O$372,J$3,FALSE)),"")</f>
        <v>0</v>
      </c>
      <c r="K6">
        <f>_xlfn.IFNA(IF($B6=0,0,+VLOOKUP($B6,'1v -ostali'!$A$15:$O$372,K$3,FALSE)),"")</f>
        <v>0</v>
      </c>
      <c r="L6">
        <f>_xlfn.IFNA(IF($B6=0,0,+VLOOKUP($B6,'1v -ostali'!$A$15:$O$372,L$3,FALSE)),"")</f>
        <v>0</v>
      </c>
      <c r="M6">
        <f>_xlfn.IFNA(IF($B6=0,0,+VLOOKUP($B6,'1v -ostali'!$A$15:$O$372,M$3,FALSE)),"")</f>
        <v>0</v>
      </c>
      <c r="N6">
        <f>_xlfn.IFNA(IF($B6=0,0,+VLOOKUP($B6,'1v -ostali'!$A$15:$O$372,N$3,FALSE)),"")</f>
        <v>0</v>
      </c>
      <c r="O6">
        <f>_xlfn.IFNA(IF($B6=0,0,+VLOOKUP($B6,'1v -ostali'!$A$15:$O$372,O$3,FALSE)),"")</f>
        <v>0</v>
      </c>
      <c r="R6">
        <f>_xlfn.IFNA(IF($B6=0,0,+VLOOKUP($B6,'1v -ostali'!$A$15:$O$372,R$3,FALSE)),"")</f>
        <v>0</v>
      </c>
      <c r="S6">
        <f>_xlfn.IFNA(IF($B6=0,0,+VLOOKUP($B6,'1v -ostali'!$A$15:$O$372,S$3,FALSE)),"")</f>
        <v>0</v>
      </c>
      <c r="T6" s="29">
        <f>_xlfn.IFNA(IF($B6=0,0,+VLOOKUP($B6,'1v -ostali'!$A$15:$AC$372,T$3,FALSE)),"")</f>
        <v>0</v>
      </c>
      <c r="U6" s="29">
        <f>_xlfn.IFNA(IF($B6=0,0,+VLOOKUP($B6,'1v -ostali'!$A$15:$AC$372,U$3,FALSE)),"")</f>
        <v>0</v>
      </c>
      <c r="V6" s="29">
        <f>_xlfn.IFNA(IF($B6=0,0,+VLOOKUP($B6,'1v -ostali'!$A$15:$AC$372,V$3,FALSE)),"")</f>
        <v>0</v>
      </c>
      <c r="W6" s="29">
        <f>_xlfn.IFNA(IF($B6=0,0,+VLOOKUP($B6,'1v -ostali'!$A$15:$AC$372,W$3,FALSE)),"")</f>
        <v>0</v>
      </c>
      <c r="X6" s="29">
        <f>_xlfn.IFNA(IF($B6=0,0,+VLOOKUP($B6,'1v -ostali'!$A$15:$AC$372,X$3,FALSE)),"")</f>
        <v>0</v>
      </c>
      <c r="Y6" s="29">
        <f>_xlfn.IFNA(IF($B6=0,0,+VLOOKUP($B6,'1v -ostali'!$A$15:$AC$372,Y$3,FALSE)),"")</f>
        <v>0</v>
      </c>
      <c r="Z6" s="29">
        <f>_xlfn.IFNA(IF($B6=0,0,+VLOOKUP($B6,'1v -ostali'!$A$15:$AC$372,Z$3,FALSE)),"")</f>
        <v>0</v>
      </c>
      <c r="AA6" s="29">
        <f>_xlfn.IFNA(IF($B6=0,0,+VLOOKUP($B6,'1v -ostali'!$A$15:$AC$372,AA$3,FALSE)),"")</f>
        <v>0</v>
      </c>
      <c r="AB6" s="29">
        <f>_xlfn.IFNA(IF($B6=0,0,+VLOOKUP($B6,'1v -ostali'!$A$15:$AC$372,AB$3,FALSE)),"")</f>
        <v>0</v>
      </c>
      <c r="AC6" s="29">
        <f>_xlfn.IFNA(IF($B6=0,0,+VLOOKUP($B6,'1v -ostali'!$A$15:$AC$372,AC$3,FALSE)),"")</f>
        <v>0</v>
      </c>
      <c r="AD6" s="29">
        <f>+IFERROR((W6*'1v -ostali'!$C$6)/100,"")</f>
        <v>0</v>
      </c>
      <c r="AE6" s="29">
        <f>+IFERROR((X6*'1v -ostali'!$C$6)/100,"")</f>
        <v>0</v>
      </c>
      <c r="AF6" s="29">
        <f>+IFERROR((AB6*'1v -ostali'!$C$6)/100,"")</f>
        <v>0</v>
      </c>
      <c r="AG6" s="29">
        <f>+IFERROR((AC6*'1v -ostali'!$C$6)/100,"")</f>
        <v>0</v>
      </c>
    </row>
    <row r="7" spans="1:33" x14ac:dyDescent="0.2">
      <c r="A7">
        <f t="shared" si="0"/>
        <v>0</v>
      </c>
      <c r="B7">
        <f>+IF(MAX(B$4:B6)+1&lt;=B$1,B6+1,0)</f>
        <v>0</v>
      </c>
      <c r="C7" s="194">
        <f t="shared" ref="C7:C70" si="1">+IF(B7&gt;0,C6,0)</f>
        <v>0</v>
      </c>
      <c r="D7">
        <f t="shared" ref="D7:D70" si="2">+IF(C7&gt;0,D6,0)</f>
        <v>0</v>
      </c>
      <c r="E7" s="319">
        <f t="shared" ref="E7:E70" si="3">+IF(D7&gt;0,E6,0)</f>
        <v>0</v>
      </c>
      <c r="F7" s="194">
        <f t="shared" ref="F7:F70" si="4">+IF(B7=0,0,F6)</f>
        <v>0</v>
      </c>
      <c r="G7">
        <f>_xlfn.IFNA(IF($B7=0,0,+VLOOKUP($B7,'1v -ostali'!$A$15:$O$372,G$3,FALSE)),"")</f>
        <v>0</v>
      </c>
      <c r="I7">
        <f>_xlfn.IFNA(IF($B7=0,0,+VLOOKUP($B7,'1v -ostali'!$A$15:$O$372,I$3,FALSE)),"")</f>
        <v>0</v>
      </c>
      <c r="J7">
        <f>_xlfn.IFNA(IF($B7=0,0,+VLOOKUP($B7,'1v -ostali'!$A$15:$O$372,J$3,FALSE)),"")</f>
        <v>0</v>
      </c>
      <c r="K7">
        <f>_xlfn.IFNA(IF($B7=0,0,+VLOOKUP($B7,'1v -ostali'!$A$15:$O$372,K$3,FALSE)),"")</f>
        <v>0</v>
      </c>
      <c r="L7">
        <f>_xlfn.IFNA(IF($B7=0,0,+VLOOKUP($B7,'1v -ostali'!$A$15:$O$372,L$3,FALSE)),"")</f>
        <v>0</v>
      </c>
      <c r="M7">
        <f>_xlfn.IFNA(IF($B7=0,0,+VLOOKUP($B7,'1v -ostali'!$A$15:$O$372,M$3,FALSE)),"")</f>
        <v>0</v>
      </c>
      <c r="N7">
        <f>_xlfn.IFNA(IF($B7=0,0,+VLOOKUP($B7,'1v -ostali'!$A$15:$O$372,N$3,FALSE)),"")</f>
        <v>0</v>
      </c>
      <c r="O7">
        <f>_xlfn.IFNA(IF($B7=0,0,+VLOOKUP($B7,'1v -ostali'!$A$15:$O$372,O$3,FALSE)),"")</f>
        <v>0</v>
      </c>
      <c r="R7">
        <f>_xlfn.IFNA(IF($B7=0,0,+VLOOKUP($B7,'1v -ostali'!$A$15:$O$372,R$3,FALSE)),"")</f>
        <v>0</v>
      </c>
      <c r="S7">
        <f>_xlfn.IFNA(IF($B7=0,0,+VLOOKUP($B7,'1v -ostali'!$A$15:$O$372,S$3,FALSE)),"")</f>
        <v>0</v>
      </c>
      <c r="T7" s="29">
        <f>_xlfn.IFNA(IF($B7=0,0,+VLOOKUP($B7,'1v -ostali'!$A$15:$AC$372,T$3,FALSE)),"")</f>
        <v>0</v>
      </c>
      <c r="U7" s="29">
        <f>_xlfn.IFNA(IF($B7=0,0,+VLOOKUP($B7,'1v -ostali'!$A$15:$AC$372,U$3,FALSE)),"")</f>
        <v>0</v>
      </c>
      <c r="V7" s="29">
        <f>_xlfn.IFNA(IF($B7=0,0,+VLOOKUP($B7,'1v -ostali'!$A$15:$AC$372,V$3,FALSE)),"")</f>
        <v>0</v>
      </c>
      <c r="W7" s="29">
        <f>_xlfn.IFNA(IF($B7=0,0,+VLOOKUP($B7,'1v -ostali'!$A$15:$AC$372,W$3,FALSE)),"")</f>
        <v>0</v>
      </c>
      <c r="X7" s="29">
        <f>_xlfn.IFNA(IF($B7=0,0,+VLOOKUP($B7,'1v -ostali'!$A$15:$AC$372,X$3,FALSE)),"")</f>
        <v>0</v>
      </c>
      <c r="Y7" s="29">
        <f>_xlfn.IFNA(IF($B7=0,0,+VLOOKUP($B7,'1v -ostali'!$A$15:$AC$372,Y$3,FALSE)),"")</f>
        <v>0</v>
      </c>
      <c r="Z7" s="29">
        <f>_xlfn.IFNA(IF($B7=0,0,+VLOOKUP($B7,'1v -ostali'!$A$15:$AC$372,Z$3,FALSE)),"")</f>
        <v>0</v>
      </c>
      <c r="AA7" s="29">
        <f>_xlfn.IFNA(IF($B7=0,0,+VLOOKUP($B7,'1v -ostali'!$A$15:$AC$372,AA$3,FALSE)),"")</f>
        <v>0</v>
      </c>
      <c r="AB7" s="29">
        <f>_xlfn.IFNA(IF($B7=0,0,+VLOOKUP($B7,'1v -ostali'!$A$15:$AC$372,AB$3,FALSE)),"")</f>
        <v>0</v>
      </c>
      <c r="AC7" s="29">
        <f>_xlfn.IFNA(IF($B7=0,0,+VLOOKUP($B7,'1v -ostali'!$A$15:$AC$372,AC$3,FALSE)),"")</f>
        <v>0</v>
      </c>
      <c r="AD7" s="29">
        <f>+IFERROR((W7*'1v -ostali'!$C$6)/100,"")</f>
        <v>0</v>
      </c>
      <c r="AE7" s="29">
        <f>+IFERROR((X7*'1v -ostali'!$C$6)/100,"")</f>
        <v>0</v>
      </c>
      <c r="AF7" s="29">
        <f>+IFERROR((AB7*'1v -ostali'!$C$6)/100,"")</f>
        <v>0</v>
      </c>
      <c r="AG7" s="29">
        <f>+IFERROR((AC7*'1v -ostali'!$C$6)/100,"")</f>
        <v>0</v>
      </c>
    </row>
    <row r="8" spans="1:33" x14ac:dyDescent="0.2">
      <c r="A8">
        <f t="shared" si="0"/>
        <v>0</v>
      </c>
      <c r="B8">
        <f>+IF(MAX(B$4:B7)+1&lt;=B$1,B7+1,0)</f>
        <v>0</v>
      </c>
      <c r="C8" s="194">
        <f t="shared" si="1"/>
        <v>0</v>
      </c>
      <c r="D8">
        <f t="shared" si="2"/>
        <v>0</v>
      </c>
      <c r="E8" s="319">
        <f t="shared" si="3"/>
        <v>0</v>
      </c>
      <c r="F8" s="194">
        <f t="shared" si="4"/>
        <v>0</v>
      </c>
      <c r="G8">
        <f>_xlfn.IFNA(IF($B8=0,0,+VLOOKUP($B8,'1v -ostali'!$A$15:$O$372,G$3,FALSE)),"")</f>
        <v>0</v>
      </c>
      <c r="I8">
        <f>_xlfn.IFNA(IF($B8=0,0,+VLOOKUP($B8,'1v -ostali'!$A$15:$O$372,I$3,FALSE)),"")</f>
        <v>0</v>
      </c>
      <c r="J8">
        <f>_xlfn.IFNA(IF($B8=0,0,+VLOOKUP($B8,'1v -ostali'!$A$15:$O$372,J$3,FALSE)),"")</f>
        <v>0</v>
      </c>
      <c r="K8">
        <f>_xlfn.IFNA(IF($B8=0,0,+VLOOKUP($B8,'1v -ostali'!$A$15:$O$372,K$3,FALSE)),"")</f>
        <v>0</v>
      </c>
      <c r="L8">
        <f>_xlfn.IFNA(IF($B8=0,0,+VLOOKUP($B8,'1v -ostali'!$A$15:$O$372,L$3,FALSE)),"")</f>
        <v>0</v>
      </c>
      <c r="M8">
        <f>_xlfn.IFNA(IF($B8=0,0,+VLOOKUP($B8,'1v -ostali'!$A$15:$O$372,M$3,FALSE)),"")</f>
        <v>0</v>
      </c>
      <c r="N8">
        <f>_xlfn.IFNA(IF($B8=0,0,+VLOOKUP($B8,'1v -ostali'!$A$15:$O$372,N$3,FALSE)),"")</f>
        <v>0</v>
      </c>
      <c r="O8">
        <f>_xlfn.IFNA(IF($B8=0,0,+VLOOKUP($B8,'1v -ostali'!$A$15:$O$372,O$3,FALSE)),"")</f>
        <v>0</v>
      </c>
      <c r="R8">
        <f>_xlfn.IFNA(IF($B8=0,0,+VLOOKUP($B8,'1v -ostali'!$A$15:$O$372,R$3,FALSE)),"")</f>
        <v>0</v>
      </c>
      <c r="S8">
        <f>_xlfn.IFNA(IF($B8=0,0,+VLOOKUP($B8,'1v -ostali'!$A$15:$O$372,S$3,FALSE)),"")</f>
        <v>0</v>
      </c>
      <c r="T8" s="29">
        <f>_xlfn.IFNA(IF($B8=0,0,+VLOOKUP($B8,'1v -ostali'!$A$15:$AC$372,T$3,FALSE)),"")</f>
        <v>0</v>
      </c>
      <c r="U8" s="29">
        <f>_xlfn.IFNA(IF($B8=0,0,+VLOOKUP($B8,'1v -ostali'!$A$15:$AC$372,U$3,FALSE)),"")</f>
        <v>0</v>
      </c>
      <c r="V8" s="29">
        <f>_xlfn.IFNA(IF($B8=0,0,+VLOOKUP($B8,'1v -ostali'!$A$15:$AC$372,V$3,FALSE)),"")</f>
        <v>0</v>
      </c>
      <c r="W8" s="29">
        <f>_xlfn.IFNA(IF($B8=0,0,+VLOOKUP($B8,'1v -ostali'!$A$15:$AC$372,W$3,FALSE)),"")</f>
        <v>0</v>
      </c>
      <c r="X8" s="29">
        <f>_xlfn.IFNA(IF($B8=0,0,+VLOOKUP($B8,'1v -ostali'!$A$15:$AC$372,X$3,FALSE)),"")</f>
        <v>0</v>
      </c>
      <c r="Y8" s="29">
        <f>_xlfn.IFNA(IF($B8=0,0,+VLOOKUP($B8,'1v -ostali'!$A$15:$AC$372,Y$3,FALSE)),"")</f>
        <v>0</v>
      </c>
      <c r="Z8" s="29">
        <f>_xlfn.IFNA(IF($B8=0,0,+VLOOKUP($B8,'1v -ostali'!$A$15:$AC$372,Z$3,FALSE)),"")</f>
        <v>0</v>
      </c>
      <c r="AA8" s="29">
        <f>_xlfn.IFNA(IF($B8=0,0,+VLOOKUP($B8,'1v -ostali'!$A$15:$AC$372,AA$3,FALSE)),"")</f>
        <v>0</v>
      </c>
      <c r="AB8" s="29">
        <f>_xlfn.IFNA(IF($B8=0,0,+VLOOKUP($B8,'1v -ostali'!$A$15:$AC$372,AB$3,FALSE)),"")</f>
        <v>0</v>
      </c>
      <c r="AC8" s="29">
        <f>_xlfn.IFNA(IF($B8=0,0,+VLOOKUP($B8,'1v -ostali'!$A$15:$AC$372,AC$3,FALSE)),"")</f>
        <v>0</v>
      </c>
      <c r="AD8" s="29">
        <f>+IFERROR((W8*'1v -ostali'!$C$6)/100,"")</f>
        <v>0</v>
      </c>
      <c r="AE8" s="29">
        <f>+IFERROR((X8*'1v -ostali'!$C$6)/100,"")</f>
        <v>0</v>
      </c>
      <c r="AF8" s="29">
        <f>+IFERROR((AB8*'1v -ostali'!$C$6)/100,"")</f>
        <v>0</v>
      </c>
      <c r="AG8" s="29">
        <f>+IFERROR((AC8*'1v -ostali'!$C$6)/100,"")</f>
        <v>0</v>
      </c>
    </row>
    <row r="9" spans="1:33" x14ac:dyDescent="0.2">
      <c r="A9">
        <f t="shared" si="0"/>
        <v>0</v>
      </c>
      <c r="B9">
        <f>+IF(MAX(B$4:B8)+1&lt;=B$1,B8+1,0)</f>
        <v>0</v>
      </c>
      <c r="C9" s="194">
        <f t="shared" si="1"/>
        <v>0</v>
      </c>
      <c r="D9">
        <f t="shared" si="2"/>
        <v>0</v>
      </c>
      <c r="E9" s="319">
        <f t="shared" si="3"/>
        <v>0</v>
      </c>
      <c r="F9" s="194">
        <f t="shared" si="4"/>
        <v>0</v>
      </c>
      <c r="G9">
        <f>_xlfn.IFNA(IF($B9=0,0,+VLOOKUP($B9,'1v -ostali'!$A$15:$O$372,G$3,FALSE)),"")</f>
        <v>0</v>
      </c>
      <c r="I9">
        <f>_xlfn.IFNA(IF($B9=0,0,+VLOOKUP($B9,'1v -ostali'!$A$15:$O$372,I$3,FALSE)),"")</f>
        <v>0</v>
      </c>
      <c r="J9">
        <f>_xlfn.IFNA(IF($B9=0,0,+VLOOKUP($B9,'1v -ostali'!$A$15:$O$372,J$3,FALSE)),"")</f>
        <v>0</v>
      </c>
      <c r="K9">
        <f>_xlfn.IFNA(IF($B9=0,0,+VLOOKUP($B9,'1v -ostali'!$A$15:$O$372,K$3,FALSE)),"")</f>
        <v>0</v>
      </c>
      <c r="L9">
        <f>_xlfn.IFNA(IF($B9=0,0,+VLOOKUP($B9,'1v -ostali'!$A$15:$O$372,L$3,FALSE)),"")</f>
        <v>0</v>
      </c>
      <c r="M9">
        <f>_xlfn.IFNA(IF($B9=0,0,+VLOOKUP($B9,'1v -ostali'!$A$15:$O$372,M$3,FALSE)),"")</f>
        <v>0</v>
      </c>
      <c r="N9">
        <f>_xlfn.IFNA(IF($B9=0,0,+VLOOKUP($B9,'1v -ostali'!$A$15:$O$372,N$3,FALSE)),"")</f>
        <v>0</v>
      </c>
      <c r="O9">
        <f>_xlfn.IFNA(IF($B9=0,0,+VLOOKUP($B9,'1v -ostali'!$A$15:$O$372,O$3,FALSE)),"")</f>
        <v>0</v>
      </c>
      <c r="R9">
        <f>_xlfn.IFNA(IF($B9=0,0,+VLOOKUP($B9,'1v -ostali'!$A$15:$O$372,R$3,FALSE)),"")</f>
        <v>0</v>
      </c>
      <c r="S9">
        <f>_xlfn.IFNA(IF($B9=0,0,+VLOOKUP($B9,'1v -ostali'!$A$15:$O$372,S$3,FALSE)),"")</f>
        <v>0</v>
      </c>
      <c r="T9" s="29">
        <f>_xlfn.IFNA(IF($B9=0,0,+VLOOKUP($B9,'1v -ostali'!$A$15:$AC$372,T$3,FALSE)),"")</f>
        <v>0</v>
      </c>
      <c r="U9" s="29">
        <f>_xlfn.IFNA(IF($B9=0,0,+VLOOKUP($B9,'1v -ostali'!$A$15:$AC$372,U$3,FALSE)),"")</f>
        <v>0</v>
      </c>
      <c r="V9" s="29">
        <f>_xlfn.IFNA(IF($B9=0,0,+VLOOKUP($B9,'1v -ostali'!$A$15:$AC$372,V$3,FALSE)),"")</f>
        <v>0</v>
      </c>
      <c r="W9" s="29">
        <f>_xlfn.IFNA(IF($B9=0,0,+VLOOKUP($B9,'1v -ostali'!$A$15:$AC$372,W$3,FALSE)),"")</f>
        <v>0</v>
      </c>
      <c r="X9" s="29">
        <f>_xlfn.IFNA(IF($B9=0,0,+VLOOKUP($B9,'1v -ostali'!$A$15:$AC$372,X$3,FALSE)),"")</f>
        <v>0</v>
      </c>
      <c r="Y9" s="29">
        <f>_xlfn.IFNA(IF($B9=0,0,+VLOOKUP($B9,'1v -ostali'!$A$15:$AC$372,Y$3,FALSE)),"")</f>
        <v>0</v>
      </c>
      <c r="Z9" s="29">
        <f>_xlfn.IFNA(IF($B9=0,0,+VLOOKUP($B9,'1v -ostali'!$A$15:$AC$372,Z$3,FALSE)),"")</f>
        <v>0</v>
      </c>
      <c r="AA9" s="29">
        <f>_xlfn.IFNA(IF($B9=0,0,+VLOOKUP($B9,'1v -ostali'!$A$15:$AC$372,AA$3,FALSE)),"")</f>
        <v>0</v>
      </c>
      <c r="AB9" s="29">
        <f>_xlfn.IFNA(IF($B9=0,0,+VLOOKUP($B9,'1v -ostali'!$A$15:$AC$372,AB$3,FALSE)),"")</f>
        <v>0</v>
      </c>
      <c r="AC9" s="29">
        <f>_xlfn.IFNA(IF($B9=0,0,+VLOOKUP($B9,'1v -ostali'!$A$15:$AC$372,AC$3,FALSE)),"")</f>
        <v>0</v>
      </c>
      <c r="AD9" s="29">
        <f>+IFERROR((W9*'1v -ostali'!$C$6)/100,"")</f>
        <v>0</v>
      </c>
      <c r="AE9" s="29">
        <f>+IFERROR((X9*'1v -ostali'!$C$6)/100,"")</f>
        <v>0</v>
      </c>
      <c r="AF9" s="29">
        <f>+IFERROR((AB9*'1v -ostali'!$C$6)/100,"")</f>
        <v>0</v>
      </c>
      <c r="AG9" s="29">
        <f>+IFERROR((AC9*'1v -ostali'!$C$6)/100,"")</f>
        <v>0</v>
      </c>
    </row>
    <row r="10" spans="1:33" x14ac:dyDescent="0.2">
      <c r="A10">
        <f t="shared" si="0"/>
        <v>0</v>
      </c>
      <c r="B10">
        <f>+IF(MAX(B$4:B9)+1&lt;=B$1,B9+1,0)</f>
        <v>0</v>
      </c>
      <c r="C10" s="194">
        <f t="shared" si="1"/>
        <v>0</v>
      </c>
      <c r="D10">
        <f t="shared" si="2"/>
        <v>0</v>
      </c>
      <c r="E10" s="319">
        <f t="shared" si="3"/>
        <v>0</v>
      </c>
      <c r="F10" s="194">
        <f t="shared" si="4"/>
        <v>0</v>
      </c>
      <c r="G10">
        <f>_xlfn.IFNA(IF($B10=0,0,+VLOOKUP($B10,'1v -ostali'!$A$15:$O$372,G$3,FALSE)),"")</f>
        <v>0</v>
      </c>
      <c r="I10">
        <f>_xlfn.IFNA(IF($B10=0,0,+VLOOKUP($B10,'1v -ostali'!$A$15:$O$372,I$3,FALSE)),"")</f>
        <v>0</v>
      </c>
      <c r="J10">
        <f>_xlfn.IFNA(IF($B10=0,0,+VLOOKUP($B10,'1v -ostali'!$A$15:$O$372,J$3,FALSE)),"")</f>
        <v>0</v>
      </c>
      <c r="K10">
        <f>_xlfn.IFNA(IF($B10=0,0,+VLOOKUP($B10,'1v -ostali'!$A$15:$O$372,K$3,FALSE)),"")</f>
        <v>0</v>
      </c>
      <c r="L10">
        <f>_xlfn.IFNA(IF($B10=0,0,+VLOOKUP($B10,'1v -ostali'!$A$15:$O$372,L$3,FALSE)),"")</f>
        <v>0</v>
      </c>
      <c r="M10">
        <f>_xlfn.IFNA(IF($B10=0,0,+VLOOKUP($B10,'1v -ostali'!$A$15:$O$372,M$3,FALSE)),"")</f>
        <v>0</v>
      </c>
      <c r="N10">
        <f>_xlfn.IFNA(IF($B10=0,0,+VLOOKUP($B10,'1v -ostali'!$A$15:$O$372,N$3,FALSE)),"")</f>
        <v>0</v>
      </c>
      <c r="O10">
        <f>_xlfn.IFNA(IF($B10=0,0,+VLOOKUP($B10,'1v -ostali'!$A$15:$O$372,O$3,FALSE)),"")</f>
        <v>0</v>
      </c>
      <c r="R10">
        <f>_xlfn.IFNA(IF($B10=0,0,+VLOOKUP($B10,'1v -ostali'!$A$15:$O$372,R$3,FALSE)),"")</f>
        <v>0</v>
      </c>
      <c r="S10">
        <f>_xlfn.IFNA(IF($B10=0,0,+VLOOKUP($B10,'1v -ostali'!$A$15:$O$372,S$3,FALSE)),"")</f>
        <v>0</v>
      </c>
      <c r="T10" s="29">
        <f>_xlfn.IFNA(IF($B10=0,0,+VLOOKUP($B10,'1v -ostali'!$A$15:$AC$372,T$3,FALSE)),"")</f>
        <v>0</v>
      </c>
      <c r="U10" s="29">
        <f>_xlfn.IFNA(IF($B10=0,0,+VLOOKUP($B10,'1v -ostali'!$A$15:$AC$372,U$3,FALSE)),"")</f>
        <v>0</v>
      </c>
      <c r="V10" s="29">
        <f>_xlfn.IFNA(IF($B10=0,0,+VLOOKUP($B10,'1v -ostali'!$A$15:$AC$372,V$3,FALSE)),"")</f>
        <v>0</v>
      </c>
      <c r="W10" s="29">
        <f>_xlfn.IFNA(IF($B10=0,0,+VLOOKUP($B10,'1v -ostali'!$A$15:$AC$372,W$3,FALSE)),"")</f>
        <v>0</v>
      </c>
      <c r="X10" s="29">
        <f>_xlfn.IFNA(IF($B10=0,0,+VLOOKUP($B10,'1v -ostali'!$A$15:$AC$372,X$3,FALSE)),"")</f>
        <v>0</v>
      </c>
      <c r="Y10" s="29">
        <f>_xlfn.IFNA(IF($B10=0,0,+VLOOKUP($B10,'1v -ostali'!$A$15:$AC$372,Y$3,FALSE)),"")</f>
        <v>0</v>
      </c>
      <c r="Z10" s="29">
        <f>_xlfn.IFNA(IF($B10=0,0,+VLOOKUP($B10,'1v -ostali'!$A$15:$AC$372,Z$3,FALSE)),"")</f>
        <v>0</v>
      </c>
      <c r="AA10" s="29">
        <f>_xlfn.IFNA(IF($B10=0,0,+VLOOKUP($B10,'1v -ostali'!$A$15:$AC$372,AA$3,FALSE)),"")</f>
        <v>0</v>
      </c>
      <c r="AB10" s="29">
        <f>_xlfn.IFNA(IF($B10=0,0,+VLOOKUP($B10,'1v -ostali'!$A$15:$AC$372,AB$3,FALSE)),"")</f>
        <v>0</v>
      </c>
      <c r="AC10" s="29">
        <f>_xlfn.IFNA(IF($B10=0,0,+VLOOKUP($B10,'1v -ostali'!$A$15:$AC$372,AC$3,FALSE)),"")</f>
        <v>0</v>
      </c>
      <c r="AD10" s="29">
        <f>+IFERROR((W10*'1v -ostali'!$C$6)/100,"")</f>
        <v>0</v>
      </c>
      <c r="AE10" s="29">
        <f>+IFERROR((X10*'1v -ostali'!$C$6)/100,"")</f>
        <v>0</v>
      </c>
      <c r="AF10" s="29">
        <f>+IFERROR((AB10*'1v -ostali'!$C$6)/100,"")</f>
        <v>0</v>
      </c>
      <c r="AG10" s="29">
        <f>+IFERROR((AC10*'1v -ostali'!$C$6)/100,"")</f>
        <v>0</v>
      </c>
    </row>
    <row r="11" spans="1:33" x14ac:dyDescent="0.2">
      <c r="A11">
        <f t="shared" si="0"/>
        <v>0</v>
      </c>
      <c r="B11">
        <f>+IF(MAX(B$4:B10)+1&lt;=B$1,B10+1,0)</f>
        <v>0</v>
      </c>
      <c r="C11" s="194">
        <f t="shared" si="1"/>
        <v>0</v>
      </c>
      <c r="D11">
        <f t="shared" si="2"/>
        <v>0</v>
      </c>
      <c r="E11" s="319">
        <f t="shared" si="3"/>
        <v>0</v>
      </c>
      <c r="F11" s="194">
        <f t="shared" si="4"/>
        <v>0</v>
      </c>
      <c r="G11">
        <f>_xlfn.IFNA(IF($B11=0,0,+VLOOKUP($B11,'1v -ostali'!$A$15:$O$372,G$3,FALSE)),"")</f>
        <v>0</v>
      </c>
      <c r="I11">
        <f>_xlfn.IFNA(IF($B11=0,0,+VLOOKUP($B11,'1v -ostali'!$A$15:$O$372,I$3,FALSE)),"")</f>
        <v>0</v>
      </c>
      <c r="J11">
        <f>_xlfn.IFNA(IF($B11=0,0,+VLOOKUP($B11,'1v -ostali'!$A$15:$O$372,J$3,FALSE)),"")</f>
        <v>0</v>
      </c>
      <c r="K11">
        <f>_xlfn.IFNA(IF($B11=0,0,+VLOOKUP($B11,'1v -ostali'!$A$15:$O$372,K$3,FALSE)),"")</f>
        <v>0</v>
      </c>
      <c r="L11">
        <f>_xlfn.IFNA(IF($B11=0,0,+VLOOKUP($B11,'1v -ostali'!$A$15:$O$372,L$3,FALSE)),"")</f>
        <v>0</v>
      </c>
      <c r="M11">
        <f>_xlfn.IFNA(IF($B11=0,0,+VLOOKUP($B11,'1v -ostali'!$A$15:$O$372,M$3,FALSE)),"")</f>
        <v>0</v>
      </c>
      <c r="N11">
        <f>_xlfn.IFNA(IF($B11=0,0,+VLOOKUP($B11,'1v -ostali'!$A$15:$O$372,N$3,FALSE)),"")</f>
        <v>0</v>
      </c>
      <c r="O11">
        <f>_xlfn.IFNA(IF($B11=0,0,+VLOOKUP($B11,'1v -ostali'!$A$15:$O$372,O$3,FALSE)),"")</f>
        <v>0</v>
      </c>
      <c r="R11">
        <f>_xlfn.IFNA(IF($B11=0,0,+VLOOKUP($B11,'1v -ostali'!$A$15:$O$372,R$3,FALSE)),"")</f>
        <v>0</v>
      </c>
      <c r="S11">
        <f>_xlfn.IFNA(IF($B11=0,0,+VLOOKUP($B11,'1v -ostali'!$A$15:$O$372,S$3,FALSE)),"")</f>
        <v>0</v>
      </c>
      <c r="T11" s="29">
        <f>_xlfn.IFNA(IF($B11=0,0,+VLOOKUP($B11,'1v -ostali'!$A$15:$AC$372,T$3,FALSE)),"")</f>
        <v>0</v>
      </c>
      <c r="U11" s="29">
        <f>_xlfn.IFNA(IF($B11=0,0,+VLOOKUP($B11,'1v -ostali'!$A$15:$AC$372,U$3,FALSE)),"")</f>
        <v>0</v>
      </c>
      <c r="V11" s="29">
        <f>_xlfn.IFNA(IF($B11=0,0,+VLOOKUP($B11,'1v -ostali'!$A$15:$AC$372,V$3,FALSE)),"")</f>
        <v>0</v>
      </c>
      <c r="W11" s="29">
        <f>_xlfn.IFNA(IF($B11=0,0,+VLOOKUP($B11,'1v -ostali'!$A$15:$AC$372,W$3,FALSE)),"")</f>
        <v>0</v>
      </c>
      <c r="X11" s="29">
        <f>_xlfn.IFNA(IF($B11=0,0,+VLOOKUP($B11,'1v -ostali'!$A$15:$AC$372,X$3,FALSE)),"")</f>
        <v>0</v>
      </c>
      <c r="Y11" s="29">
        <f>_xlfn.IFNA(IF($B11=0,0,+VLOOKUP($B11,'1v -ostali'!$A$15:$AC$372,Y$3,FALSE)),"")</f>
        <v>0</v>
      </c>
      <c r="Z11" s="29">
        <f>_xlfn.IFNA(IF($B11=0,0,+VLOOKUP($B11,'1v -ostali'!$A$15:$AC$372,Z$3,FALSE)),"")</f>
        <v>0</v>
      </c>
      <c r="AA11" s="29">
        <f>_xlfn.IFNA(IF($B11=0,0,+VLOOKUP($B11,'1v -ostali'!$A$15:$AC$372,AA$3,FALSE)),"")</f>
        <v>0</v>
      </c>
      <c r="AB11" s="29">
        <f>_xlfn.IFNA(IF($B11=0,0,+VLOOKUP($B11,'1v -ostali'!$A$15:$AC$372,AB$3,FALSE)),"")</f>
        <v>0</v>
      </c>
      <c r="AC11" s="29">
        <f>_xlfn.IFNA(IF($B11=0,0,+VLOOKUP($B11,'1v -ostali'!$A$15:$AC$372,AC$3,FALSE)),"")</f>
        <v>0</v>
      </c>
      <c r="AD11" s="29">
        <f>+IFERROR((W11*'1v -ostali'!$C$6)/100,"")</f>
        <v>0</v>
      </c>
      <c r="AE11" s="29">
        <f>+IFERROR((X11*'1v -ostali'!$C$6)/100,"")</f>
        <v>0</v>
      </c>
      <c r="AF11" s="29">
        <f>+IFERROR((AB11*'1v -ostali'!$C$6)/100,"")</f>
        <v>0</v>
      </c>
      <c r="AG11" s="29">
        <f>+IFERROR((AC11*'1v -ostali'!$C$6)/100,"")</f>
        <v>0</v>
      </c>
    </row>
    <row r="12" spans="1:33" x14ac:dyDescent="0.2">
      <c r="A12">
        <f t="shared" si="0"/>
        <v>0</v>
      </c>
      <c r="B12">
        <f>+IF(MAX(B$4:B11)+1&lt;=B$1,B11+1,0)</f>
        <v>0</v>
      </c>
      <c r="C12" s="194">
        <f t="shared" si="1"/>
        <v>0</v>
      </c>
      <c r="D12">
        <f t="shared" si="2"/>
        <v>0</v>
      </c>
      <c r="E12" s="319">
        <f t="shared" si="3"/>
        <v>0</v>
      </c>
      <c r="F12" s="194">
        <f t="shared" si="4"/>
        <v>0</v>
      </c>
      <c r="G12">
        <f>_xlfn.IFNA(IF($B12=0,0,+VLOOKUP($B12,'1v -ostali'!$A$15:$O$372,G$3,FALSE)),"")</f>
        <v>0</v>
      </c>
      <c r="I12">
        <f>_xlfn.IFNA(IF($B12=0,0,+VLOOKUP($B12,'1v -ostali'!$A$15:$O$372,I$3,FALSE)),"")</f>
        <v>0</v>
      </c>
      <c r="J12">
        <f>_xlfn.IFNA(IF($B12=0,0,+VLOOKUP($B12,'1v -ostali'!$A$15:$O$372,J$3,FALSE)),"")</f>
        <v>0</v>
      </c>
      <c r="K12">
        <f>_xlfn.IFNA(IF($B12=0,0,+VLOOKUP($B12,'1v -ostali'!$A$15:$O$372,K$3,FALSE)),"")</f>
        <v>0</v>
      </c>
      <c r="L12">
        <f>_xlfn.IFNA(IF($B12=0,0,+VLOOKUP($B12,'1v -ostali'!$A$15:$O$372,L$3,FALSE)),"")</f>
        <v>0</v>
      </c>
      <c r="M12">
        <f>_xlfn.IFNA(IF($B12=0,0,+VLOOKUP($B12,'1v -ostali'!$A$15:$O$372,M$3,FALSE)),"")</f>
        <v>0</v>
      </c>
      <c r="N12">
        <f>_xlfn.IFNA(IF($B12=0,0,+VLOOKUP($B12,'1v -ostali'!$A$15:$O$372,N$3,FALSE)),"")</f>
        <v>0</v>
      </c>
      <c r="O12">
        <f>_xlfn.IFNA(IF($B12=0,0,+VLOOKUP($B12,'1v -ostali'!$A$15:$O$372,O$3,FALSE)),"")</f>
        <v>0</v>
      </c>
      <c r="R12">
        <f>_xlfn.IFNA(IF($B12=0,0,+VLOOKUP($B12,'1v -ostali'!$A$15:$O$372,R$3,FALSE)),"")</f>
        <v>0</v>
      </c>
      <c r="S12">
        <f>_xlfn.IFNA(IF($B12=0,0,+VLOOKUP($B12,'1v -ostali'!$A$15:$O$372,S$3,FALSE)),"")</f>
        <v>0</v>
      </c>
      <c r="T12" s="29">
        <f>_xlfn.IFNA(IF($B12=0,0,+VLOOKUP($B12,'1v -ostali'!$A$15:$AC$372,T$3,FALSE)),"")</f>
        <v>0</v>
      </c>
      <c r="U12" s="29">
        <f>_xlfn.IFNA(IF($B12=0,0,+VLOOKUP($B12,'1v -ostali'!$A$15:$AC$372,U$3,FALSE)),"")</f>
        <v>0</v>
      </c>
      <c r="V12" s="29">
        <f>_xlfn.IFNA(IF($B12=0,0,+VLOOKUP($B12,'1v -ostali'!$A$15:$AC$372,V$3,FALSE)),"")</f>
        <v>0</v>
      </c>
      <c r="W12" s="29">
        <f>_xlfn.IFNA(IF($B12=0,0,+VLOOKUP($B12,'1v -ostali'!$A$15:$AC$372,W$3,FALSE)),"")</f>
        <v>0</v>
      </c>
      <c r="X12" s="29">
        <f>_xlfn.IFNA(IF($B12=0,0,+VLOOKUP($B12,'1v -ostali'!$A$15:$AC$372,X$3,FALSE)),"")</f>
        <v>0</v>
      </c>
      <c r="Y12" s="29">
        <f>_xlfn.IFNA(IF($B12=0,0,+VLOOKUP($B12,'1v -ostali'!$A$15:$AC$372,Y$3,FALSE)),"")</f>
        <v>0</v>
      </c>
      <c r="Z12" s="29">
        <f>_xlfn.IFNA(IF($B12=0,0,+VLOOKUP($B12,'1v -ostali'!$A$15:$AC$372,Z$3,FALSE)),"")</f>
        <v>0</v>
      </c>
      <c r="AA12" s="29">
        <f>_xlfn.IFNA(IF($B12=0,0,+VLOOKUP($B12,'1v -ostali'!$A$15:$AC$372,AA$3,FALSE)),"")</f>
        <v>0</v>
      </c>
      <c r="AB12" s="29">
        <f>_xlfn.IFNA(IF($B12=0,0,+VLOOKUP($B12,'1v -ostali'!$A$15:$AC$372,AB$3,FALSE)),"")</f>
        <v>0</v>
      </c>
      <c r="AC12" s="29">
        <f>_xlfn.IFNA(IF($B12=0,0,+VLOOKUP($B12,'1v -ostali'!$A$15:$AC$372,AC$3,FALSE)),"")</f>
        <v>0</v>
      </c>
      <c r="AD12" s="29">
        <f>+IFERROR((W12*'1v -ostali'!$C$6)/100,"")</f>
        <v>0</v>
      </c>
      <c r="AE12" s="29">
        <f>+IFERROR((X12*'1v -ostali'!$C$6)/100,"")</f>
        <v>0</v>
      </c>
      <c r="AF12" s="29">
        <f>+IFERROR((AB12*'1v -ostali'!$C$6)/100,"")</f>
        <v>0</v>
      </c>
      <c r="AG12" s="29">
        <f>+IFERROR((AC12*'1v -ostali'!$C$6)/100,"")</f>
        <v>0</v>
      </c>
    </row>
    <row r="13" spans="1:33" x14ac:dyDescent="0.2">
      <c r="A13">
        <f t="shared" si="0"/>
        <v>0</v>
      </c>
      <c r="B13">
        <f>+IF(MAX(B$4:B12)+1&lt;=B$1,B12+1,0)</f>
        <v>0</v>
      </c>
      <c r="C13" s="194">
        <f t="shared" si="1"/>
        <v>0</v>
      </c>
      <c r="D13">
        <f t="shared" si="2"/>
        <v>0</v>
      </c>
      <c r="E13" s="319">
        <f t="shared" si="3"/>
        <v>0</v>
      </c>
      <c r="F13" s="194">
        <f t="shared" si="4"/>
        <v>0</v>
      </c>
      <c r="G13">
        <f>_xlfn.IFNA(IF($B13=0,0,+VLOOKUP($B13,'1v -ostali'!$A$15:$O$372,G$3,FALSE)),"")</f>
        <v>0</v>
      </c>
      <c r="I13">
        <f>_xlfn.IFNA(IF($B13=0,0,+VLOOKUP($B13,'1v -ostali'!$A$15:$O$372,I$3,FALSE)),"")</f>
        <v>0</v>
      </c>
      <c r="J13">
        <f>_xlfn.IFNA(IF($B13=0,0,+VLOOKUP($B13,'1v -ostali'!$A$15:$O$372,J$3,FALSE)),"")</f>
        <v>0</v>
      </c>
      <c r="K13">
        <f>_xlfn.IFNA(IF($B13=0,0,+VLOOKUP($B13,'1v -ostali'!$A$15:$O$372,K$3,FALSE)),"")</f>
        <v>0</v>
      </c>
      <c r="L13">
        <f>_xlfn.IFNA(IF($B13=0,0,+VLOOKUP($B13,'1v -ostali'!$A$15:$O$372,L$3,FALSE)),"")</f>
        <v>0</v>
      </c>
      <c r="M13">
        <f>_xlfn.IFNA(IF($B13=0,0,+VLOOKUP($B13,'1v -ostali'!$A$15:$O$372,M$3,FALSE)),"")</f>
        <v>0</v>
      </c>
      <c r="N13">
        <f>_xlfn.IFNA(IF($B13=0,0,+VLOOKUP($B13,'1v -ostali'!$A$15:$O$372,N$3,FALSE)),"")</f>
        <v>0</v>
      </c>
      <c r="O13">
        <f>_xlfn.IFNA(IF($B13=0,0,+VLOOKUP($B13,'1v -ostali'!$A$15:$O$372,O$3,FALSE)),"")</f>
        <v>0</v>
      </c>
      <c r="R13">
        <f>_xlfn.IFNA(IF($B13=0,0,+VLOOKUP($B13,'1v -ostali'!$A$15:$O$372,R$3,FALSE)),"")</f>
        <v>0</v>
      </c>
      <c r="S13">
        <f>_xlfn.IFNA(IF($B13=0,0,+VLOOKUP($B13,'1v -ostali'!$A$15:$O$372,S$3,FALSE)),"")</f>
        <v>0</v>
      </c>
      <c r="T13" s="29">
        <f>_xlfn.IFNA(IF($B13=0,0,+VLOOKUP($B13,'1v -ostali'!$A$15:$AC$372,T$3,FALSE)),"")</f>
        <v>0</v>
      </c>
      <c r="U13" s="29">
        <f>_xlfn.IFNA(IF($B13=0,0,+VLOOKUP($B13,'1v -ostali'!$A$15:$AC$372,U$3,FALSE)),"")</f>
        <v>0</v>
      </c>
      <c r="V13" s="29">
        <f>_xlfn.IFNA(IF($B13=0,0,+VLOOKUP($B13,'1v -ostali'!$A$15:$AC$372,V$3,FALSE)),"")</f>
        <v>0</v>
      </c>
      <c r="W13" s="29">
        <f>_xlfn.IFNA(IF($B13=0,0,+VLOOKUP($B13,'1v -ostali'!$A$15:$AC$372,W$3,FALSE)),"")</f>
        <v>0</v>
      </c>
      <c r="X13" s="29">
        <f>_xlfn.IFNA(IF($B13=0,0,+VLOOKUP($B13,'1v -ostali'!$A$15:$AC$372,X$3,FALSE)),"")</f>
        <v>0</v>
      </c>
      <c r="Y13" s="29">
        <f>_xlfn.IFNA(IF($B13=0,0,+VLOOKUP($B13,'1v -ostali'!$A$15:$AC$372,Y$3,FALSE)),"")</f>
        <v>0</v>
      </c>
      <c r="Z13" s="29">
        <f>_xlfn.IFNA(IF($B13=0,0,+VLOOKUP($B13,'1v -ostali'!$A$15:$AC$372,Z$3,FALSE)),"")</f>
        <v>0</v>
      </c>
      <c r="AA13" s="29">
        <f>_xlfn.IFNA(IF($B13=0,0,+VLOOKUP($B13,'1v -ostali'!$A$15:$AC$372,AA$3,FALSE)),"")</f>
        <v>0</v>
      </c>
      <c r="AB13" s="29">
        <f>_xlfn.IFNA(IF($B13=0,0,+VLOOKUP($B13,'1v -ostali'!$A$15:$AC$372,AB$3,FALSE)),"")</f>
        <v>0</v>
      </c>
      <c r="AC13" s="29">
        <f>_xlfn.IFNA(IF($B13=0,0,+VLOOKUP($B13,'1v -ostali'!$A$15:$AC$372,AC$3,FALSE)),"")</f>
        <v>0</v>
      </c>
      <c r="AD13" s="29">
        <f>+IFERROR((W13*'1v -ostali'!$C$6)/100,"")</f>
        <v>0</v>
      </c>
      <c r="AE13" s="29">
        <f>+IFERROR((X13*'1v -ostali'!$C$6)/100,"")</f>
        <v>0</v>
      </c>
      <c r="AF13" s="29">
        <f>+IFERROR((AB13*'1v -ostali'!$C$6)/100,"")</f>
        <v>0</v>
      </c>
      <c r="AG13" s="29">
        <f>+IFERROR((AC13*'1v -ostali'!$C$6)/100,"")</f>
        <v>0</v>
      </c>
    </row>
    <row r="14" spans="1:33" x14ac:dyDescent="0.2">
      <c r="A14">
        <f t="shared" si="0"/>
        <v>0</v>
      </c>
      <c r="B14">
        <f>+IF(MAX(B$4:B13)+1&lt;=B$1,B13+1,0)</f>
        <v>0</v>
      </c>
      <c r="C14" s="194">
        <f t="shared" si="1"/>
        <v>0</v>
      </c>
      <c r="D14">
        <f t="shared" si="2"/>
        <v>0</v>
      </c>
      <c r="E14" s="319">
        <f t="shared" si="3"/>
        <v>0</v>
      </c>
      <c r="F14" s="194">
        <f t="shared" si="4"/>
        <v>0</v>
      </c>
      <c r="G14">
        <f>_xlfn.IFNA(IF($B14=0,0,+VLOOKUP($B14,'1v -ostali'!$A$15:$O$372,G$3,FALSE)),"")</f>
        <v>0</v>
      </c>
      <c r="I14">
        <f>_xlfn.IFNA(IF($B14=0,0,+VLOOKUP($B14,'1v -ostali'!$A$15:$O$372,I$3,FALSE)),"")</f>
        <v>0</v>
      </c>
      <c r="J14">
        <f>_xlfn.IFNA(IF($B14=0,0,+VLOOKUP($B14,'1v -ostali'!$A$15:$O$372,J$3,FALSE)),"")</f>
        <v>0</v>
      </c>
      <c r="K14">
        <f>_xlfn.IFNA(IF($B14=0,0,+VLOOKUP($B14,'1v -ostali'!$A$15:$O$372,K$3,FALSE)),"")</f>
        <v>0</v>
      </c>
      <c r="L14">
        <f>_xlfn.IFNA(IF($B14=0,0,+VLOOKUP($B14,'1v -ostali'!$A$15:$O$372,L$3,FALSE)),"")</f>
        <v>0</v>
      </c>
      <c r="M14">
        <f>_xlfn.IFNA(IF($B14=0,0,+VLOOKUP($B14,'1v -ostali'!$A$15:$O$372,M$3,FALSE)),"")</f>
        <v>0</v>
      </c>
      <c r="N14">
        <f>_xlfn.IFNA(IF($B14=0,0,+VLOOKUP($B14,'1v -ostali'!$A$15:$O$372,N$3,FALSE)),"")</f>
        <v>0</v>
      </c>
      <c r="O14">
        <f>_xlfn.IFNA(IF($B14=0,0,+VLOOKUP($B14,'1v -ostali'!$A$15:$O$372,O$3,FALSE)),"")</f>
        <v>0</v>
      </c>
      <c r="R14">
        <f>_xlfn.IFNA(IF($B14=0,0,+VLOOKUP($B14,'1v -ostali'!$A$15:$O$372,R$3,FALSE)),"")</f>
        <v>0</v>
      </c>
      <c r="S14">
        <f>_xlfn.IFNA(IF($B14=0,0,+VLOOKUP($B14,'1v -ostali'!$A$15:$O$372,S$3,FALSE)),"")</f>
        <v>0</v>
      </c>
      <c r="T14" s="29">
        <f>_xlfn.IFNA(IF($B14=0,0,+VLOOKUP($B14,'1v -ostali'!$A$15:$AC$372,T$3,FALSE)),"")</f>
        <v>0</v>
      </c>
      <c r="U14" s="29">
        <f>_xlfn.IFNA(IF($B14=0,0,+VLOOKUP($B14,'1v -ostali'!$A$15:$AC$372,U$3,FALSE)),"")</f>
        <v>0</v>
      </c>
      <c r="V14" s="29">
        <f>_xlfn.IFNA(IF($B14=0,0,+VLOOKUP($B14,'1v -ostali'!$A$15:$AC$372,V$3,FALSE)),"")</f>
        <v>0</v>
      </c>
      <c r="W14" s="29">
        <f>_xlfn.IFNA(IF($B14=0,0,+VLOOKUP($B14,'1v -ostali'!$A$15:$AC$372,W$3,FALSE)),"")</f>
        <v>0</v>
      </c>
      <c r="X14" s="29">
        <f>_xlfn.IFNA(IF($B14=0,0,+VLOOKUP($B14,'1v -ostali'!$A$15:$AC$372,X$3,FALSE)),"")</f>
        <v>0</v>
      </c>
      <c r="Y14" s="29">
        <f>_xlfn.IFNA(IF($B14=0,0,+VLOOKUP($B14,'1v -ostali'!$A$15:$AC$372,Y$3,FALSE)),"")</f>
        <v>0</v>
      </c>
      <c r="Z14" s="29">
        <f>_xlfn.IFNA(IF($B14=0,0,+VLOOKUP($B14,'1v -ostali'!$A$15:$AC$372,Z$3,FALSE)),"")</f>
        <v>0</v>
      </c>
      <c r="AA14" s="29">
        <f>_xlfn.IFNA(IF($B14=0,0,+VLOOKUP($B14,'1v -ostali'!$A$15:$AC$372,AA$3,FALSE)),"")</f>
        <v>0</v>
      </c>
      <c r="AB14" s="29">
        <f>_xlfn.IFNA(IF($B14=0,0,+VLOOKUP($B14,'1v -ostali'!$A$15:$AC$372,AB$3,FALSE)),"")</f>
        <v>0</v>
      </c>
      <c r="AC14" s="29">
        <f>_xlfn.IFNA(IF($B14=0,0,+VLOOKUP($B14,'1v -ostali'!$A$15:$AC$372,AC$3,FALSE)),"")</f>
        <v>0</v>
      </c>
      <c r="AD14" s="29">
        <f>+IFERROR((W14*'1v -ostali'!$C$6)/100,"")</f>
        <v>0</v>
      </c>
      <c r="AE14" s="29">
        <f>+IFERROR((X14*'1v -ostali'!$C$6)/100,"")</f>
        <v>0</v>
      </c>
      <c r="AF14" s="29">
        <f>+IFERROR((AB14*'1v -ostali'!$C$6)/100,"")</f>
        <v>0</v>
      </c>
      <c r="AG14" s="29">
        <f>+IFERROR((AC14*'1v -ostali'!$C$6)/100,"")</f>
        <v>0</v>
      </c>
    </row>
    <row r="15" spans="1:33" x14ac:dyDescent="0.2">
      <c r="A15">
        <f t="shared" si="0"/>
        <v>0</v>
      </c>
      <c r="B15">
        <f>+IF(MAX(B$4:B14)+1&lt;=B$1,B14+1,0)</f>
        <v>0</v>
      </c>
      <c r="C15" s="194">
        <f t="shared" si="1"/>
        <v>0</v>
      </c>
      <c r="D15">
        <f t="shared" si="2"/>
        <v>0</v>
      </c>
      <c r="E15" s="319">
        <f t="shared" si="3"/>
        <v>0</v>
      </c>
      <c r="F15" s="194">
        <f t="shared" si="4"/>
        <v>0</v>
      </c>
      <c r="G15">
        <f>_xlfn.IFNA(IF($B15=0,0,+VLOOKUP($B15,'1v -ostali'!$A$15:$O$372,G$3,FALSE)),"")</f>
        <v>0</v>
      </c>
      <c r="I15">
        <f>_xlfn.IFNA(IF($B15=0,0,+VLOOKUP($B15,'1v -ostali'!$A$15:$O$372,I$3,FALSE)),"")</f>
        <v>0</v>
      </c>
      <c r="J15">
        <f>_xlfn.IFNA(IF($B15=0,0,+VLOOKUP($B15,'1v -ostali'!$A$15:$O$372,J$3,FALSE)),"")</f>
        <v>0</v>
      </c>
      <c r="K15">
        <f>_xlfn.IFNA(IF($B15=0,0,+VLOOKUP($B15,'1v -ostali'!$A$15:$O$372,K$3,FALSE)),"")</f>
        <v>0</v>
      </c>
      <c r="L15">
        <f>_xlfn.IFNA(IF($B15=0,0,+VLOOKUP($B15,'1v -ostali'!$A$15:$O$372,L$3,FALSE)),"")</f>
        <v>0</v>
      </c>
      <c r="M15">
        <f>_xlfn.IFNA(IF($B15=0,0,+VLOOKUP($B15,'1v -ostali'!$A$15:$O$372,M$3,FALSE)),"")</f>
        <v>0</v>
      </c>
      <c r="N15">
        <f>_xlfn.IFNA(IF($B15=0,0,+VLOOKUP($B15,'1v -ostali'!$A$15:$O$372,N$3,FALSE)),"")</f>
        <v>0</v>
      </c>
      <c r="O15">
        <f>_xlfn.IFNA(IF($B15=0,0,+VLOOKUP($B15,'1v -ostali'!$A$15:$O$372,O$3,FALSE)),"")</f>
        <v>0</v>
      </c>
      <c r="R15">
        <f>_xlfn.IFNA(IF($B15=0,0,+VLOOKUP($B15,'1v -ostali'!$A$15:$O$372,R$3,FALSE)),"")</f>
        <v>0</v>
      </c>
      <c r="S15">
        <f>_xlfn.IFNA(IF($B15=0,0,+VLOOKUP($B15,'1v -ostali'!$A$15:$O$372,S$3,FALSE)),"")</f>
        <v>0</v>
      </c>
      <c r="T15" s="29">
        <f>_xlfn.IFNA(IF($B15=0,0,+VLOOKUP($B15,'1v -ostali'!$A$15:$AC$372,T$3,FALSE)),"")</f>
        <v>0</v>
      </c>
      <c r="U15" s="29">
        <f>_xlfn.IFNA(IF($B15=0,0,+VLOOKUP($B15,'1v -ostali'!$A$15:$AC$372,U$3,FALSE)),"")</f>
        <v>0</v>
      </c>
      <c r="V15" s="29">
        <f>_xlfn.IFNA(IF($B15=0,0,+VLOOKUP($B15,'1v -ostali'!$A$15:$AC$372,V$3,FALSE)),"")</f>
        <v>0</v>
      </c>
      <c r="W15" s="29">
        <f>_xlfn.IFNA(IF($B15=0,0,+VLOOKUP($B15,'1v -ostali'!$A$15:$AC$372,W$3,FALSE)),"")</f>
        <v>0</v>
      </c>
      <c r="X15" s="29">
        <f>_xlfn.IFNA(IF($B15=0,0,+VLOOKUP($B15,'1v -ostali'!$A$15:$AC$372,X$3,FALSE)),"")</f>
        <v>0</v>
      </c>
      <c r="Y15" s="29">
        <f>_xlfn.IFNA(IF($B15=0,0,+VLOOKUP($B15,'1v -ostali'!$A$15:$AC$372,Y$3,FALSE)),"")</f>
        <v>0</v>
      </c>
      <c r="Z15" s="29">
        <f>_xlfn.IFNA(IF($B15=0,0,+VLOOKUP($B15,'1v -ostali'!$A$15:$AC$372,Z$3,FALSE)),"")</f>
        <v>0</v>
      </c>
      <c r="AA15" s="29">
        <f>_xlfn.IFNA(IF($B15=0,0,+VLOOKUP($B15,'1v -ostali'!$A$15:$AC$372,AA$3,FALSE)),"")</f>
        <v>0</v>
      </c>
      <c r="AB15" s="29">
        <f>_xlfn.IFNA(IF($B15=0,0,+VLOOKUP($B15,'1v -ostali'!$A$15:$AC$372,AB$3,FALSE)),"")</f>
        <v>0</v>
      </c>
      <c r="AC15" s="29">
        <f>_xlfn.IFNA(IF($B15=0,0,+VLOOKUP($B15,'1v -ostali'!$A$15:$AC$372,AC$3,FALSE)),"")</f>
        <v>0</v>
      </c>
      <c r="AD15" s="29">
        <f>+IFERROR((W15*'1v -ostali'!$C$6)/100,"")</f>
        <v>0</v>
      </c>
      <c r="AE15" s="29">
        <f>+IFERROR((X15*'1v -ostali'!$C$6)/100,"")</f>
        <v>0</v>
      </c>
      <c r="AF15" s="29">
        <f>+IFERROR((AB15*'1v -ostali'!$C$6)/100,"")</f>
        <v>0</v>
      </c>
      <c r="AG15" s="29">
        <f>+IFERROR((AC15*'1v -ostali'!$C$6)/100,"")</f>
        <v>0</v>
      </c>
    </row>
    <row r="16" spans="1:33" x14ac:dyDescent="0.2">
      <c r="A16">
        <f t="shared" si="0"/>
        <v>0</v>
      </c>
      <c r="B16">
        <f>+IF(MAX(B$4:B15)+1&lt;=B$1,B15+1,0)</f>
        <v>0</v>
      </c>
      <c r="C16" s="194">
        <f t="shared" si="1"/>
        <v>0</v>
      </c>
      <c r="D16">
        <f t="shared" si="2"/>
        <v>0</v>
      </c>
      <c r="E16" s="319">
        <f t="shared" si="3"/>
        <v>0</v>
      </c>
      <c r="F16" s="194">
        <f t="shared" si="4"/>
        <v>0</v>
      </c>
      <c r="G16">
        <f>_xlfn.IFNA(IF($B16=0,0,+VLOOKUP($B16,'1v -ostali'!$A$15:$O$372,G$3,FALSE)),"")</f>
        <v>0</v>
      </c>
      <c r="I16">
        <f>_xlfn.IFNA(IF($B16=0,0,+VLOOKUP($B16,'1v -ostali'!$A$15:$O$372,I$3,FALSE)),"")</f>
        <v>0</v>
      </c>
      <c r="J16">
        <f>_xlfn.IFNA(IF($B16=0,0,+VLOOKUP($B16,'1v -ostali'!$A$15:$O$372,J$3,FALSE)),"")</f>
        <v>0</v>
      </c>
      <c r="K16">
        <f>_xlfn.IFNA(IF($B16=0,0,+VLOOKUP($B16,'1v -ostali'!$A$15:$O$372,K$3,FALSE)),"")</f>
        <v>0</v>
      </c>
      <c r="L16">
        <f>_xlfn.IFNA(IF($B16=0,0,+VLOOKUP($B16,'1v -ostali'!$A$15:$O$372,L$3,FALSE)),"")</f>
        <v>0</v>
      </c>
      <c r="M16">
        <f>_xlfn.IFNA(IF($B16=0,0,+VLOOKUP($B16,'1v -ostali'!$A$15:$O$372,M$3,FALSE)),"")</f>
        <v>0</v>
      </c>
      <c r="N16">
        <f>_xlfn.IFNA(IF($B16=0,0,+VLOOKUP($B16,'1v -ostali'!$A$15:$O$372,N$3,FALSE)),"")</f>
        <v>0</v>
      </c>
      <c r="O16">
        <f>_xlfn.IFNA(IF($B16=0,0,+VLOOKUP($B16,'1v -ostali'!$A$15:$O$372,O$3,FALSE)),"")</f>
        <v>0</v>
      </c>
      <c r="R16">
        <f>_xlfn.IFNA(IF($B16=0,0,+VLOOKUP($B16,'1v -ostali'!$A$15:$O$372,R$3,FALSE)),"")</f>
        <v>0</v>
      </c>
      <c r="S16">
        <f>_xlfn.IFNA(IF($B16=0,0,+VLOOKUP($B16,'1v -ostali'!$A$15:$O$372,S$3,FALSE)),"")</f>
        <v>0</v>
      </c>
      <c r="T16" s="29">
        <f>_xlfn.IFNA(IF($B16=0,0,+VLOOKUP($B16,'1v -ostali'!$A$15:$AC$372,T$3,FALSE)),"")</f>
        <v>0</v>
      </c>
      <c r="U16" s="29">
        <f>_xlfn.IFNA(IF($B16=0,0,+VLOOKUP($B16,'1v -ostali'!$A$15:$AC$372,U$3,FALSE)),"")</f>
        <v>0</v>
      </c>
      <c r="V16" s="29">
        <f>_xlfn.IFNA(IF($B16=0,0,+VLOOKUP($B16,'1v -ostali'!$A$15:$AC$372,V$3,FALSE)),"")</f>
        <v>0</v>
      </c>
      <c r="W16" s="29">
        <f>_xlfn.IFNA(IF($B16=0,0,+VLOOKUP($B16,'1v -ostali'!$A$15:$AC$372,W$3,FALSE)),"")</f>
        <v>0</v>
      </c>
      <c r="X16" s="29">
        <f>_xlfn.IFNA(IF($B16=0,0,+VLOOKUP($B16,'1v -ostali'!$A$15:$AC$372,X$3,FALSE)),"")</f>
        <v>0</v>
      </c>
      <c r="Y16" s="29">
        <f>_xlfn.IFNA(IF($B16=0,0,+VLOOKUP($B16,'1v -ostali'!$A$15:$AC$372,Y$3,FALSE)),"")</f>
        <v>0</v>
      </c>
      <c r="Z16" s="29">
        <f>_xlfn.IFNA(IF($B16=0,0,+VLOOKUP($B16,'1v -ostali'!$A$15:$AC$372,Z$3,FALSE)),"")</f>
        <v>0</v>
      </c>
      <c r="AA16" s="29">
        <f>_xlfn.IFNA(IF($B16=0,0,+VLOOKUP($B16,'1v -ostali'!$A$15:$AC$372,AA$3,FALSE)),"")</f>
        <v>0</v>
      </c>
      <c r="AB16" s="29">
        <f>_xlfn.IFNA(IF($B16=0,0,+VLOOKUP($B16,'1v -ostali'!$A$15:$AC$372,AB$3,FALSE)),"")</f>
        <v>0</v>
      </c>
      <c r="AC16" s="29">
        <f>_xlfn.IFNA(IF($B16=0,0,+VLOOKUP($B16,'1v -ostali'!$A$15:$AC$372,AC$3,FALSE)),"")</f>
        <v>0</v>
      </c>
      <c r="AD16" s="29">
        <f>+IFERROR((W16*'1v -ostali'!$C$6)/100,"")</f>
        <v>0</v>
      </c>
      <c r="AE16" s="29">
        <f>+IFERROR((X16*'1v -ostali'!$C$6)/100,"")</f>
        <v>0</v>
      </c>
      <c r="AF16" s="29">
        <f>+IFERROR((AB16*'1v -ostali'!$C$6)/100,"")</f>
        <v>0</v>
      </c>
      <c r="AG16" s="29">
        <f>+IFERROR((AC16*'1v -ostali'!$C$6)/100,"")</f>
        <v>0</v>
      </c>
    </row>
    <row r="17" spans="1:33" x14ac:dyDescent="0.2">
      <c r="A17">
        <f t="shared" si="0"/>
        <v>0</v>
      </c>
      <c r="B17">
        <f>+IF(MAX(B$4:B16)+1&lt;=B$1,B16+1,0)</f>
        <v>0</v>
      </c>
      <c r="C17" s="194">
        <f t="shared" si="1"/>
        <v>0</v>
      </c>
      <c r="D17">
        <f t="shared" si="2"/>
        <v>0</v>
      </c>
      <c r="E17" s="319">
        <f t="shared" si="3"/>
        <v>0</v>
      </c>
      <c r="F17" s="194">
        <f t="shared" si="4"/>
        <v>0</v>
      </c>
      <c r="G17">
        <f>_xlfn.IFNA(IF($B17=0,0,+VLOOKUP($B17,'1v -ostali'!$A$15:$O$372,G$3,FALSE)),"")</f>
        <v>0</v>
      </c>
      <c r="I17">
        <f>_xlfn.IFNA(IF($B17=0,0,+VLOOKUP($B17,'1v -ostali'!$A$15:$O$372,I$3,FALSE)),"")</f>
        <v>0</v>
      </c>
      <c r="J17">
        <f>_xlfn.IFNA(IF($B17=0,0,+VLOOKUP($B17,'1v -ostali'!$A$15:$O$372,J$3,FALSE)),"")</f>
        <v>0</v>
      </c>
      <c r="K17">
        <f>_xlfn.IFNA(IF($B17=0,0,+VLOOKUP($B17,'1v -ostali'!$A$15:$O$372,K$3,FALSE)),"")</f>
        <v>0</v>
      </c>
      <c r="L17">
        <f>_xlfn.IFNA(IF($B17=0,0,+VLOOKUP($B17,'1v -ostali'!$A$15:$O$372,L$3,FALSE)),"")</f>
        <v>0</v>
      </c>
      <c r="M17">
        <f>_xlfn.IFNA(IF($B17=0,0,+VLOOKUP($B17,'1v -ostali'!$A$15:$O$372,M$3,FALSE)),"")</f>
        <v>0</v>
      </c>
      <c r="N17">
        <f>_xlfn.IFNA(IF($B17=0,0,+VLOOKUP($B17,'1v -ostali'!$A$15:$O$372,N$3,FALSE)),"")</f>
        <v>0</v>
      </c>
      <c r="O17">
        <f>_xlfn.IFNA(IF($B17=0,0,+VLOOKUP($B17,'1v -ostali'!$A$15:$O$372,O$3,FALSE)),"")</f>
        <v>0</v>
      </c>
      <c r="R17">
        <f>_xlfn.IFNA(IF($B17=0,0,+VLOOKUP($B17,'1v -ostali'!$A$15:$O$372,R$3,FALSE)),"")</f>
        <v>0</v>
      </c>
      <c r="S17">
        <f>_xlfn.IFNA(IF($B17=0,0,+VLOOKUP($B17,'1v -ostali'!$A$15:$O$372,S$3,FALSE)),"")</f>
        <v>0</v>
      </c>
      <c r="T17" s="29">
        <f>_xlfn.IFNA(IF($B17=0,0,+VLOOKUP($B17,'1v -ostali'!$A$15:$AC$372,T$3,FALSE)),"")</f>
        <v>0</v>
      </c>
      <c r="U17" s="29">
        <f>_xlfn.IFNA(IF($B17=0,0,+VLOOKUP($B17,'1v -ostali'!$A$15:$AC$372,U$3,FALSE)),"")</f>
        <v>0</v>
      </c>
      <c r="V17" s="29">
        <f>_xlfn.IFNA(IF($B17=0,0,+VLOOKUP($B17,'1v -ostali'!$A$15:$AC$372,V$3,FALSE)),"")</f>
        <v>0</v>
      </c>
      <c r="W17" s="29">
        <f>_xlfn.IFNA(IF($B17=0,0,+VLOOKUP($B17,'1v -ostali'!$A$15:$AC$372,W$3,FALSE)),"")</f>
        <v>0</v>
      </c>
      <c r="X17" s="29">
        <f>_xlfn.IFNA(IF($B17=0,0,+VLOOKUP($B17,'1v -ostali'!$A$15:$AC$372,X$3,FALSE)),"")</f>
        <v>0</v>
      </c>
      <c r="Y17" s="29">
        <f>_xlfn.IFNA(IF($B17=0,0,+VLOOKUP($B17,'1v -ostali'!$A$15:$AC$372,Y$3,FALSE)),"")</f>
        <v>0</v>
      </c>
      <c r="Z17" s="29">
        <f>_xlfn.IFNA(IF($B17=0,0,+VLOOKUP($B17,'1v -ostali'!$A$15:$AC$372,Z$3,FALSE)),"")</f>
        <v>0</v>
      </c>
      <c r="AA17" s="29">
        <f>_xlfn.IFNA(IF($B17=0,0,+VLOOKUP($B17,'1v -ostali'!$A$15:$AC$372,AA$3,FALSE)),"")</f>
        <v>0</v>
      </c>
      <c r="AB17" s="29">
        <f>_xlfn.IFNA(IF($B17=0,0,+VLOOKUP($B17,'1v -ostali'!$A$15:$AC$372,AB$3,FALSE)),"")</f>
        <v>0</v>
      </c>
      <c r="AC17" s="29">
        <f>_xlfn.IFNA(IF($B17=0,0,+VLOOKUP($B17,'1v -ostali'!$A$15:$AC$372,AC$3,FALSE)),"")</f>
        <v>0</v>
      </c>
      <c r="AD17" s="29">
        <f>+IFERROR((W17*'1v -ostali'!$C$6)/100,"")</f>
        <v>0</v>
      </c>
      <c r="AE17" s="29">
        <f>+IFERROR((X17*'1v -ostali'!$C$6)/100,"")</f>
        <v>0</v>
      </c>
      <c r="AF17" s="29">
        <f>+IFERROR((AB17*'1v -ostali'!$C$6)/100,"")</f>
        <v>0</v>
      </c>
      <c r="AG17" s="29">
        <f>+IFERROR((AC17*'1v -ostali'!$C$6)/100,"")</f>
        <v>0</v>
      </c>
    </row>
    <row r="18" spans="1:33" x14ac:dyDescent="0.2">
      <c r="A18">
        <f t="shared" si="0"/>
        <v>0</v>
      </c>
      <c r="B18">
        <f>+IF(MAX(B$4:B17)+1&lt;=B$1,B17+1,0)</f>
        <v>0</v>
      </c>
      <c r="C18" s="194">
        <f t="shared" si="1"/>
        <v>0</v>
      </c>
      <c r="D18">
        <f t="shared" si="2"/>
        <v>0</v>
      </c>
      <c r="E18" s="319">
        <f t="shared" si="3"/>
        <v>0</v>
      </c>
      <c r="F18" s="194">
        <f t="shared" si="4"/>
        <v>0</v>
      </c>
      <c r="G18">
        <f>_xlfn.IFNA(IF($B18=0,0,+VLOOKUP($B18,'1v -ostali'!$A$15:$O$372,G$3,FALSE)),"")</f>
        <v>0</v>
      </c>
      <c r="I18">
        <f>_xlfn.IFNA(IF($B18=0,0,+VLOOKUP($B18,'1v -ostali'!$A$15:$O$372,I$3,FALSE)),"")</f>
        <v>0</v>
      </c>
      <c r="J18">
        <f>_xlfn.IFNA(IF($B18=0,0,+VLOOKUP($B18,'1v -ostali'!$A$15:$O$372,J$3,FALSE)),"")</f>
        <v>0</v>
      </c>
      <c r="K18">
        <f>_xlfn.IFNA(IF($B18=0,0,+VLOOKUP($B18,'1v -ostali'!$A$15:$O$372,K$3,FALSE)),"")</f>
        <v>0</v>
      </c>
      <c r="L18">
        <f>_xlfn.IFNA(IF($B18=0,0,+VLOOKUP($B18,'1v -ostali'!$A$15:$O$372,L$3,FALSE)),"")</f>
        <v>0</v>
      </c>
      <c r="M18">
        <f>_xlfn.IFNA(IF($B18=0,0,+VLOOKUP($B18,'1v -ostali'!$A$15:$O$372,M$3,FALSE)),"")</f>
        <v>0</v>
      </c>
      <c r="N18">
        <f>_xlfn.IFNA(IF($B18=0,0,+VLOOKUP($B18,'1v -ostali'!$A$15:$O$372,N$3,FALSE)),"")</f>
        <v>0</v>
      </c>
      <c r="O18">
        <f>_xlfn.IFNA(IF($B18=0,0,+VLOOKUP($B18,'1v -ostali'!$A$15:$O$372,O$3,FALSE)),"")</f>
        <v>0</v>
      </c>
      <c r="R18">
        <f>_xlfn.IFNA(IF($B18=0,0,+VLOOKUP($B18,'1v -ostali'!$A$15:$O$372,R$3,FALSE)),"")</f>
        <v>0</v>
      </c>
      <c r="S18">
        <f>_xlfn.IFNA(IF($B18=0,0,+VLOOKUP($B18,'1v -ostali'!$A$15:$O$372,S$3,FALSE)),"")</f>
        <v>0</v>
      </c>
      <c r="T18" s="29">
        <f>_xlfn.IFNA(IF($B18=0,0,+VLOOKUP($B18,'1v -ostali'!$A$15:$AC$372,T$3,FALSE)),"")</f>
        <v>0</v>
      </c>
      <c r="U18" s="29">
        <f>_xlfn.IFNA(IF($B18=0,0,+VLOOKUP($B18,'1v -ostali'!$A$15:$AC$372,U$3,FALSE)),"")</f>
        <v>0</v>
      </c>
      <c r="V18" s="29">
        <f>_xlfn.IFNA(IF($B18=0,0,+VLOOKUP($B18,'1v -ostali'!$A$15:$AC$372,V$3,FALSE)),"")</f>
        <v>0</v>
      </c>
      <c r="W18" s="29">
        <f>_xlfn.IFNA(IF($B18=0,0,+VLOOKUP($B18,'1v -ostali'!$A$15:$AC$372,W$3,FALSE)),"")</f>
        <v>0</v>
      </c>
      <c r="X18" s="29">
        <f>_xlfn.IFNA(IF($B18=0,0,+VLOOKUP($B18,'1v -ostali'!$A$15:$AC$372,X$3,FALSE)),"")</f>
        <v>0</v>
      </c>
      <c r="Y18" s="29">
        <f>_xlfn.IFNA(IF($B18=0,0,+VLOOKUP($B18,'1v -ostali'!$A$15:$AC$372,Y$3,FALSE)),"")</f>
        <v>0</v>
      </c>
      <c r="Z18" s="29">
        <f>_xlfn.IFNA(IF($B18=0,0,+VLOOKUP($B18,'1v -ostali'!$A$15:$AC$372,Z$3,FALSE)),"")</f>
        <v>0</v>
      </c>
      <c r="AA18" s="29">
        <f>_xlfn.IFNA(IF($B18=0,0,+VLOOKUP($B18,'1v -ostali'!$A$15:$AC$372,AA$3,FALSE)),"")</f>
        <v>0</v>
      </c>
      <c r="AB18" s="29">
        <f>_xlfn.IFNA(IF($B18=0,0,+VLOOKUP($B18,'1v -ostali'!$A$15:$AC$372,AB$3,FALSE)),"")</f>
        <v>0</v>
      </c>
      <c r="AC18" s="29">
        <f>_xlfn.IFNA(IF($B18=0,0,+VLOOKUP($B18,'1v -ostali'!$A$15:$AC$372,AC$3,FALSE)),"")</f>
        <v>0</v>
      </c>
      <c r="AD18" s="29">
        <f>+IFERROR((W18*'1v -ostali'!$C$6)/100,"")</f>
        <v>0</v>
      </c>
      <c r="AE18" s="29">
        <f>+IFERROR((X18*'1v -ostali'!$C$6)/100,"")</f>
        <v>0</v>
      </c>
      <c r="AF18" s="29">
        <f>+IFERROR((AB18*'1v -ostali'!$C$6)/100,"")</f>
        <v>0</v>
      </c>
      <c r="AG18" s="29">
        <f>+IFERROR((AC18*'1v -ostali'!$C$6)/100,"")</f>
        <v>0</v>
      </c>
    </row>
    <row r="19" spans="1:33" x14ac:dyDescent="0.2">
      <c r="A19">
        <f t="shared" si="0"/>
        <v>0</v>
      </c>
      <c r="B19">
        <f>+IF(MAX(B$4:B18)+1&lt;=B$1,B18+1,0)</f>
        <v>0</v>
      </c>
      <c r="C19" s="194">
        <f t="shared" si="1"/>
        <v>0</v>
      </c>
      <c r="D19">
        <f t="shared" si="2"/>
        <v>0</v>
      </c>
      <c r="E19" s="319">
        <f t="shared" si="3"/>
        <v>0</v>
      </c>
      <c r="F19" s="194">
        <f t="shared" si="4"/>
        <v>0</v>
      </c>
      <c r="G19">
        <f>_xlfn.IFNA(IF($B19=0,0,+VLOOKUP($B19,'1v -ostali'!$A$15:$O$372,G$3,FALSE)),"")</f>
        <v>0</v>
      </c>
      <c r="I19">
        <f>_xlfn.IFNA(IF($B19=0,0,+VLOOKUP($B19,'1v -ostali'!$A$15:$O$372,I$3,FALSE)),"")</f>
        <v>0</v>
      </c>
      <c r="J19">
        <f>_xlfn.IFNA(IF($B19=0,0,+VLOOKUP($B19,'1v -ostali'!$A$15:$O$372,J$3,FALSE)),"")</f>
        <v>0</v>
      </c>
      <c r="K19">
        <f>_xlfn.IFNA(IF($B19=0,0,+VLOOKUP($B19,'1v -ostali'!$A$15:$O$372,K$3,FALSE)),"")</f>
        <v>0</v>
      </c>
      <c r="L19">
        <f>_xlfn.IFNA(IF($B19=0,0,+VLOOKUP($B19,'1v -ostali'!$A$15:$O$372,L$3,FALSE)),"")</f>
        <v>0</v>
      </c>
      <c r="M19">
        <f>_xlfn.IFNA(IF($B19=0,0,+VLOOKUP($B19,'1v -ostali'!$A$15:$O$372,M$3,FALSE)),"")</f>
        <v>0</v>
      </c>
      <c r="N19">
        <f>_xlfn.IFNA(IF($B19=0,0,+VLOOKUP($B19,'1v -ostali'!$A$15:$O$372,N$3,FALSE)),"")</f>
        <v>0</v>
      </c>
      <c r="O19">
        <f>_xlfn.IFNA(IF($B19=0,0,+VLOOKUP($B19,'1v -ostali'!$A$15:$O$372,O$3,FALSE)),"")</f>
        <v>0</v>
      </c>
      <c r="R19">
        <f>_xlfn.IFNA(IF($B19=0,0,+VLOOKUP($B19,'1v -ostali'!$A$15:$O$372,R$3,FALSE)),"")</f>
        <v>0</v>
      </c>
      <c r="S19">
        <f>_xlfn.IFNA(IF($B19=0,0,+VLOOKUP($B19,'1v -ostali'!$A$15:$O$372,S$3,FALSE)),"")</f>
        <v>0</v>
      </c>
      <c r="T19" s="29">
        <f>_xlfn.IFNA(IF($B19=0,0,+VLOOKUP($B19,'1v -ostali'!$A$15:$AC$372,T$3,FALSE)),"")</f>
        <v>0</v>
      </c>
      <c r="U19" s="29">
        <f>_xlfn.IFNA(IF($B19=0,0,+VLOOKUP($B19,'1v -ostali'!$A$15:$AC$372,U$3,FALSE)),"")</f>
        <v>0</v>
      </c>
      <c r="V19" s="29">
        <f>_xlfn.IFNA(IF($B19=0,0,+VLOOKUP($B19,'1v -ostali'!$A$15:$AC$372,V$3,FALSE)),"")</f>
        <v>0</v>
      </c>
      <c r="W19" s="29">
        <f>_xlfn.IFNA(IF($B19=0,0,+VLOOKUP($B19,'1v -ostali'!$A$15:$AC$372,W$3,FALSE)),"")</f>
        <v>0</v>
      </c>
      <c r="X19" s="29">
        <f>_xlfn.IFNA(IF($B19=0,0,+VLOOKUP($B19,'1v -ostali'!$A$15:$AC$372,X$3,FALSE)),"")</f>
        <v>0</v>
      </c>
      <c r="Y19" s="29">
        <f>_xlfn.IFNA(IF($B19=0,0,+VLOOKUP($B19,'1v -ostali'!$A$15:$AC$372,Y$3,FALSE)),"")</f>
        <v>0</v>
      </c>
      <c r="Z19" s="29">
        <f>_xlfn.IFNA(IF($B19=0,0,+VLOOKUP($B19,'1v -ostali'!$A$15:$AC$372,Z$3,FALSE)),"")</f>
        <v>0</v>
      </c>
      <c r="AA19" s="29">
        <f>_xlfn.IFNA(IF($B19=0,0,+VLOOKUP($B19,'1v -ostali'!$A$15:$AC$372,AA$3,FALSE)),"")</f>
        <v>0</v>
      </c>
      <c r="AB19" s="29">
        <f>_xlfn.IFNA(IF($B19=0,0,+VLOOKUP($B19,'1v -ostali'!$A$15:$AC$372,AB$3,FALSE)),"")</f>
        <v>0</v>
      </c>
      <c r="AC19" s="29">
        <f>_xlfn.IFNA(IF($B19=0,0,+VLOOKUP($B19,'1v -ostali'!$A$15:$AC$372,AC$3,FALSE)),"")</f>
        <v>0</v>
      </c>
      <c r="AD19" s="29">
        <f>+IFERROR((W19*'1v -ostali'!$C$6)/100,"")</f>
        <v>0</v>
      </c>
      <c r="AE19" s="29">
        <f>+IFERROR((X19*'1v -ostali'!$C$6)/100,"")</f>
        <v>0</v>
      </c>
      <c r="AF19" s="29">
        <f>+IFERROR((AB19*'1v -ostali'!$C$6)/100,"")</f>
        <v>0</v>
      </c>
      <c r="AG19" s="29">
        <f>+IFERROR((AC19*'1v -ostali'!$C$6)/100,"")</f>
        <v>0</v>
      </c>
    </row>
    <row r="20" spans="1:33" x14ac:dyDescent="0.2">
      <c r="A20">
        <f t="shared" si="0"/>
        <v>0</v>
      </c>
      <c r="B20">
        <f>+IF(MAX(B$4:B19)+1&lt;=B$1,B19+1,0)</f>
        <v>0</v>
      </c>
      <c r="C20" s="194">
        <f t="shared" si="1"/>
        <v>0</v>
      </c>
      <c r="D20">
        <f t="shared" si="2"/>
        <v>0</v>
      </c>
      <c r="E20" s="319">
        <f t="shared" si="3"/>
        <v>0</v>
      </c>
      <c r="F20" s="194">
        <f t="shared" si="4"/>
        <v>0</v>
      </c>
      <c r="G20">
        <f>_xlfn.IFNA(IF($B20=0,0,+VLOOKUP($B20,'1v -ostali'!$A$15:$O$372,G$3,FALSE)),"")</f>
        <v>0</v>
      </c>
      <c r="I20">
        <f>_xlfn.IFNA(IF($B20=0,0,+VLOOKUP($B20,'1v -ostali'!$A$15:$O$372,I$3,FALSE)),"")</f>
        <v>0</v>
      </c>
      <c r="J20">
        <f>_xlfn.IFNA(IF($B20=0,0,+VLOOKUP($B20,'1v -ostali'!$A$15:$O$372,J$3,FALSE)),"")</f>
        <v>0</v>
      </c>
      <c r="K20">
        <f>_xlfn.IFNA(IF($B20=0,0,+VLOOKUP($B20,'1v -ostali'!$A$15:$O$372,K$3,FALSE)),"")</f>
        <v>0</v>
      </c>
      <c r="L20">
        <f>_xlfn.IFNA(IF($B20=0,0,+VLOOKUP($B20,'1v -ostali'!$A$15:$O$372,L$3,FALSE)),"")</f>
        <v>0</v>
      </c>
      <c r="M20">
        <f>_xlfn.IFNA(IF($B20=0,0,+VLOOKUP($B20,'1v -ostali'!$A$15:$O$372,M$3,FALSE)),"")</f>
        <v>0</v>
      </c>
      <c r="N20">
        <f>_xlfn.IFNA(IF($B20=0,0,+VLOOKUP($B20,'1v -ostali'!$A$15:$O$372,N$3,FALSE)),"")</f>
        <v>0</v>
      </c>
      <c r="O20">
        <f>_xlfn.IFNA(IF($B20=0,0,+VLOOKUP($B20,'1v -ostali'!$A$15:$O$372,O$3,FALSE)),"")</f>
        <v>0</v>
      </c>
      <c r="R20">
        <f>_xlfn.IFNA(IF($B20=0,0,+VLOOKUP($B20,'1v -ostali'!$A$15:$O$372,R$3,FALSE)),"")</f>
        <v>0</v>
      </c>
      <c r="S20">
        <f>_xlfn.IFNA(IF($B20=0,0,+VLOOKUP($B20,'1v -ostali'!$A$15:$O$372,S$3,FALSE)),"")</f>
        <v>0</v>
      </c>
      <c r="T20" s="29">
        <f>_xlfn.IFNA(IF($B20=0,0,+VLOOKUP($B20,'1v -ostali'!$A$15:$AC$372,T$3,FALSE)),"")</f>
        <v>0</v>
      </c>
      <c r="U20" s="29">
        <f>_xlfn.IFNA(IF($B20=0,0,+VLOOKUP($B20,'1v -ostali'!$A$15:$AC$372,U$3,FALSE)),"")</f>
        <v>0</v>
      </c>
      <c r="V20" s="29">
        <f>_xlfn.IFNA(IF($B20=0,0,+VLOOKUP($B20,'1v -ostali'!$A$15:$AC$372,V$3,FALSE)),"")</f>
        <v>0</v>
      </c>
      <c r="W20" s="29">
        <f>_xlfn.IFNA(IF($B20=0,0,+VLOOKUP($B20,'1v -ostali'!$A$15:$AC$372,W$3,FALSE)),"")</f>
        <v>0</v>
      </c>
      <c r="X20" s="29">
        <f>_xlfn.IFNA(IF($B20=0,0,+VLOOKUP($B20,'1v -ostali'!$A$15:$AC$372,X$3,FALSE)),"")</f>
        <v>0</v>
      </c>
      <c r="Y20" s="29">
        <f>_xlfn.IFNA(IF($B20=0,0,+VLOOKUP($B20,'1v -ostali'!$A$15:$AC$372,Y$3,FALSE)),"")</f>
        <v>0</v>
      </c>
      <c r="Z20" s="29">
        <f>_xlfn.IFNA(IF($B20=0,0,+VLOOKUP($B20,'1v -ostali'!$A$15:$AC$372,Z$3,FALSE)),"")</f>
        <v>0</v>
      </c>
      <c r="AA20" s="29">
        <f>_xlfn.IFNA(IF($B20=0,0,+VLOOKUP($B20,'1v -ostali'!$A$15:$AC$372,AA$3,FALSE)),"")</f>
        <v>0</v>
      </c>
      <c r="AB20" s="29">
        <f>_xlfn.IFNA(IF($B20=0,0,+VLOOKUP($B20,'1v -ostali'!$A$15:$AC$372,AB$3,FALSE)),"")</f>
        <v>0</v>
      </c>
      <c r="AC20" s="29">
        <f>_xlfn.IFNA(IF($B20=0,0,+VLOOKUP($B20,'1v -ostali'!$A$15:$AC$372,AC$3,FALSE)),"")</f>
        <v>0</v>
      </c>
      <c r="AD20" s="29">
        <f>+IFERROR((W20*'1v -ostali'!$C$6)/100,"")</f>
        <v>0</v>
      </c>
      <c r="AE20" s="29">
        <f>+IFERROR((X20*'1v -ostali'!$C$6)/100,"")</f>
        <v>0</v>
      </c>
      <c r="AF20" s="29">
        <f>+IFERROR((AB20*'1v -ostali'!$C$6)/100,"")</f>
        <v>0</v>
      </c>
      <c r="AG20" s="29">
        <f>+IFERROR((AC20*'1v -ostali'!$C$6)/100,"")</f>
        <v>0</v>
      </c>
    </row>
    <row r="21" spans="1:33" x14ac:dyDescent="0.2">
      <c r="A21">
        <f t="shared" si="0"/>
        <v>0</v>
      </c>
      <c r="B21">
        <f>+IF(MAX(B$4:B20)+1&lt;=B$1,B20+1,0)</f>
        <v>0</v>
      </c>
      <c r="C21" s="194">
        <f t="shared" si="1"/>
        <v>0</v>
      </c>
      <c r="D21">
        <f t="shared" si="2"/>
        <v>0</v>
      </c>
      <c r="E21" s="319">
        <f t="shared" si="3"/>
        <v>0</v>
      </c>
      <c r="F21" s="194">
        <f t="shared" si="4"/>
        <v>0</v>
      </c>
      <c r="G21">
        <f>_xlfn.IFNA(IF($B21=0,0,+VLOOKUP($B21,'1v -ostali'!$A$15:$O$372,G$3,FALSE)),"")</f>
        <v>0</v>
      </c>
      <c r="I21">
        <f>_xlfn.IFNA(IF($B21=0,0,+VLOOKUP($B21,'1v -ostali'!$A$15:$O$372,I$3,FALSE)),"")</f>
        <v>0</v>
      </c>
      <c r="J21">
        <f>_xlfn.IFNA(IF($B21=0,0,+VLOOKUP($B21,'1v -ostali'!$A$15:$O$372,J$3,FALSE)),"")</f>
        <v>0</v>
      </c>
      <c r="K21">
        <f>_xlfn.IFNA(IF($B21=0,0,+VLOOKUP($B21,'1v -ostali'!$A$15:$O$372,K$3,FALSE)),"")</f>
        <v>0</v>
      </c>
      <c r="L21">
        <f>_xlfn.IFNA(IF($B21=0,0,+VLOOKUP($B21,'1v -ostali'!$A$15:$O$372,L$3,FALSE)),"")</f>
        <v>0</v>
      </c>
      <c r="M21">
        <f>_xlfn.IFNA(IF($B21=0,0,+VLOOKUP($B21,'1v -ostali'!$A$15:$O$372,M$3,FALSE)),"")</f>
        <v>0</v>
      </c>
      <c r="N21">
        <f>_xlfn.IFNA(IF($B21=0,0,+VLOOKUP($B21,'1v -ostali'!$A$15:$O$372,N$3,FALSE)),"")</f>
        <v>0</v>
      </c>
      <c r="O21">
        <f>_xlfn.IFNA(IF($B21=0,0,+VLOOKUP($B21,'1v -ostali'!$A$15:$O$372,O$3,FALSE)),"")</f>
        <v>0</v>
      </c>
      <c r="R21">
        <f>_xlfn.IFNA(IF($B21=0,0,+VLOOKUP($B21,'1v -ostali'!$A$15:$O$372,R$3,FALSE)),"")</f>
        <v>0</v>
      </c>
      <c r="S21">
        <f>_xlfn.IFNA(IF($B21=0,0,+VLOOKUP($B21,'1v -ostali'!$A$15:$O$372,S$3,FALSE)),"")</f>
        <v>0</v>
      </c>
      <c r="T21" s="29">
        <f>_xlfn.IFNA(IF($B21=0,0,+VLOOKUP($B21,'1v -ostali'!$A$15:$AC$372,T$3,FALSE)),"")</f>
        <v>0</v>
      </c>
      <c r="U21" s="29">
        <f>_xlfn.IFNA(IF($B21=0,0,+VLOOKUP($B21,'1v -ostali'!$A$15:$AC$372,U$3,FALSE)),"")</f>
        <v>0</v>
      </c>
      <c r="V21" s="29">
        <f>_xlfn.IFNA(IF($B21=0,0,+VLOOKUP($B21,'1v -ostali'!$A$15:$AC$372,V$3,FALSE)),"")</f>
        <v>0</v>
      </c>
      <c r="W21" s="29">
        <f>_xlfn.IFNA(IF($B21=0,0,+VLOOKUP($B21,'1v -ostali'!$A$15:$AC$372,W$3,FALSE)),"")</f>
        <v>0</v>
      </c>
      <c r="X21" s="29">
        <f>_xlfn.IFNA(IF($B21=0,0,+VLOOKUP($B21,'1v -ostali'!$A$15:$AC$372,X$3,FALSE)),"")</f>
        <v>0</v>
      </c>
      <c r="Y21" s="29">
        <f>_xlfn.IFNA(IF($B21=0,0,+VLOOKUP($B21,'1v -ostali'!$A$15:$AC$372,Y$3,FALSE)),"")</f>
        <v>0</v>
      </c>
      <c r="Z21" s="29">
        <f>_xlfn.IFNA(IF($B21=0,0,+VLOOKUP($B21,'1v -ostali'!$A$15:$AC$372,Z$3,FALSE)),"")</f>
        <v>0</v>
      </c>
      <c r="AA21" s="29">
        <f>_xlfn.IFNA(IF($B21=0,0,+VLOOKUP($B21,'1v -ostali'!$A$15:$AC$372,AA$3,FALSE)),"")</f>
        <v>0</v>
      </c>
      <c r="AB21" s="29">
        <f>_xlfn.IFNA(IF($B21=0,0,+VLOOKUP($B21,'1v -ostali'!$A$15:$AC$372,AB$3,FALSE)),"")</f>
        <v>0</v>
      </c>
      <c r="AC21" s="29">
        <f>_xlfn.IFNA(IF($B21=0,0,+VLOOKUP($B21,'1v -ostali'!$A$15:$AC$372,AC$3,FALSE)),"")</f>
        <v>0</v>
      </c>
      <c r="AD21" s="29">
        <f>+IFERROR((W21*'1v -ostali'!$C$6)/100,"")</f>
        <v>0</v>
      </c>
      <c r="AE21" s="29">
        <f>+IFERROR((X21*'1v -ostali'!$C$6)/100,"")</f>
        <v>0</v>
      </c>
      <c r="AF21" s="29">
        <f>+IFERROR((AB21*'1v -ostali'!$C$6)/100,"")</f>
        <v>0</v>
      </c>
      <c r="AG21" s="29">
        <f>+IFERROR((AC21*'1v -ostali'!$C$6)/100,"")</f>
        <v>0</v>
      </c>
    </row>
    <row r="22" spans="1:33" x14ac:dyDescent="0.2">
      <c r="A22">
        <f t="shared" si="0"/>
        <v>0</v>
      </c>
      <c r="B22">
        <f>+IF(MAX(B$4:B21)+1&lt;=B$1,B21+1,0)</f>
        <v>0</v>
      </c>
      <c r="C22" s="194">
        <f t="shared" si="1"/>
        <v>0</v>
      </c>
      <c r="D22">
        <f t="shared" si="2"/>
        <v>0</v>
      </c>
      <c r="E22" s="319">
        <f t="shared" si="3"/>
        <v>0</v>
      </c>
      <c r="F22" s="194">
        <f t="shared" si="4"/>
        <v>0</v>
      </c>
      <c r="G22">
        <f>_xlfn.IFNA(IF($B22=0,0,+VLOOKUP($B22,'1v -ostali'!$A$15:$O$372,G$3,FALSE)),"")</f>
        <v>0</v>
      </c>
      <c r="I22">
        <f>_xlfn.IFNA(IF($B22=0,0,+VLOOKUP($B22,'1v -ostali'!$A$15:$O$372,I$3,FALSE)),"")</f>
        <v>0</v>
      </c>
      <c r="J22">
        <f>_xlfn.IFNA(IF($B22=0,0,+VLOOKUP($B22,'1v -ostali'!$A$15:$O$372,J$3,FALSE)),"")</f>
        <v>0</v>
      </c>
      <c r="K22">
        <f>_xlfn.IFNA(IF($B22=0,0,+VLOOKUP($B22,'1v -ostali'!$A$15:$O$372,K$3,FALSE)),"")</f>
        <v>0</v>
      </c>
      <c r="L22">
        <f>_xlfn.IFNA(IF($B22=0,0,+VLOOKUP($B22,'1v -ostali'!$A$15:$O$372,L$3,FALSE)),"")</f>
        <v>0</v>
      </c>
      <c r="M22">
        <f>_xlfn.IFNA(IF($B22=0,0,+VLOOKUP($B22,'1v -ostali'!$A$15:$O$372,M$3,FALSE)),"")</f>
        <v>0</v>
      </c>
      <c r="N22">
        <f>_xlfn.IFNA(IF($B22=0,0,+VLOOKUP($B22,'1v -ostali'!$A$15:$O$372,N$3,FALSE)),"")</f>
        <v>0</v>
      </c>
      <c r="O22">
        <f>_xlfn.IFNA(IF($B22=0,0,+VLOOKUP($B22,'1v -ostali'!$A$15:$O$372,O$3,FALSE)),"")</f>
        <v>0</v>
      </c>
      <c r="R22">
        <f>_xlfn.IFNA(IF($B22=0,0,+VLOOKUP($B22,'1v -ostali'!$A$15:$O$372,R$3,FALSE)),"")</f>
        <v>0</v>
      </c>
      <c r="S22">
        <f>_xlfn.IFNA(IF($B22=0,0,+VLOOKUP($B22,'1v -ostali'!$A$15:$O$372,S$3,FALSE)),"")</f>
        <v>0</v>
      </c>
      <c r="T22" s="29">
        <f>_xlfn.IFNA(IF($B22=0,0,+VLOOKUP($B22,'1v -ostali'!$A$15:$AC$372,T$3,FALSE)),"")</f>
        <v>0</v>
      </c>
      <c r="U22" s="29">
        <f>_xlfn.IFNA(IF($B22=0,0,+VLOOKUP($B22,'1v -ostali'!$A$15:$AC$372,U$3,FALSE)),"")</f>
        <v>0</v>
      </c>
      <c r="V22" s="29">
        <f>_xlfn.IFNA(IF($B22=0,0,+VLOOKUP($B22,'1v -ostali'!$A$15:$AC$372,V$3,FALSE)),"")</f>
        <v>0</v>
      </c>
      <c r="W22" s="29">
        <f>_xlfn.IFNA(IF($B22=0,0,+VLOOKUP($B22,'1v -ostali'!$A$15:$AC$372,W$3,FALSE)),"")</f>
        <v>0</v>
      </c>
      <c r="X22" s="29">
        <f>_xlfn.IFNA(IF($B22=0,0,+VLOOKUP($B22,'1v -ostali'!$A$15:$AC$372,X$3,FALSE)),"")</f>
        <v>0</v>
      </c>
      <c r="Y22" s="29">
        <f>_xlfn.IFNA(IF($B22=0,0,+VLOOKUP($B22,'1v -ostali'!$A$15:$AC$372,Y$3,FALSE)),"")</f>
        <v>0</v>
      </c>
      <c r="Z22" s="29">
        <f>_xlfn.IFNA(IF($B22=0,0,+VLOOKUP($B22,'1v -ostali'!$A$15:$AC$372,Z$3,FALSE)),"")</f>
        <v>0</v>
      </c>
      <c r="AA22" s="29">
        <f>_xlfn.IFNA(IF($B22=0,0,+VLOOKUP($B22,'1v -ostali'!$A$15:$AC$372,AA$3,FALSE)),"")</f>
        <v>0</v>
      </c>
      <c r="AB22" s="29">
        <f>_xlfn.IFNA(IF($B22=0,0,+VLOOKUP($B22,'1v -ostali'!$A$15:$AC$372,AB$3,FALSE)),"")</f>
        <v>0</v>
      </c>
      <c r="AC22" s="29">
        <f>_xlfn.IFNA(IF($B22=0,0,+VLOOKUP($B22,'1v -ostali'!$A$15:$AC$372,AC$3,FALSE)),"")</f>
        <v>0</v>
      </c>
      <c r="AD22" s="29">
        <f>+IFERROR((W22*'1v -ostali'!$C$6)/100,"")</f>
        <v>0</v>
      </c>
      <c r="AE22" s="29">
        <f>+IFERROR((X22*'1v -ostali'!$C$6)/100,"")</f>
        <v>0</v>
      </c>
      <c r="AF22" s="29">
        <f>+IFERROR((AB22*'1v -ostali'!$C$6)/100,"")</f>
        <v>0</v>
      </c>
      <c r="AG22" s="29">
        <f>+IFERROR((AC22*'1v -ostali'!$C$6)/100,"")</f>
        <v>0</v>
      </c>
    </row>
    <row r="23" spans="1:33" x14ac:dyDescent="0.2">
      <c r="A23">
        <f t="shared" si="0"/>
        <v>0</v>
      </c>
      <c r="B23">
        <f>+IF(MAX(B$4:B22)+1&lt;=B$1,B22+1,0)</f>
        <v>0</v>
      </c>
      <c r="C23" s="194">
        <f t="shared" si="1"/>
        <v>0</v>
      </c>
      <c r="D23">
        <f t="shared" si="2"/>
        <v>0</v>
      </c>
      <c r="E23" s="319">
        <f t="shared" si="3"/>
        <v>0</v>
      </c>
      <c r="F23" s="194">
        <f t="shared" si="4"/>
        <v>0</v>
      </c>
      <c r="G23">
        <f>_xlfn.IFNA(IF($B23=0,0,+VLOOKUP($B23,'1v -ostali'!$A$15:$O$372,G$3,FALSE)),"")</f>
        <v>0</v>
      </c>
      <c r="I23">
        <f>_xlfn.IFNA(IF($B23=0,0,+VLOOKUP($B23,'1v -ostali'!$A$15:$O$372,I$3,FALSE)),"")</f>
        <v>0</v>
      </c>
      <c r="J23">
        <f>_xlfn.IFNA(IF($B23=0,0,+VLOOKUP($B23,'1v -ostali'!$A$15:$O$372,J$3,FALSE)),"")</f>
        <v>0</v>
      </c>
      <c r="K23">
        <f>_xlfn.IFNA(IF($B23=0,0,+VLOOKUP($B23,'1v -ostali'!$A$15:$O$372,K$3,FALSE)),"")</f>
        <v>0</v>
      </c>
      <c r="L23">
        <f>_xlfn.IFNA(IF($B23=0,0,+VLOOKUP($B23,'1v -ostali'!$A$15:$O$372,L$3,FALSE)),"")</f>
        <v>0</v>
      </c>
      <c r="M23">
        <f>_xlfn.IFNA(IF($B23=0,0,+VLOOKUP($B23,'1v -ostali'!$A$15:$O$372,M$3,FALSE)),"")</f>
        <v>0</v>
      </c>
      <c r="N23">
        <f>_xlfn.IFNA(IF($B23=0,0,+VLOOKUP($B23,'1v -ostali'!$A$15:$O$372,N$3,FALSE)),"")</f>
        <v>0</v>
      </c>
      <c r="O23">
        <f>_xlfn.IFNA(IF($B23=0,0,+VLOOKUP($B23,'1v -ostali'!$A$15:$O$372,O$3,FALSE)),"")</f>
        <v>0</v>
      </c>
      <c r="R23">
        <f>_xlfn.IFNA(IF($B23=0,0,+VLOOKUP($B23,'1v -ostali'!$A$15:$O$372,R$3,FALSE)),"")</f>
        <v>0</v>
      </c>
      <c r="S23">
        <f>_xlfn.IFNA(IF($B23=0,0,+VLOOKUP($B23,'1v -ostali'!$A$15:$O$372,S$3,FALSE)),"")</f>
        <v>0</v>
      </c>
      <c r="T23" s="29">
        <f>_xlfn.IFNA(IF($B23=0,0,+VLOOKUP($B23,'1v -ostali'!$A$15:$AC$372,T$3,FALSE)),"")</f>
        <v>0</v>
      </c>
      <c r="U23" s="29">
        <f>_xlfn.IFNA(IF($B23=0,0,+VLOOKUP($B23,'1v -ostali'!$A$15:$AC$372,U$3,FALSE)),"")</f>
        <v>0</v>
      </c>
      <c r="V23" s="29">
        <f>_xlfn.IFNA(IF($B23=0,0,+VLOOKUP($B23,'1v -ostali'!$A$15:$AC$372,V$3,FALSE)),"")</f>
        <v>0</v>
      </c>
      <c r="W23" s="29">
        <f>_xlfn.IFNA(IF($B23=0,0,+VLOOKUP($B23,'1v -ostali'!$A$15:$AC$372,W$3,FALSE)),"")</f>
        <v>0</v>
      </c>
      <c r="X23" s="29">
        <f>_xlfn.IFNA(IF($B23=0,0,+VLOOKUP($B23,'1v -ostali'!$A$15:$AC$372,X$3,FALSE)),"")</f>
        <v>0</v>
      </c>
      <c r="Y23" s="29">
        <f>_xlfn.IFNA(IF($B23=0,0,+VLOOKUP($B23,'1v -ostali'!$A$15:$AC$372,Y$3,FALSE)),"")</f>
        <v>0</v>
      </c>
      <c r="Z23" s="29">
        <f>_xlfn.IFNA(IF($B23=0,0,+VLOOKUP($B23,'1v -ostali'!$A$15:$AC$372,Z$3,FALSE)),"")</f>
        <v>0</v>
      </c>
      <c r="AA23" s="29">
        <f>_xlfn.IFNA(IF($B23=0,0,+VLOOKUP($B23,'1v -ostali'!$A$15:$AC$372,AA$3,FALSE)),"")</f>
        <v>0</v>
      </c>
      <c r="AB23" s="29">
        <f>_xlfn.IFNA(IF($B23=0,0,+VLOOKUP($B23,'1v -ostali'!$A$15:$AC$372,AB$3,FALSE)),"")</f>
        <v>0</v>
      </c>
      <c r="AC23" s="29">
        <f>_xlfn.IFNA(IF($B23=0,0,+VLOOKUP($B23,'1v -ostali'!$A$15:$AC$372,AC$3,FALSE)),"")</f>
        <v>0</v>
      </c>
      <c r="AD23" s="29">
        <f>+IFERROR((W23*'1v -ostali'!$C$6)/100,"")</f>
        <v>0</v>
      </c>
      <c r="AE23" s="29">
        <f>+IFERROR((X23*'1v -ostali'!$C$6)/100,"")</f>
        <v>0</v>
      </c>
      <c r="AF23" s="29">
        <f>+IFERROR((AB23*'1v -ostali'!$C$6)/100,"")</f>
        <v>0</v>
      </c>
      <c r="AG23" s="29">
        <f>+IFERROR((AC23*'1v -ostali'!$C$6)/100,"")</f>
        <v>0</v>
      </c>
    </row>
    <row r="24" spans="1:33" x14ac:dyDescent="0.2">
      <c r="A24">
        <f t="shared" si="0"/>
        <v>0</v>
      </c>
      <c r="B24">
        <f>+IF(MAX(B$4:B23)+1&lt;=B$1,B23+1,0)</f>
        <v>0</v>
      </c>
      <c r="C24" s="194">
        <f t="shared" si="1"/>
        <v>0</v>
      </c>
      <c r="D24">
        <f t="shared" si="2"/>
        <v>0</v>
      </c>
      <c r="E24" s="319">
        <f t="shared" si="3"/>
        <v>0</v>
      </c>
      <c r="F24" s="194">
        <f t="shared" si="4"/>
        <v>0</v>
      </c>
      <c r="G24">
        <f>_xlfn.IFNA(IF($B24=0,0,+VLOOKUP($B24,'1v -ostali'!$A$15:$O$372,G$3,FALSE)),"")</f>
        <v>0</v>
      </c>
      <c r="I24">
        <f>_xlfn.IFNA(IF($B24=0,0,+VLOOKUP($B24,'1v -ostali'!$A$15:$O$372,I$3,FALSE)),"")</f>
        <v>0</v>
      </c>
      <c r="J24">
        <f>_xlfn.IFNA(IF($B24=0,0,+VLOOKUP($B24,'1v -ostali'!$A$15:$O$372,J$3,FALSE)),"")</f>
        <v>0</v>
      </c>
      <c r="K24">
        <f>_xlfn.IFNA(IF($B24=0,0,+VLOOKUP($B24,'1v -ostali'!$A$15:$O$372,K$3,FALSE)),"")</f>
        <v>0</v>
      </c>
      <c r="L24">
        <f>_xlfn.IFNA(IF($B24=0,0,+VLOOKUP($B24,'1v -ostali'!$A$15:$O$372,L$3,FALSE)),"")</f>
        <v>0</v>
      </c>
      <c r="M24">
        <f>_xlfn.IFNA(IF($B24=0,0,+VLOOKUP($B24,'1v -ostali'!$A$15:$O$372,M$3,FALSE)),"")</f>
        <v>0</v>
      </c>
      <c r="N24">
        <f>_xlfn.IFNA(IF($B24=0,0,+VLOOKUP($B24,'1v -ostali'!$A$15:$O$372,N$3,FALSE)),"")</f>
        <v>0</v>
      </c>
      <c r="O24">
        <f>_xlfn.IFNA(IF($B24=0,0,+VLOOKUP($B24,'1v -ostali'!$A$15:$O$372,O$3,FALSE)),"")</f>
        <v>0</v>
      </c>
      <c r="R24">
        <f>_xlfn.IFNA(IF($B24=0,0,+VLOOKUP($B24,'1v -ostali'!$A$15:$O$372,R$3,FALSE)),"")</f>
        <v>0</v>
      </c>
      <c r="S24">
        <f>_xlfn.IFNA(IF($B24=0,0,+VLOOKUP($B24,'1v -ostali'!$A$15:$O$372,S$3,FALSE)),"")</f>
        <v>0</v>
      </c>
      <c r="T24" s="29">
        <f>_xlfn.IFNA(IF($B24=0,0,+VLOOKUP($B24,'1v -ostali'!$A$15:$AC$372,T$3,FALSE)),"")</f>
        <v>0</v>
      </c>
      <c r="U24" s="29">
        <f>_xlfn.IFNA(IF($B24=0,0,+VLOOKUP($B24,'1v -ostali'!$A$15:$AC$372,U$3,FALSE)),"")</f>
        <v>0</v>
      </c>
      <c r="V24" s="29">
        <f>_xlfn.IFNA(IF($B24=0,0,+VLOOKUP($B24,'1v -ostali'!$A$15:$AC$372,V$3,FALSE)),"")</f>
        <v>0</v>
      </c>
      <c r="W24" s="29">
        <f>_xlfn.IFNA(IF($B24=0,0,+VLOOKUP($B24,'1v -ostali'!$A$15:$AC$372,W$3,FALSE)),"")</f>
        <v>0</v>
      </c>
      <c r="X24" s="29">
        <f>_xlfn.IFNA(IF($B24=0,0,+VLOOKUP($B24,'1v -ostali'!$A$15:$AC$372,X$3,FALSE)),"")</f>
        <v>0</v>
      </c>
      <c r="Y24" s="29">
        <f>_xlfn.IFNA(IF($B24=0,0,+VLOOKUP($B24,'1v -ostali'!$A$15:$AC$372,Y$3,FALSE)),"")</f>
        <v>0</v>
      </c>
      <c r="Z24" s="29">
        <f>_xlfn.IFNA(IF($B24=0,0,+VLOOKUP($B24,'1v -ostali'!$A$15:$AC$372,Z$3,FALSE)),"")</f>
        <v>0</v>
      </c>
      <c r="AA24" s="29">
        <f>_xlfn.IFNA(IF($B24=0,0,+VLOOKUP($B24,'1v -ostali'!$A$15:$AC$372,AA$3,FALSE)),"")</f>
        <v>0</v>
      </c>
      <c r="AB24" s="29">
        <f>_xlfn.IFNA(IF($B24=0,0,+VLOOKUP($B24,'1v -ostali'!$A$15:$AC$372,AB$3,FALSE)),"")</f>
        <v>0</v>
      </c>
      <c r="AC24" s="29">
        <f>_xlfn.IFNA(IF($B24=0,0,+VLOOKUP($B24,'1v -ostali'!$A$15:$AC$372,AC$3,FALSE)),"")</f>
        <v>0</v>
      </c>
      <c r="AD24" s="29">
        <f>+IFERROR((W24*'1v -ostali'!$C$6)/100,"")</f>
        <v>0</v>
      </c>
      <c r="AE24" s="29">
        <f>+IFERROR((X24*'1v -ostali'!$C$6)/100,"")</f>
        <v>0</v>
      </c>
      <c r="AF24" s="29">
        <f>+IFERROR((AB24*'1v -ostali'!$C$6)/100,"")</f>
        <v>0</v>
      </c>
      <c r="AG24" s="29">
        <f>+IFERROR((AC24*'1v -ostali'!$C$6)/100,"")</f>
        <v>0</v>
      </c>
    </row>
    <row r="25" spans="1:33" x14ac:dyDescent="0.2">
      <c r="A25">
        <f t="shared" si="0"/>
        <v>0</v>
      </c>
      <c r="B25">
        <f>+IF(MAX(B$4:B24)+1&lt;=B$1,B24+1,0)</f>
        <v>0</v>
      </c>
      <c r="C25" s="194">
        <f t="shared" si="1"/>
        <v>0</v>
      </c>
      <c r="D25">
        <f t="shared" si="2"/>
        <v>0</v>
      </c>
      <c r="E25" s="319">
        <f t="shared" si="3"/>
        <v>0</v>
      </c>
      <c r="F25" s="194">
        <f t="shared" si="4"/>
        <v>0</v>
      </c>
      <c r="G25">
        <f>_xlfn.IFNA(IF($B25=0,0,+VLOOKUP($B25,'1v -ostali'!$A$15:$O$372,G$3,FALSE)),"")</f>
        <v>0</v>
      </c>
      <c r="I25">
        <f>_xlfn.IFNA(IF($B25=0,0,+VLOOKUP($B25,'1v -ostali'!$A$15:$O$372,I$3,FALSE)),"")</f>
        <v>0</v>
      </c>
      <c r="J25">
        <f>_xlfn.IFNA(IF($B25=0,0,+VLOOKUP($B25,'1v -ostali'!$A$15:$O$372,J$3,FALSE)),"")</f>
        <v>0</v>
      </c>
      <c r="K25">
        <f>_xlfn.IFNA(IF($B25=0,0,+VLOOKUP($B25,'1v -ostali'!$A$15:$O$372,K$3,FALSE)),"")</f>
        <v>0</v>
      </c>
      <c r="L25">
        <f>_xlfn.IFNA(IF($B25=0,0,+VLOOKUP($B25,'1v -ostali'!$A$15:$O$372,L$3,FALSE)),"")</f>
        <v>0</v>
      </c>
      <c r="M25">
        <f>_xlfn.IFNA(IF($B25=0,0,+VLOOKUP($B25,'1v -ostali'!$A$15:$O$372,M$3,FALSE)),"")</f>
        <v>0</v>
      </c>
      <c r="N25">
        <f>_xlfn.IFNA(IF($B25=0,0,+VLOOKUP($B25,'1v -ostali'!$A$15:$O$372,N$3,FALSE)),"")</f>
        <v>0</v>
      </c>
      <c r="O25">
        <f>_xlfn.IFNA(IF($B25=0,0,+VLOOKUP($B25,'1v -ostali'!$A$15:$O$372,O$3,FALSE)),"")</f>
        <v>0</v>
      </c>
      <c r="R25">
        <f>_xlfn.IFNA(IF($B25=0,0,+VLOOKUP($B25,'1v -ostali'!$A$15:$O$372,R$3,FALSE)),"")</f>
        <v>0</v>
      </c>
      <c r="S25">
        <f>_xlfn.IFNA(IF($B25=0,0,+VLOOKUP($B25,'1v -ostali'!$A$15:$O$372,S$3,FALSE)),"")</f>
        <v>0</v>
      </c>
      <c r="T25" s="29">
        <f>_xlfn.IFNA(IF($B25=0,0,+VLOOKUP($B25,'1v -ostali'!$A$15:$AC$372,T$3,FALSE)),"")</f>
        <v>0</v>
      </c>
      <c r="U25" s="29">
        <f>_xlfn.IFNA(IF($B25=0,0,+VLOOKUP($B25,'1v -ostali'!$A$15:$AC$372,U$3,FALSE)),"")</f>
        <v>0</v>
      </c>
      <c r="V25" s="29">
        <f>_xlfn.IFNA(IF($B25=0,0,+VLOOKUP($B25,'1v -ostali'!$A$15:$AC$372,V$3,FALSE)),"")</f>
        <v>0</v>
      </c>
      <c r="W25" s="29">
        <f>_xlfn.IFNA(IF($B25=0,0,+VLOOKUP($B25,'1v -ostali'!$A$15:$AC$372,W$3,FALSE)),"")</f>
        <v>0</v>
      </c>
      <c r="X25" s="29">
        <f>_xlfn.IFNA(IF($B25=0,0,+VLOOKUP($B25,'1v -ostali'!$A$15:$AC$372,X$3,FALSE)),"")</f>
        <v>0</v>
      </c>
      <c r="Y25" s="29">
        <f>_xlfn.IFNA(IF($B25=0,0,+VLOOKUP($B25,'1v -ostali'!$A$15:$AC$372,Y$3,FALSE)),"")</f>
        <v>0</v>
      </c>
      <c r="Z25" s="29">
        <f>_xlfn.IFNA(IF($B25=0,0,+VLOOKUP($B25,'1v -ostali'!$A$15:$AC$372,Z$3,FALSE)),"")</f>
        <v>0</v>
      </c>
      <c r="AA25" s="29">
        <f>_xlfn.IFNA(IF($B25=0,0,+VLOOKUP($B25,'1v -ostali'!$A$15:$AC$372,AA$3,FALSE)),"")</f>
        <v>0</v>
      </c>
      <c r="AB25" s="29">
        <f>_xlfn.IFNA(IF($B25=0,0,+VLOOKUP($B25,'1v -ostali'!$A$15:$AC$372,AB$3,FALSE)),"")</f>
        <v>0</v>
      </c>
      <c r="AC25" s="29">
        <f>_xlfn.IFNA(IF($B25=0,0,+VLOOKUP($B25,'1v -ostali'!$A$15:$AC$372,AC$3,FALSE)),"")</f>
        <v>0</v>
      </c>
      <c r="AD25" s="29">
        <f>+IFERROR((W25*'1v -ostali'!$C$6)/100,"")</f>
        <v>0</v>
      </c>
      <c r="AE25" s="29">
        <f>+IFERROR((X25*'1v -ostali'!$C$6)/100,"")</f>
        <v>0</v>
      </c>
      <c r="AF25" s="29">
        <f>+IFERROR((AB25*'1v -ostali'!$C$6)/100,"")</f>
        <v>0</v>
      </c>
      <c r="AG25" s="29">
        <f>+IFERROR((AC25*'1v -ostali'!$C$6)/100,"")</f>
        <v>0</v>
      </c>
    </row>
    <row r="26" spans="1:33" x14ac:dyDescent="0.2">
      <c r="A26">
        <f t="shared" si="0"/>
        <v>0</v>
      </c>
      <c r="B26">
        <f>+IF(MAX(B$4:B25)+1&lt;=B$1,B25+1,0)</f>
        <v>0</v>
      </c>
      <c r="C26" s="194">
        <f t="shared" si="1"/>
        <v>0</v>
      </c>
      <c r="D26">
        <f t="shared" si="2"/>
        <v>0</v>
      </c>
      <c r="E26" s="319">
        <f t="shared" si="3"/>
        <v>0</v>
      </c>
      <c r="F26" s="194">
        <f t="shared" si="4"/>
        <v>0</v>
      </c>
      <c r="G26">
        <f>_xlfn.IFNA(IF($B26=0,0,+VLOOKUP($B26,'1v -ostali'!$A$15:$O$372,G$3,FALSE)),"")</f>
        <v>0</v>
      </c>
      <c r="I26">
        <f>_xlfn.IFNA(IF($B26=0,0,+VLOOKUP($B26,'1v -ostali'!$A$15:$O$372,I$3,FALSE)),"")</f>
        <v>0</v>
      </c>
      <c r="J26">
        <f>_xlfn.IFNA(IF($B26=0,0,+VLOOKUP($B26,'1v -ostali'!$A$15:$O$372,J$3,FALSE)),"")</f>
        <v>0</v>
      </c>
      <c r="K26">
        <f>_xlfn.IFNA(IF($B26=0,0,+VLOOKUP($B26,'1v -ostali'!$A$15:$O$372,K$3,FALSE)),"")</f>
        <v>0</v>
      </c>
      <c r="L26">
        <f>_xlfn.IFNA(IF($B26=0,0,+VLOOKUP($B26,'1v -ostali'!$A$15:$O$372,L$3,FALSE)),"")</f>
        <v>0</v>
      </c>
      <c r="M26">
        <f>_xlfn.IFNA(IF($B26=0,0,+VLOOKUP($B26,'1v -ostali'!$A$15:$O$372,M$3,FALSE)),"")</f>
        <v>0</v>
      </c>
      <c r="N26">
        <f>_xlfn.IFNA(IF($B26=0,0,+VLOOKUP($B26,'1v -ostali'!$A$15:$O$372,N$3,FALSE)),"")</f>
        <v>0</v>
      </c>
      <c r="O26">
        <f>_xlfn.IFNA(IF($B26=0,0,+VLOOKUP($B26,'1v -ostali'!$A$15:$O$372,O$3,FALSE)),"")</f>
        <v>0</v>
      </c>
      <c r="R26">
        <f>_xlfn.IFNA(IF($B26=0,0,+VLOOKUP($B26,'1v -ostali'!$A$15:$O$372,R$3,FALSE)),"")</f>
        <v>0</v>
      </c>
      <c r="S26">
        <f>_xlfn.IFNA(IF($B26=0,0,+VLOOKUP($B26,'1v -ostali'!$A$15:$O$372,S$3,FALSE)),"")</f>
        <v>0</v>
      </c>
      <c r="T26" s="29">
        <f>_xlfn.IFNA(IF($B26=0,0,+VLOOKUP($B26,'1v -ostali'!$A$15:$AC$372,T$3,FALSE)),"")</f>
        <v>0</v>
      </c>
      <c r="U26" s="29">
        <f>_xlfn.IFNA(IF($B26=0,0,+VLOOKUP($B26,'1v -ostali'!$A$15:$AC$372,U$3,FALSE)),"")</f>
        <v>0</v>
      </c>
      <c r="V26" s="29">
        <f>_xlfn.IFNA(IF($B26=0,0,+VLOOKUP($B26,'1v -ostali'!$A$15:$AC$372,V$3,FALSE)),"")</f>
        <v>0</v>
      </c>
      <c r="W26" s="29">
        <f>_xlfn.IFNA(IF($B26=0,0,+VLOOKUP($B26,'1v -ostali'!$A$15:$AC$372,W$3,FALSE)),"")</f>
        <v>0</v>
      </c>
      <c r="X26" s="29">
        <f>_xlfn.IFNA(IF($B26=0,0,+VLOOKUP($B26,'1v -ostali'!$A$15:$AC$372,X$3,FALSE)),"")</f>
        <v>0</v>
      </c>
      <c r="Y26" s="29">
        <f>_xlfn.IFNA(IF($B26=0,0,+VLOOKUP($B26,'1v -ostali'!$A$15:$AC$372,Y$3,FALSE)),"")</f>
        <v>0</v>
      </c>
      <c r="Z26" s="29">
        <f>_xlfn.IFNA(IF($B26=0,0,+VLOOKUP($B26,'1v -ostali'!$A$15:$AC$372,Z$3,FALSE)),"")</f>
        <v>0</v>
      </c>
      <c r="AA26" s="29">
        <f>_xlfn.IFNA(IF($B26=0,0,+VLOOKUP($B26,'1v -ostali'!$A$15:$AC$372,AA$3,FALSE)),"")</f>
        <v>0</v>
      </c>
      <c r="AB26" s="29">
        <f>_xlfn.IFNA(IF($B26=0,0,+VLOOKUP($B26,'1v -ostali'!$A$15:$AC$372,AB$3,FALSE)),"")</f>
        <v>0</v>
      </c>
      <c r="AC26" s="29">
        <f>_xlfn.IFNA(IF($B26=0,0,+VLOOKUP($B26,'1v -ostali'!$A$15:$AC$372,AC$3,FALSE)),"")</f>
        <v>0</v>
      </c>
      <c r="AD26" s="29">
        <f>+IFERROR((W26*'1v -ostali'!$C$6)/100,"")</f>
        <v>0</v>
      </c>
      <c r="AE26" s="29">
        <f>+IFERROR((X26*'1v -ostali'!$C$6)/100,"")</f>
        <v>0</v>
      </c>
      <c r="AF26" s="29">
        <f>+IFERROR((AB26*'1v -ostali'!$C$6)/100,"")</f>
        <v>0</v>
      </c>
      <c r="AG26" s="29">
        <f>+IFERROR((AC26*'1v -ostali'!$C$6)/100,"")</f>
        <v>0</v>
      </c>
    </row>
    <row r="27" spans="1:33" x14ac:dyDescent="0.2">
      <c r="A27">
        <f t="shared" si="0"/>
        <v>0</v>
      </c>
      <c r="B27">
        <f>+IF(MAX(B$4:B26)+1&lt;=B$1,B26+1,0)</f>
        <v>0</v>
      </c>
      <c r="C27" s="194">
        <f t="shared" si="1"/>
        <v>0</v>
      </c>
      <c r="D27">
        <f t="shared" si="2"/>
        <v>0</v>
      </c>
      <c r="E27" s="319">
        <f t="shared" si="3"/>
        <v>0</v>
      </c>
      <c r="F27" s="194">
        <f t="shared" si="4"/>
        <v>0</v>
      </c>
      <c r="G27">
        <f>_xlfn.IFNA(IF($B27=0,0,+VLOOKUP($B27,'1v -ostali'!$A$15:$O$372,G$3,FALSE)),"")</f>
        <v>0</v>
      </c>
      <c r="I27">
        <f>_xlfn.IFNA(IF($B27=0,0,+VLOOKUP($B27,'1v -ostali'!$A$15:$O$372,I$3,FALSE)),"")</f>
        <v>0</v>
      </c>
      <c r="J27">
        <f>_xlfn.IFNA(IF($B27=0,0,+VLOOKUP($B27,'1v -ostali'!$A$15:$O$372,J$3,FALSE)),"")</f>
        <v>0</v>
      </c>
      <c r="K27">
        <f>_xlfn.IFNA(IF($B27=0,0,+VLOOKUP($B27,'1v -ostali'!$A$15:$O$372,K$3,FALSE)),"")</f>
        <v>0</v>
      </c>
      <c r="L27">
        <f>_xlfn.IFNA(IF($B27=0,0,+VLOOKUP($B27,'1v -ostali'!$A$15:$O$372,L$3,FALSE)),"")</f>
        <v>0</v>
      </c>
      <c r="M27">
        <f>_xlfn.IFNA(IF($B27=0,0,+VLOOKUP($B27,'1v -ostali'!$A$15:$O$372,M$3,FALSE)),"")</f>
        <v>0</v>
      </c>
      <c r="N27">
        <f>_xlfn.IFNA(IF($B27=0,0,+VLOOKUP($B27,'1v -ostali'!$A$15:$O$372,N$3,FALSE)),"")</f>
        <v>0</v>
      </c>
      <c r="O27">
        <f>_xlfn.IFNA(IF($B27=0,0,+VLOOKUP($B27,'1v -ostali'!$A$15:$O$372,O$3,FALSE)),"")</f>
        <v>0</v>
      </c>
      <c r="R27">
        <f>_xlfn.IFNA(IF($B27=0,0,+VLOOKUP($B27,'1v -ostali'!$A$15:$O$372,R$3,FALSE)),"")</f>
        <v>0</v>
      </c>
      <c r="S27">
        <f>_xlfn.IFNA(IF($B27=0,0,+VLOOKUP($B27,'1v -ostali'!$A$15:$O$372,S$3,FALSE)),"")</f>
        <v>0</v>
      </c>
      <c r="T27" s="29">
        <f>_xlfn.IFNA(IF($B27=0,0,+VLOOKUP($B27,'1v -ostali'!$A$15:$AC$372,T$3,FALSE)),"")</f>
        <v>0</v>
      </c>
      <c r="U27" s="29">
        <f>_xlfn.IFNA(IF($B27=0,0,+VLOOKUP($B27,'1v -ostali'!$A$15:$AC$372,U$3,FALSE)),"")</f>
        <v>0</v>
      </c>
      <c r="V27" s="29">
        <f>_xlfn.IFNA(IF($B27=0,0,+VLOOKUP($B27,'1v -ostali'!$A$15:$AC$372,V$3,FALSE)),"")</f>
        <v>0</v>
      </c>
      <c r="W27" s="29">
        <f>_xlfn.IFNA(IF($B27=0,0,+VLOOKUP($B27,'1v -ostali'!$A$15:$AC$372,W$3,FALSE)),"")</f>
        <v>0</v>
      </c>
      <c r="X27" s="29">
        <f>_xlfn.IFNA(IF($B27=0,0,+VLOOKUP($B27,'1v -ostali'!$A$15:$AC$372,X$3,FALSE)),"")</f>
        <v>0</v>
      </c>
      <c r="Y27" s="29">
        <f>_xlfn.IFNA(IF($B27=0,0,+VLOOKUP($B27,'1v -ostali'!$A$15:$AC$372,Y$3,FALSE)),"")</f>
        <v>0</v>
      </c>
      <c r="Z27" s="29">
        <f>_xlfn.IFNA(IF($B27=0,0,+VLOOKUP($B27,'1v -ostali'!$A$15:$AC$372,Z$3,FALSE)),"")</f>
        <v>0</v>
      </c>
      <c r="AA27" s="29">
        <f>_xlfn.IFNA(IF($B27=0,0,+VLOOKUP($B27,'1v -ostali'!$A$15:$AC$372,AA$3,FALSE)),"")</f>
        <v>0</v>
      </c>
      <c r="AB27" s="29">
        <f>_xlfn.IFNA(IF($B27=0,0,+VLOOKUP($B27,'1v -ostali'!$A$15:$AC$372,AB$3,FALSE)),"")</f>
        <v>0</v>
      </c>
      <c r="AC27" s="29">
        <f>_xlfn.IFNA(IF($B27=0,0,+VLOOKUP($B27,'1v -ostali'!$A$15:$AC$372,AC$3,FALSE)),"")</f>
        <v>0</v>
      </c>
      <c r="AD27" s="29">
        <f>+IFERROR((W27*'1v -ostali'!$C$6)/100,"")</f>
        <v>0</v>
      </c>
      <c r="AE27" s="29">
        <f>+IFERROR((X27*'1v -ostali'!$C$6)/100,"")</f>
        <v>0</v>
      </c>
      <c r="AF27" s="29">
        <f>+IFERROR((AB27*'1v -ostali'!$C$6)/100,"")</f>
        <v>0</v>
      </c>
      <c r="AG27" s="29">
        <f>+IFERROR((AC27*'1v -ostali'!$C$6)/100,"")</f>
        <v>0</v>
      </c>
    </row>
    <row r="28" spans="1:33" x14ac:dyDescent="0.2">
      <c r="A28">
        <f t="shared" si="0"/>
        <v>0</v>
      </c>
      <c r="B28">
        <f>+IF(MAX(B$4:B27)+1&lt;=B$1,B27+1,0)</f>
        <v>0</v>
      </c>
      <c r="C28" s="194">
        <f t="shared" si="1"/>
        <v>0</v>
      </c>
      <c r="D28">
        <f t="shared" si="2"/>
        <v>0</v>
      </c>
      <c r="E28" s="319">
        <f t="shared" si="3"/>
        <v>0</v>
      </c>
      <c r="F28" s="194">
        <f t="shared" si="4"/>
        <v>0</v>
      </c>
      <c r="G28">
        <f>_xlfn.IFNA(IF($B28=0,0,+VLOOKUP($B28,'1v -ostali'!$A$15:$O$372,G$3,FALSE)),"")</f>
        <v>0</v>
      </c>
      <c r="I28">
        <f>_xlfn.IFNA(IF($B28=0,0,+VLOOKUP($B28,'1v -ostali'!$A$15:$O$372,I$3,FALSE)),"")</f>
        <v>0</v>
      </c>
      <c r="J28">
        <f>_xlfn.IFNA(IF($B28=0,0,+VLOOKUP($B28,'1v -ostali'!$A$15:$O$372,J$3,FALSE)),"")</f>
        <v>0</v>
      </c>
      <c r="K28">
        <f>_xlfn.IFNA(IF($B28=0,0,+VLOOKUP($B28,'1v -ostali'!$A$15:$O$372,K$3,FALSE)),"")</f>
        <v>0</v>
      </c>
      <c r="L28">
        <f>_xlfn.IFNA(IF($B28=0,0,+VLOOKUP($B28,'1v -ostali'!$A$15:$O$372,L$3,FALSE)),"")</f>
        <v>0</v>
      </c>
      <c r="M28">
        <f>_xlfn.IFNA(IF($B28=0,0,+VLOOKUP($B28,'1v -ostali'!$A$15:$O$372,M$3,FALSE)),"")</f>
        <v>0</v>
      </c>
      <c r="N28">
        <f>_xlfn.IFNA(IF($B28=0,0,+VLOOKUP($B28,'1v -ostali'!$A$15:$O$372,N$3,FALSE)),"")</f>
        <v>0</v>
      </c>
      <c r="O28">
        <f>_xlfn.IFNA(IF($B28=0,0,+VLOOKUP($B28,'1v -ostali'!$A$15:$O$372,O$3,FALSE)),"")</f>
        <v>0</v>
      </c>
      <c r="R28">
        <f>_xlfn.IFNA(IF($B28=0,0,+VLOOKUP($B28,'1v -ostali'!$A$15:$O$372,R$3,FALSE)),"")</f>
        <v>0</v>
      </c>
      <c r="S28">
        <f>_xlfn.IFNA(IF($B28=0,0,+VLOOKUP($B28,'1v -ostali'!$A$15:$O$372,S$3,FALSE)),"")</f>
        <v>0</v>
      </c>
      <c r="T28" s="29">
        <f>_xlfn.IFNA(IF($B28=0,0,+VLOOKUP($B28,'1v -ostali'!$A$15:$AC$372,T$3,FALSE)),"")</f>
        <v>0</v>
      </c>
      <c r="U28" s="29">
        <f>_xlfn.IFNA(IF($B28=0,0,+VLOOKUP($B28,'1v -ostali'!$A$15:$AC$372,U$3,FALSE)),"")</f>
        <v>0</v>
      </c>
      <c r="V28" s="29">
        <f>_xlfn.IFNA(IF($B28=0,0,+VLOOKUP($B28,'1v -ostali'!$A$15:$AC$372,V$3,FALSE)),"")</f>
        <v>0</v>
      </c>
      <c r="W28" s="29">
        <f>_xlfn.IFNA(IF($B28=0,0,+VLOOKUP($B28,'1v -ostali'!$A$15:$AC$372,W$3,FALSE)),"")</f>
        <v>0</v>
      </c>
      <c r="X28" s="29">
        <f>_xlfn.IFNA(IF($B28=0,0,+VLOOKUP($B28,'1v -ostali'!$A$15:$AC$372,X$3,FALSE)),"")</f>
        <v>0</v>
      </c>
      <c r="Y28" s="29">
        <f>_xlfn.IFNA(IF($B28=0,0,+VLOOKUP($B28,'1v -ostali'!$A$15:$AC$372,Y$3,FALSE)),"")</f>
        <v>0</v>
      </c>
      <c r="Z28" s="29">
        <f>_xlfn.IFNA(IF($B28=0,0,+VLOOKUP($B28,'1v -ostali'!$A$15:$AC$372,Z$3,FALSE)),"")</f>
        <v>0</v>
      </c>
      <c r="AA28" s="29">
        <f>_xlfn.IFNA(IF($B28=0,0,+VLOOKUP($B28,'1v -ostali'!$A$15:$AC$372,AA$3,FALSE)),"")</f>
        <v>0</v>
      </c>
      <c r="AB28" s="29">
        <f>_xlfn.IFNA(IF($B28=0,0,+VLOOKUP($B28,'1v -ostali'!$A$15:$AC$372,AB$3,FALSE)),"")</f>
        <v>0</v>
      </c>
      <c r="AC28" s="29">
        <f>_xlfn.IFNA(IF($B28=0,0,+VLOOKUP($B28,'1v -ostali'!$A$15:$AC$372,AC$3,FALSE)),"")</f>
        <v>0</v>
      </c>
      <c r="AD28" s="29">
        <f>+IFERROR((W28*'1v -ostali'!$C$6)/100,"")</f>
        <v>0</v>
      </c>
      <c r="AE28" s="29">
        <f>+IFERROR((X28*'1v -ostali'!$C$6)/100,"")</f>
        <v>0</v>
      </c>
      <c r="AF28" s="29">
        <f>+IFERROR((AB28*'1v -ostali'!$C$6)/100,"")</f>
        <v>0</v>
      </c>
      <c r="AG28" s="29">
        <f>+IFERROR((AC28*'1v -ostali'!$C$6)/100,"")</f>
        <v>0</v>
      </c>
    </row>
    <row r="29" spans="1:33" x14ac:dyDescent="0.2">
      <c r="A29">
        <f t="shared" si="0"/>
        <v>0</v>
      </c>
      <c r="B29">
        <f>+IF(MAX(B$4:B28)+1&lt;=B$1,B28+1,0)</f>
        <v>0</v>
      </c>
      <c r="C29" s="194">
        <f t="shared" si="1"/>
        <v>0</v>
      </c>
      <c r="D29">
        <f t="shared" si="2"/>
        <v>0</v>
      </c>
      <c r="E29" s="319">
        <f t="shared" si="3"/>
        <v>0</v>
      </c>
      <c r="F29" s="194">
        <f t="shared" si="4"/>
        <v>0</v>
      </c>
      <c r="G29">
        <f>_xlfn.IFNA(IF($B29=0,0,+VLOOKUP($B29,'1v -ostali'!$A$15:$O$372,G$3,FALSE)),"")</f>
        <v>0</v>
      </c>
      <c r="I29">
        <f>_xlfn.IFNA(IF($B29=0,0,+VLOOKUP($B29,'1v -ostali'!$A$15:$O$372,I$3,FALSE)),"")</f>
        <v>0</v>
      </c>
      <c r="J29">
        <f>_xlfn.IFNA(IF($B29=0,0,+VLOOKUP($B29,'1v -ostali'!$A$15:$O$372,J$3,FALSE)),"")</f>
        <v>0</v>
      </c>
      <c r="K29">
        <f>_xlfn.IFNA(IF($B29=0,0,+VLOOKUP($B29,'1v -ostali'!$A$15:$O$372,K$3,FALSE)),"")</f>
        <v>0</v>
      </c>
      <c r="L29">
        <f>_xlfn.IFNA(IF($B29=0,0,+VLOOKUP($B29,'1v -ostali'!$A$15:$O$372,L$3,FALSE)),"")</f>
        <v>0</v>
      </c>
      <c r="M29">
        <f>_xlfn.IFNA(IF($B29=0,0,+VLOOKUP($B29,'1v -ostali'!$A$15:$O$372,M$3,FALSE)),"")</f>
        <v>0</v>
      </c>
      <c r="N29">
        <f>_xlfn.IFNA(IF($B29=0,0,+VLOOKUP($B29,'1v -ostali'!$A$15:$O$372,N$3,FALSE)),"")</f>
        <v>0</v>
      </c>
      <c r="O29">
        <f>_xlfn.IFNA(IF($B29=0,0,+VLOOKUP($B29,'1v -ostali'!$A$15:$O$372,O$3,FALSE)),"")</f>
        <v>0</v>
      </c>
      <c r="R29">
        <f>_xlfn.IFNA(IF($B29=0,0,+VLOOKUP($B29,'1v -ostali'!$A$15:$O$372,R$3,FALSE)),"")</f>
        <v>0</v>
      </c>
      <c r="S29">
        <f>_xlfn.IFNA(IF($B29=0,0,+VLOOKUP($B29,'1v -ostali'!$A$15:$O$372,S$3,FALSE)),"")</f>
        <v>0</v>
      </c>
      <c r="T29" s="29">
        <f>_xlfn.IFNA(IF($B29=0,0,+VLOOKUP($B29,'1v -ostali'!$A$15:$AC$372,T$3,FALSE)),"")</f>
        <v>0</v>
      </c>
      <c r="U29" s="29">
        <f>_xlfn.IFNA(IF($B29=0,0,+VLOOKUP($B29,'1v -ostali'!$A$15:$AC$372,U$3,FALSE)),"")</f>
        <v>0</v>
      </c>
      <c r="V29" s="29">
        <f>_xlfn.IFNA(IF($B29=0,0,+VLOOKUP($B29,'1v -ostali'!$A$15:$AC$372,V$3,FALSE)),"")</f>
        <v>0</v>
      </c>
      <c r="W29" s="29">
        <f>_xlfn.IFNA(IF($B29=0,0,+VLOOKUP($B29,'1v -ostali'!$A$15:$AC$372,W$3,FALSE)),"")</f>
        <v>0</v>
      </c>
      <c r="X29" s="29">
        <f>_xlfn.IFNA(IF($B29=0,0,+VLOOKUP($B29,'1v -ostali'!$A$15:$AC$372,X$3,FALSE)),"")</f>
        <v>0</v>
      </c>
      <c r="Y29" s="29">
        <f>_xlfn.IFNA(IF($B29=0,0,+VLOOKUP($B29,'1v -ostali'!$A$15:$AC$372,Y$3,FALSE)),"")</f>
        <v>0</v>
      </c>
      <c r="Z29" s="29">
        <f>_xlfn.IFNA(IF($B29=0,0,+VLOOKUP($B29,'1v -ostali'!$A$15:$AC$372,Z$3,FALSE)),"")</f>
        <v>0</v>
      </c>
      <c r="AA29" s="29">
        <f>_xlfn.IFNA(IF($B29=0,0,+VLOOKUP($B29,'1v -ostali'!$A$15:$AC$372,AA$3,FALSE)),"")</f>
        <v>0</v>
      </c>
      <c r="AB29" s="29">
        <f>_xlfn.IFNA(IF($B29=0,0,+VLOOKUP($B29,'1v -ostali'!$A$15:$AC$372,AB$3,FALSE)),"")</f>
        <v>0</v>
      </c>
      <c r="AC29" s="29">
        <f>_xlfn.IFNA(IF($B29=0,0,+VLOOKUP($B29,'1v -ostali'!$A$15:$AC$372,AC$3,FALSE)),"")</f>
        <v>0</v>
      </c>
      <c r="AD29" s="29">
        <f>+IFERROR((W29*'1v -ostali'!$C$6)/100,"")</f>
        <v>0</v>
      </c>
      <c r="AE29" s="29">
        <f>+IFERROR((X29*'1v -ostali'!$C$6)/100,"")</f>
        <v>0</v>
      </c>
      <c r="AF29" s="29">
        <f>+IFERROR((AB29*'1v -ostali'!$C$6)/100,"")</f>
        <v>0</v>
      </c>
      <c r="AG29" s="29">
        <f>+IFERROR((AC29*'1v -ostali'!$C$6)/100,"")</f>
        <v>0</v>
      </c>
    </row>
    <row r="30" spans="1:33" x14ac:dyDescent="0.2">
      <c r="A30">
        <f t="shared" si="0"/>
        <v>0</v>
      </c>
      <c r="B30">
        <f>+IF(MAX(B$4:B29)+1&lt;=B$1,B29+1,0)</f>
        <v>0</v>
      </c>
      <c r="C30" s="194">
        <f t="shared" si="1"/>
        <v>0</v>
      </c>
      <c r="D30">
        <f t="shared" si="2"/>
        <v>0</v>
      </c>
      <c r="E30" s="319">
        <f t="shared" si="3"/>
        <v>0</v>
      </c>
      <c r="F30" s="194">
        <f t="shared" si="4"/>
        <v>0</v>
      </c>
      <c r="G30">
        <f>_xlfn.IFNA(IF($B30=0,0,+VLOOKUP($B30,'1v -ostali'!$A$15:$O$372,G$3,FALSE)),"")</f>
        <v>0</v>
      </c>
      <c r="I30">
        <f>_xlfn.IFNA(IF($B30=0,0,+VLOOKUP($B30,'1v -ostali'!$A$15:$O$372,I$3,FALSE)),"")</f>
        <v>0</v>
      </c>
      <c r="J30">
        <f>_xlfn.IFNA(IF($B30=0,0,+VLOOKUP($B30,'1v -ostali'!$A$15:$O$372,J$3,FALSE)),"")</f>
        <v>0</v>
      </c>
      <c r="K30">
        <f>_xlfn.IFNA(IF($B30=0,0,+VLOOKUP($B30,'1v -ostali'!$A$15:$O$372,K$3,FALSE)),"")</f>
        <v>0</v>
      </c>
      <c r="L30">
        <f>_xlfn.IFNA(IF($B30=0,0,+VLOOKUP($B30,'1v -ostali'!$A$15:$O$372,L$3,FALSE)),"")</f>
        <v>0</v>
      </c>
      <c r="M30">
        <f>_xlfn.IFNA(IF($B30=0,0,+VLOOKUP($B30,'1v -ostali'!$A$15:$O$372,M$3,FALSE)),"")</f>
        <v>0</v>
      </c>
      <c r="N30">
        <f>_xlfn.IFNA(IF($B30=0,0,+VLOOKUP($B30,'1v -ostali'!$A$15:$O$372,N$3,FALSE)),"")</f>
        <v>0</v>
      </c>
      <c r="O30">
        <f>_xlfn.IFNA(IF($B30=0,0,+VLOOKUP($B30,'1v -ostali'!$A$15:$O$372,O$3,FALSE)),"")</f>
        <v>0</v>
      </c>
      <c r="R30">
        <f>_xlfn.IFNA(IF($B30=0,0,+VLOOKUP($B30,'1v -ostali'!$A$15:$O$372,R$3,FALSE)),"")</f>
        <v>0</v>
      </c>
      <c r="S30">
        <f>_xlfn.IFNA(IF($B30=0,0,+VLOOKUP($B30,'1v -ostali'!$A$15:$O$372,S$3,FALSE)),"")</f>
        <v>0</v>
      </c>
      <c r="T30" s="29">
        <f>_xlfn.IFNA(IF($B30=0,0,+VLOOKUP($B30,'1v -ostali'!$A$15:$AC$372,T$3,FALSE)),"")</f>
        <v>0</v>
      </c>
      <c r="U30" s="29">
        <f>_xlfn.IFNA(IF($B30=0,0,+VLOOKUP($B30,'1v -ostali'!$A$15:$AC$372,U$3,FALSE)),"")</f>
        <v>0</v>
      </c>
      <c r="V30" s="29">
        <f>_xlfn.IFNA(IF($B30=0,0,+VLOOKUP($B30,'1v -ostali'!$A$15:$AC$372,V$3,FALSE)),"")</f>
        <v>0</v>
      </c>
      <c r="W30" s="29">
        <f>_xlfn.IFNA(IF($B30=0,0,+VLOOKUP($B30,'1v -ostali'!$A$15:$AC$372,W$3,FALSE)),"")</f>
        <v>0</v>
      </c>
      <c r="X30" s="29">
        <f>_xlfn.IFNA(IF($B30=0,0,+VLOOKUP($B30,'1v -ostali'!$A$15:$AC$372,X$3,FALSE)),"")</f>
        <v>0</v>
      </c>
      <c r="Y30" s="29">
        <f>_xlfn.IFNA(IF($B30=0,0,+VLOOKUP($B30,'1v -ostali'!$A$15:$AC$372,Y$3,FALSE)),"")</f>
        <v>0</v>
      </c>
      <c r="Z30" s="29">
        <f>_xlfn.IFNA(IF($B30=0,0,+VLOOKUP($B30,'1v -ostali'!$A$15:$AC$372,Z$3,FALSE)),"")</f>
        <v>0</v>
      </c>
      <c r="AA30" s="29">
        <f>_xlfn.IFNA(IF($B30=0,0,+VLOOKUP($B30,'1v -ostali'!$A$15:$AC$372,AA$3,FALSE)),"")</f>
        <v>0</v>
      </c>
      <c r="AB30" s="29">
        <f>_xlfn.IFNA(IF($B30=0,0,+VLOOKUP($B30,'1v -ostali'!$A$15:$AC$372,AB$3,FALSE)),"")</f>
        <v>0</v>
      </c>
      <c r="AC30" s="29">
        <f>_xlfn.IFNA(IF($B30=0,0,+VLOOKUP($B30,'1v -ostali'!$A$15:$AC$372,AC$3,FALSE)),"")</f>
        <v>0</v>
      </c>
      <c r="AD30" s="29">
        <f>+IFERROR((W30*'1v -ostali'!$C$6)/100,"")</f>
        <v>0</v>
      </c>
      <c r="AE30" s="29">
        <f>+IFERROR((X30*'1v -ostali'!$C$6)/100,"")</f>
        <v>0</v>
      </c>
      <c r="AF30" s="29">
        <f>+IFERROR((AB30*'1v -ostali'!$C$6)/100,"")</f>
        <v>0</v>
      </c>
      <c r="AG30" s="29">
        <f>+IFERROR((AC30*'1v -ostali'!$C$6)/100,"")</f>
        <v>0</v>
      </c>
    </row>
    <row r="31" spans="1:33" x14ac:dyDescent="0.2">
      <c r="A31">
        <f t="shared" si="0"/>
        <v>0</v>
      </c>
      <c r="B31">
        <f>+IF(MAX(B$4:B30)+1&lt;=B$1,B30+1,0)</f>
        <v>0</v>
      </c>
      <c r="C31" s="194">
        <f t="shared" si="1"/>
        <v>0</v>
      </c>
      <c r="D31">
        <f t="shared" si="2"/>
        <v>0</v>
      </c>
      <c r="E31" s="319">
        <f t="shared" si="3"/>
        <v>0</v>
      </c>
      <c r="F31" s="194">
        <f t="shared" si="4"/>
        <v>0</v>
      </c>
      <c r="G31">
        <f>_xlfn.IFNA(IF($B31=0,0,+VLOOKUP($B31,'1v -ostali'!$A$15:$O$372,G$3,FALSE)),"")</f>
        <v>0</v>
      </c>
      <c r="I31">
        <f>_xlfn.IFNA(IF($B31=0,0,+VLOOKUP($B31,'1v -ostali'!$A$15:$O$372,I$3,FALSE)),"")</f>
        <v>0</v>
      </c>
      <c r="J31">
        <f>_xlfn.IFNA(IF($B31=0,0,+VLOOKUP($B31,'1v -ostali'!$A$15:$O$372,J$3,FALSE)),"")</f>
        <v>0</v>
      </c>
      <c r="K31">
        <f>_xlfn.IFNA(IF($B31=0,0,+VLOOKUP($B31,'1v -ostali'!$A$15:$O$372,K$3,FALSE)),"")</f>
        <v>0</v>
      </c>
      <c r="L31">
        <f>_xlfn.IFNA(IF($B31=0,0,+VLOOKUP($B31,'1v -ostali'!$A$15:$O$372,L$3,FALSE)),"")</f>
        <v>0</v>
      </c>
      <c r="M31">
        <f>_xlfn.IFNA(IF($B31=0,0,+VLOOKUP($B31,'1v -ostali'!$A$15:$O$372,M$3,FALSE)),"")</f>
        <v>0</v>
      </c>
      <c r="N31">
        <f>_xlfn.IFNA(IF($B31=0,0,+VLOOKUP($B31,'1v -ostali'!$A$15:$O$372,N$3,FALSE)),"")</f>
        <v>0</v>
      </c>
      <c r="O31">
        <f>_xlfn.IFNA(IF($B31=0,0,+VLOOKUP($B31,'1v -ostali'!$A$15:$O$372,O$3,FALSE)),"")</f>
        <v>0</v>
      </c>
      <c r="R31">
        <f>_xlfn.IFNA(IF($B31=0,0,+VLOOKUP($B31,'1v -ostali'!$A$15:$O$372,R$3,FALSE)),"")</f>
        <v>0</v>
      </c>
      <c r="S31">
        <f>_xlfn.IFNA(IF($B31=0,0,+VLOOKUP($B31,'1v -ostali'!$A$15:$O$372,S$3,FALSE)),"")</f>
        <v>0</v>
      </c>
      <c r="T31" s="29">
        <f>_xlfn.IFNA(IF($B31=0,0,+VLOOKUP($B31,'1v -ostali'!$A$15:$AC$372,T$3,FALSE)),"")</f>
        <v>0</v>
      </c>
      <c r="U31" s="29">
        <f>_xlfn.IFNA(IF($B31=0,0,+VLOOKUP($B31,'1v -ostali'!$A$15:$AC$372,U$3,FALSE)),"")</f>
        <v>0</v>
      </c>
      <c r="V31" s="29">
        <f>_xlfn.IFNA(IF($B31=0,0,+VLOOKUP($B31,'1v -ostali'!$A$15:$AC$372,V$3,FALSE)),"")</f>
        <v>0</v>
      </c>
      <c r="W31" s="29">
        <f>_xlfn.IFNA(IF($B31=0,0,+VLOOKUP($B31,'1v -ostali'!$A$15:$AC$372,W$3,FALSE)),"")</f>
        <v>0</v>
      </c>
      <c r="X31" s="29">
        <f>_xlfn.IFNA(IF($B31=0,0,+VLOOKUP($B31,'1v -ostali'!$A$15:$AC$372,X$3,FALSE)),"")</f>
        <v>0</v>
      </c>
      <c r="Y31" s="29">
        <f>_xlfn.IFNA(IF($B31=0,0,+VLOOKUP($B31,'1v -ostali'!$A$15:$AC$372,Y$3,FALSE)),"")</f>
        <v>0</v>
      </c>
      <c r="Z31" s="29">
        <f>_xlfn.IFNA(IF($B31=0,0,+VLOOKUP($B31,'1v -ostali'!$A$15:$AC$372,Z$3,FALSE)),"")</f>
        <v>0</v>
      </c>
      <c r="AA31" s="29">
        <f>_xlfn.IFNA(IF($B31=0,0,+VLOOKUP($B31,'1v -ostali'!$A$15:$AC$372,AA$3,FALSE)),"")</f>
        <v>0</v>
      </c>
      <c r="AB31" s="29">
        <f>_xlfn.IFNA(IF($B31=0,0,+VLOOKUP($B31,'1v -ostali'!$A$15:$AC$372,AB$3,FALSE)),"")</f>
        <v>0</v>
      </c>
      <c r="AC31" s="29">
        <f>_xlfn.IFNA(IF($B31=0,0,+VLOOKUP($B31,'1v -ostali'!$A$15:$AC$372,AC$3,FALSE)),"")</f>
        <v>0</v>
      </c>
      <c r="AD31" s="29">
        <f>+IFERROR((W31*'1v -ostali'!$C$6)/100,"")</f>
        <v>0</v>
      </c>
      <c r="AE31" s="29">
        <f>+IFERROR((X31*'1v -ostali'!$C$6)/100,"")</f>
        <v>0</v>
      </c>
      <c r="AF31" s="29">
        <f>+IFERROR((AB31*'1v -ostali'!$C$6)/100,"")</f>
        <v>0</v>
      </c>
      <c r="AG31" s="29">
        <f>+IFERROR((AC31*'1v -ostali'!$C$6)/100,"")</f>
        <v>0</v>
      </c>
    </row>
    <row r="32" spans="1:33" x14ac:dyDescent="0.2">
      <c r="A32">
        <f t="shared" si="0"/>
        <v>0</v>
      </c>
      <c r="B32">
        <f>+IF(MAX(B$4:B31)+1&lt;=B$1,B31+1,0)</f>
        <v>0</v>
      </c>
      <c r="C32" s="194">
        <f t="shared" si="1"/>
        <v>0</v>
      </c>
      <c r="D32">
        <f t="shared" si="2"/>
        <v>0</v>
      </c>
      <c r="E32" s="319">
        <f t="shared" si="3"/>
        <v>0</v>
      </c>
      <c r="F32" s="194">
        <f t="shared" si="4"/>
        <v>0</v>
      </c>
      <c r="G32">
        <f>_xlfn.IFNA(IF($B32=0,0,+VLOOKUP($B32,'1v -ostali'!$A$15:$O$372,G$3,FALSE)),"")</f>
        <v>0</v>
      </c>
      <c r="I32">
        <f>_xlfn.IFNA(IF($B32=0,0,+VLOOKUP($B32,'1v -ostali'!$A$15:$O$372,I$3,FALSE)),"")</f>
        <v>0</v>
      </c>
      <c r="J32">
        <f>_xlfn.IFNA(IF($B32=0,0,+VLOOKUP($B32,'1v -ostali'!$A$15:$O$372,J$3,FALSE)),"")</f>
        <v>0</v>
      </c>
      <c r="K32">
        <f>_xlfn.IFNA(IF($B32=0,0,+VLOOKUP($B32,'1v -ostali'!$A$15:$O$372,K$3,FALSE)),"")</f>
        <v>0</v>
      </c>
      <c r="L32">
        <f>_xlfn.IFNA(IF($B32=0,0,+VLOOKUP($B32,'1v -ostali'!$A$15:$O$372,L$3,FALSE)),"")</f>
        <v>0</v>
      </c>
      <c r="M32">
        <f>_xlfn.IFNA(IF($B32=0,0,+VLOOKUP($B32,'1v -ostali'!$A$15:$O$372,M$3,FALSE)),"")</f>
        <v>0</v>
      </c>
      <c r="N32">
        <f>_xlfn.IFNA(IF($B32=0,0,+VLOOKUP($B32,'1v -ostali'!$A$15:$O$372,N$3,FALSE)),"")</f>
        <v>0</v>
      </c>
      <c r="O32">
        <f>_xlfn.IFNA(IF($B32=0,0,+VLOOKUP($B32,'1v -ostali'!$A$15:$O$372,O$3,FALSE)),"")</f>
        <v>0</v>
      </c>
      <c r="R32">
        <f>_xlfn.IFNA(IF($B32=0,0,+VLOOKUP($B32,'1v -ostali'!$A$15:$O$372,R$3,FALSE)),"")</f>
        <v>0</v>
      </c>
      <c r="S32">
        <f>_xlfn.IFNA(IF($B32=0,0,+VLOOKUP($B32,'1v -ostali'!$A$15:$O$372,S$3,FALSE)),"")</f>
        <v>0</v>
      </c>
      <c r="T32" s="29">
        <f>_xlfn.IFNA(IF($B32=0,0,+VLOOKUP($B32,'1v -ostali'!$A$15:$AC$372,T$3,FALSE)),"")</f>
        <v>0</v>
      </c>
      <c r="U32" s="29">
        <f>_xlfn.IFNA(IF($B32=0,0,+VLOOKUP($B32,'1v -ostali'!$A$15:$AC$372,U$3,FALSE)),"")</f>
        <v>0</v>
      </c>
      <c r="V32" s="29">
        <f>_xlfn.IFNA(IF($B32=0,0,+VLOOKUP($B32,'1v -ostali'!$A$15:$AC$372,V$3,FALSE)),"")</f>
        <v>0</v>
      </c>
      <c r="W32" s="29">
        <f>_xlfn.IFNA(IF($B32=0,0,+VLOOKUP($B32,'1v -ostali'!$A$15:$AC$372,W$3,FALSE)),"")</f>
        <v>0</v>
      </c>
      <c r="X32" s="29">
        <f>_xlfn.IFNA(IF($B32=0,0,+VLOOKUP($B32,'1v -ostali'!$A$15:$AC$372,X$3,FALSE)),"")</f>
        <v>0</v>
      </c>
      <c r="Y32" s="29">
        <f>_xlfn.IFNA(IF($B32=0,0,+VLOOKUP($B32,'1v -ostali'!$A$15:$AC$372,Y$3,FALSE)),"")</f>
        <v>0</v>
      </c>
      <c r="Z32" s="29">
        <f>_xlfn.IFNA(IF($B32=0,0,+VLOOKUP($B32,'1v -ostali'!$A$15:$AC$372,Z$3,FALSE)),"")</f>
        <v>0</v>
      </c>
      <c r="AA32" s="29">
        <f>_xlfn.IFNA(IF($B32=0,0,+VLOOKUP($B32,'1v -ostali'!$A$15:$AC$372,AA$3,FALSE)),"")</f>
        <v>0</v>
      </c>
      <c r="AB32" s="29">
        <f>_xlfn.IFNA(IF($B32=0,0,+VLOOKUP($B32,'1v -ostali'!$A$15:$AC$372,AB$3,FALSE)),"")</f>
        <v>0</v>
      </c>
      <c r="AC32" s="29">
        <f>_xlfn.IFNA(IF($B32=0,0,+VLOOKUP($B32,'1v -ostali'!$A$15:$AC$372,AC$3,FALSE)),"")</f>
        <v>0</v>
      </c>
      <c r="AD32" s="29">
        <f>+IFERROR((W32*'1v -ostali'!$C$6)/100,"")</f>
        <v>0</v>
      </c>
      <c r="AE32" s="29">
        <f>+IFERROR((X32*'1v -ostali'!$C$6)/100,"")</f>
        <v>0</v>
      </c>
      <c r="AF32" s="29">
        <f>+IFERROR((AB32*'1v -ostali'!$C$6)/100,"")</f>
        <v>0</v>
      </c>
      <c r="AG32" s="29">
        <f>+IFERROR((AC32*'1v -ostali'!$C$6)/100,"")</f>
        <v>0</v>
      </c>
    </row>
    <row r="33" spans="1:33" x14ac:dyDescent="0.2">
      <c r="A33">
        <f t="shared" si="0"/>
        <v>0</v>
      </c>
      <c r="B33">
        <f>+IF(MAX(B$4:B32)+1&lt;=B$1,B32+1,0)</f>
        <v>0</v>
      </c>
      <c r="C33" s="194">
        <f t="shared" si="1"/>
        <v>0</v>
      </c>
      <c r="D33">
        <f t="shared" si="2"/>
        <v>0</v>
      </c>
      <c r="E33" s="319">
        <f t="shared" si="3"/>
        <v>0</v>
      </c>
      <c r="F33" s="194">
        <f t="shared" si="4"/>
        <v>0</v>
      </c>
      <c r="G33">
        <f>_xlfn.IFNA(IF($B33=0,0,+VLOOKUP($B33,'1v -ostali'!$A$15:$O$372,G$3,FALSE)),"")</f>
        <v>0</v>
      </c>
      <c r="I33">
        <f>_xlfn.IFNA(IF($B33=0,0,+VLOOKUP($B33,'1v -ostali'!$A$15:$O$372,I$3,FALSE)),"")</f>
        <v>0</v>
      </c>
      <c r="J33">
        <f>_xlfn.IFNA(IF($B33=0,0,+VLOOKUP($B33,'1v -ostali'!$A$15:$O$372,J$3,FALSE)),"")</f>
        <v>0</v>
      </c>
      <c r="K33">
        <f>_xlfn.IFNA(IF($B33=0,0,+VLOOKUP($B33,'1v -ostali'!$A$15:$O$372,K$3,FALSE)),"")</f>
        <v>0</v>
      </c>
      <c r="L33">
        <f>_xlfn.IFNA(IF($B33=0,0,+VLOOKUP($B33,'1v -ostali'!$A$15:$O$372,L$3,FALSE)),"")</f>
        <v>0</v>
      </c>
      <c r="M33">
        <f>_xlfn.IFNA(IF($B33=0,0,+VLOOKUP($B33,'1v -ostali'!$A$15:$O$372,M$3,FALSE)),"")</f>
        <v>0</v>
      </c>
      <c r="N33">
        <f>_xlfn.IFNA(IF($B33=0,0,+VLOOKUP($B33,'1v -ostali'!$A$15:$O$372,N$3,FALSE)),"")</f>
        <v>0</v>
      </c>
      <c r="O33">
        <f>_xlfn.IFNA(IF($B33=0,0,+VLOOKUP($B33,'1v -ostali'!$A$15:$O$372,O$3,FALSE)),"")</f>
        <v>0</v>
      </c>
      <c r="R33">
        <f>_xlfn.IFNA(IF($B33=0,0,+VLOOKUP($B33,'1v -ostali'!$A$15:$O$372,R$3,FALSE)),"")</f>
        <v>0</v>
      </c>
      <c r="S33">
        <f>_xlfn.IFNA(IF($B33=0,0,+VLOOKUP($B33,'1v -ostali'!$A$15:$O$372,S$3,FALSE)),"")</f>
        <v>0</v>
      </c>
      <c r="T33" s="29">
        <f>_xlfn.IFNA(IF($B33=0,0,+VLOOKUP($B33,'1v -ostali'!$A$15:$AC$372,T$3,FALSE)),"")</f>
        <v>0</v>
      </c>
      <c r="U33" s="29">
        <f>_xlfn.IFNA(IF($B33=0,0,+VLOOKUP($B33,'1v -ostali'!$A$15:$AC$372,U$3,FALSE)),"")</f>
        <v>0</v>
      </c>
      <c r="V33" s="29">
        <f>_xlfn.IFNA(IF($B33=0,0,+VLOOKUP($B33,'1v -ostali'!$A$15:$AC$372,V$3,FALSE)),"")</f>
        <v>0</v>
      </c>
      <c r="W33" s="29">
        <f>_xlfn.IFNA(IF($B33=0,0,+VLOOKUP($B33,'1v -ostali'!$A$15:$AC$372,W$3,FALSE)),"")</f>
        <v>0</v>
      </c>
      <c r="X33" s="29">
        <f>_xlfn.IFNA(IF($B33=0,0,+VLOOKUP($B33,'1v -ostali'!$A$15:$AC$372,X$3,FALSE)),"")</f>
        <v>0</v>
      </c>
      <c r="Y33" s="29">
        <f>_xlfn.IFNA(IF($B33=0,0,+VLOOKUP($B33,'1v -ostali'!$A$15:$AC$372,Y$3,FALSE)),"")</f>
        <v>0</v>
      </c>
      <c r="Z33" s="29">
        <f>_xlfn.IFNA(IF($B33=0,0,+VLOOKUP($B33,'1v -ostali'!$A$15:$AC$372,Z$3,FALSE)),"")</f>
        <v>0</v>
      </c>
      <c r="AA33" s="29">
        <f>_xlfn.IFNA(IF($B33=0,0,+VLOOKUP($B33,'1v -ostali'!$A$15:$AC$372,AA$3,FALSE)),"")</f>
        <v>0</v>
      </c>
      <c r="AB33" s="29">
        <f>_xlfn.IFNA(IF($B33=0,0,+VLOOKUP($B33,'1v -ostali'!$A$15:$AC$372,AB$3,FALSE)),"")</f>
        <v>0</v>
      </c>
      <c r="AC33" s="29">
        <f>_xlfn.IFNA(IF($B33=0,0,+VLOOKUP($B33,'1v -ostali'!$A$15:$AC$372,AC$3,FALSE)),"")</f>
        <v>0</v>
      </c>
      <c r="AD33" s="29">
        <f>+IFERROR((W33*'1v -ostali'!$C$6)/100,"")</f>
        <v>0</v>
      </c>
      <c r="AE33" s="29">
        <f>+IFERROR((X33*'1v -ostali'!$C$6)/100,"")</f>
        <v>0</v>
      </c>
      <c r="AF33" s="29">
        <f>+IFERROR((AB33*'1v -ostali'!$C$6)/100,"")</f>
        <v>0</v>
      </c>
      <c r="AG33" s="29">
        <f>+IFERROR((AC33*'1v -ostali'!$C$6)/100,"")</f>
        <v>0</v>
      </c>
    </row>
    <row r="34" spans="1:33" x14ac:dyDescent="0.2">
      <c r="A34">
        <f t="shared" si="0"/>
        <v>0</v>
      </c>
      <c r="B34">
        <f>+IF(MAX(B$4:B33)+1&lt;=B$1,B33+1,0)</f>
        <v>0</v>
      </c>
      <c r="C34" s="194">
        <f t="shared" si="1"/>
        <v>0</v>
      </c>
      <c r="D34">
        <f t="shared" si="2"/>
        <v>0</v>
      </c>
      <c r="E34" s="319">
        <f t="shared" si="3"/>
        <v>0</v>
      </c>
      <c r="F34" s="194">
        <f t="shared" si="4"/>
        <v>0</v>
      </c>
      <c r="G34">
        <f>_xlfn.IFNA(IF($B34=0,0,+VLOOKUP($B34,'1v -ostali'!$A$15:$O$372,G$3,FALSE)),"")</f>
        <v>0</v>
      </c>
      <c r="I34">
        <f>_xlfn.IFNA(IF($B34=0,0,+VLOOKUP($B34,'1v -ostali'!$A$15:$O$372,I$3,FALSE)),"")</f>
        <v>0</v>
      </c>
      <c r="J34">
        <f>_xlfn.IFNA(IF($B34=0,0,+VLOOKUP($B34,'1v -ostali'!$A$15:$O$372,J$3,FALSE)),"")</f>
        <v>0</v>
      </c>
      <c r="K34">
        <f>_xlfn.IFNA(IF($B34=0,0,+VLOOKUP($B34,'1v -ostali'!$A$15:$O$372,K$3,FALSE)),"")</f>
        <v>0</v>
      </c>
      <c r="L34">
        <f>_xlfn.IFNA(IF($B34=0,0,+VLOOKUP($B34,'1v -ostali'!$A$15:$O$372,L$3,FALSE)),"")</f>
        <v>0</v>
      </c>
      <c r="M34">
        <f>_xlfn.IFNA(IF($B34=0,0,+VLOOKUP($B34,'1v -ostali'!$A$15:$O$372,M$3,FALSE)),"")</f>
        <v>0</v>
      </c>
      <c r="N34">
        <f>_xlfn.IFNA(IF($B34=0,0,+VLOOKUP($B34,'1v -ostali'!$A$15:$O$372,N$3,FALSE)),"")</f>
        <v>0</v>
      </c>
      <c r="O34">
        <f>_xlfn.IFNA(IF($B34=0,0,+VLOOKUP($B34,'1v -ostali'!$A$15:$O$372,O$3,FALSE)),"")</f>
        <v>0</v>
      </c>
      <c r="R34">
        <f>_xlfn.IFNA(IF($B34=0,0,+VLOOKUP($B34,'1v -ostali'!$A$15:$O$372,R$3,FALSE)),"")</f>
        <v>0</v>
      </c>
      <c r="S34">
        <f>_xlfn.IFNA(IF($B34=0,0,+VLOOKUP($B34,'1v -ostali'!$A$15:$O$372,S$3,FALSE)),"")</f>
        <v>0</v>
      </c>
      <c r="T34" s="29">
        <f>_xlfn.IFNA(IF($B34=0,0,+VLOOKUP($B34,'1v -ostali'!$A$15:$AC$372,T$3,FALSE)),"")</f>
        <v>0</v>
      </c>
      <c r="U34" s="29">
        <f>_xlfn.IFNA(IF($B34=0,0,+VLOOKUP($B34,'1v -ostali'!$A$15:$AC$372,U$3,FALSE)),"")</f>
        <v>0</v>
      </c>
      <c r="V34" s="29">
        <f>_xlfn.IFNA(IF($B34=0,0,+VLOOKUP($B34,'1v -ostali'!$A$15:$AC$372,V$3,FALSE)),"")</f>
        <v>0</v>
      </c>
      <c r="W34" s="29">
        <f>_xlfn.IFNA(IF($B34=0,0,+VLOOKUP($B34,'1v -ostali'!$A$15:$AC$372,W$3,FALSE)),"")</f>
        <v>0</v>
      </c>
      <c r="X34" s="29">
        <f>_xlfn.IFNA(IF($B34=0,0,+VLOOKUP($B34,'1v -ostali'!$A$15:$AC$372,X$3,FALSE)),"")</f>
        <v>0</v>
      </c>
      <c r="Y34" s="29">
        <f>_xlfn.IFNA(IF($B34=0,0,+VLOOKUP($B34,'1v -ostali'!$A$15:$AC$372,Y$3,FALSE)),"")</f>
        <v>0</v>
      </c>
      <c r="Z34" s="29">
        <f>_xlfn.IFNA(IF($B34=0,0,+VLOOKUP($B34,'1v -ostali'!$A$15:$AC$372,Z$3,FALSE)),"")</f>
        <v>0</v>
      </c>
      <c r="AA34" s="29">
        <f>_xlfn.IFNA(IF($B34=0,0,+VLOOKUP($B34,'1v -ostali'!$A$15:$AC$372,AA$3,FALSE)),"")</f>
        <v>0</v>
      </c>
      <c r="AB34" s="29">
        <f>_xlfn.IFNA(IF($B34=0,0,+VLOOKUP($B34,'1v -ostali'!$A$15:$AC$372,AB$3,FALSE)),"")</f>
        <v>0</v>
      </c>
      <c r="AC34" s="29">
        <f>_xlfn.IFNA(IF($B34=0,0,+VLOOKUP($B34,'1v -ostali'!$A$15:$AC$372,AC$3,FALSE)),"")</f>
        <v>0</v>
      </c>
      <c r="AD34" s="29">
        <f>+IFERROR((W34*'1v -ostali'!$C$6)/100,"")</f>
        <v>0</v>
      </c>
      <c r="AE34" s="29">
        <f>+IFERROR((X34*'1v -ostali'!$C$6)/100,"")</f>
        <v>0</v>
      </c>
      <c r="AF34" s="29">
        <f>+IFERROR((AB34*'1v -ostali'!$C$6)/100,"")</f>
        <v>0</v>
      </c>
      <c r="AG34" s="29">
        <f>+IFERROR((AC34*'1v -ostali'!$C$6)/100,"")</f>
        <v>0</v>
      </c>
    </row>
    <row r="35" spans="1:33" x14ac:dyDescent="0.2">
      <c r="A35">
        <f t="shared" si="0"/>
        <v>0</v>
      </c>
      <c r="B35">
        <f>+IF(MAX(B$4:B34)+1&lt;=B$1,B34+1,0)</f>
        <v>0</v>
      </c>
      <c r="C35" s="194">
        <f t="shared" si="1"/>
        <v>0</v>
      </c>
      <c r="D35">
        <f t="shared" si="2"/>
        <v>0</v>
      </c>
      <c r="E35" s="319">
        <f t="shared" si="3"/>
        <v>0</v>
      </c>
      <c r="F35" s="194">
        <f t="shared" si="4"/>
        <v>0</v>
      </c>
      <c r="G35">
        <f>_xlfn.IFNA(IF($B35=0,0,+VLOOKUP($B35,'1v -ostali'!$A$15:$O$372,G$3,FALSE)),"")</f>
        <v>0</v>
      </c>
      <c r="I35">
        <f>_xlfn.IFNA(IF($B35=0,0,+VLOOKUP($B35,'1v -ostali'!$A$15:$O$372,I$3,FALSE)),"")</f>
        <v>0</v>
      </c>
      <c r="J35">
        <f>_xlfn.IFNA(IF($B35=0,0,+VLOOKUP($B35,'1v -ostali'!$A$15:$O$372,J$3,FALSE)),"")</f>
        <v>0</v>
      </c>
      <c r="K35">
        <f>_xlfn.IFNA(IF($B35=0,0,+VLOOKUP($B35,'1v -ostali'!$A$15:$O$372,K$3,FALSE)),"")</f>
        <v>0</v>
      </c>
      <c r="L35">
        <f>_xlfn.IFNA(IF($B35=0,0,+VLOOKUP($B35,'1v -ostali'!$A$15:$O$372,L$3,FALSE)),"")</f>
        <v>0</v>
      </c>
      <c r="M35">
        <f>_xlfn.IFNA(IF($B35=0,0,+VLOOKUP($B35,'1v -ostali'!$A$15:$O$372,M$3,FALSE)),"")</f>
        <v>0</v>
      </c>
      <c r="N35">
        <f>_xlfn.IFNA(IF($B35=0,0,+VLOOKUP($B35,'1v -ostali'!$A$15:$O$372,N$3,FALSE)),"")</f>
        <v>0</v>
      </c>
      <c r="O35">
        <f>_xlfn.IFNA(IF($B35=0,0,+VLOOKUP($B35,'1v -ostali'!$A$15:$O$372,O$3,FALSE)),"")</f>
        <v>0</v>
      </c>
      <c r="R35">
        <f>_xlfn.IFNA(IF($B35=0,0,+VLOOKUP($B35,'1v -ostali'!$A$15:$O$372,R$3,FALSE)),"")</f>
        <v>0</v>
      </c>
      <c r="S35">
        <f>_xlfn.IFNA(IF($B35=0,0,+VLOOKUP($B35,'1v -ostali'!$A$15:$O$372,S$3,FALSE)),"")</f>
        <v>0</v>
      </c>
      <c r="T35" s="29">
        <f>_xlfn.IFNA(IF($B35=0,0,+VLOOKUP($B35,'1v -ostali'!$A$15:$AC$372,T$3,FALSE)),"")</f>
        <v>0</v>
      </c>
      <c r="U35" s="29">
        <f>_xlfn.IFNA(IF($B35=0,0,+VLOOKUP($B35,'1v -ostali'!$A$15:$AC$372,U$3,FALSE)),"")</f>
        <v>0</v>
      </c>
      <c r="V35" s="29">
        <f>_xlfn.IFNA(IF($B35=0,0,+VLOOKUP($B35,'1v -ostali'!$A$15:$AC$372,V$3,FALSE)),"")</f>
        <v>0</v>
      </c>
      <c r="W35" s="29">
        <f>_xlfn.IFNA(IF($B35=0,0,+VLOOKUP($B35,'1v -ostali'!$A$15:$AC$372,W$3,FALSE)),"")</f>
        <v>0</v>
      </c>
      <c r="X35" s="29">
        <f>_xlfn.IFNA(IF($B35=0,0,+VLOOKUP($B35,'1v -ostali'!$A$15:$AC$372,X$3,FALSE)),"")</f>
        <v>0</v>
      </c>
      <c r="Y35" s="29">
        <f>_xlfn.IFNA(IF($B35=0,0,+VLOOKUP($B35,'1v -ostali'!$A$15:$AC$372,Y$3,FALSE)),"")</f>
        <v>0</v>
      </c>
      <c r="Z35" s="29">
        <f>_xlfn.IFNA(IF($B35=0,0,+VLOOKUP($B35,'1v -ostali'!$A$15:$AC$372,Z$3,FALSE)),"")</f>
        <v>0</v>
      </c>
      <c r="AA35" s="29">
        <f>_xlfn.IFNA(IF($B35=0,0,+VLOOKUP($B35,'1v -ostali'!$A$15:$AC$372,AA$3,FALSE)),"")</f>
        <v>0</v>
      </c>
      <c r="AB35" s="29">
        <f>_xlfn.IFNA(IF($B35=0,0,+VLOOKUP($B35,'1v -ostali'!$A$15:$AC$372,AB$3,FALSE)),"")</f>
        <v>0</v>
      </c>
      <c r="AC35" s="29">
        <f>_xlfn.IFNA(IF($B35=0,0,+VLOOKUP($B35,'1v -ostali'!$A$15:$AC$372,AC$3,FALSE)),"")</f>
        <v>0</v>
      </c>
      <c r="AD35" s="29">
        <f>+IFERROR((W35*'1v -ostali'!$C$6)/100,"")</f>
        <v>0</v>
      </c>
      <c r="AE35" s="29">
        <f>+IFERROR((X35*'1v -ostali'!$C$6)/100,"")</f>
        <v>0</v>
      </c>
      <c r="AF35" s="29">
        <f>+IFERROR((AB35*'1v -ostali'!$C$6)/100,"")</f>
        <v>0</v>
      </c>
      <c r="AG35" s="29">
        <f>+IFERROR((AC35*'1v -ostali'!$C$6)/100,"")</f>
        <v>0</v>
      </c>
    </row>
    <row r="36" spans="1:33" x14ac:dyDescent="0.2">
      <c r="A36">
        <f t="shared" si="0"/>
        <v>0</v>
      </c>
      <c r="B36">
        <f>+IF(MAX(B$4:B35)+1&lt;=B$1,B35+1,0)</f>
        <v>0</v>
      </c>
      <c r="C36" s="194">
        <f t="shared" si="1"/>
        <v>0</v>
      </c>
      <c r="D36">
        <f t="shared" si="2"/>
        <v>0</v>
      </c>
      <c r="E36" s="319">
        <f t="shared" si="3"/>
        <v>0</v>
      </c>
      <c r="F36" s="194">
        <f t="shared" si="4"/>
        <v>0</v>
      </c>
      <c r="G36">
        <f>_xlfn.IFNA(IF($B36=0,0,+VLOOKUP($B36,'1v -ostali'!$A$15:$O$372,G$3,FALSE)),"")</f>
        <v>0</v>
      </c>
      <c r="I36">
        <f>_xlfn.IFNA(IF($B36=0,0,+VLOOKUP($B36,'1v -ostali'!$A$15:$O$372,I$3,FALSE)),"")</f>
        <v>0</v>
      </c>
      <c r="J36">
        <f>_xlfn.IFNA(IF($B36=0,0,+VLOOKUP($B36,'1v -ostali'!$A$15:$O$372,J$3,FALSE)),"")</f>
        <v>0</v>
      </c>
      <c r="K36">
        <f>_xlfn.IFNA(IF($B36=0,0,+VLOOKUP($B36,'1v -ostali'!$A$15:$O$372,K$3,FALSE)),"")</f>
        <v>0</v>
      </c>
      <c r="L36">
        <f>_xlfn.IFNA(IF($B36=0,0,+VLOOKUP($B36,'1v -ostali'!$A$15:$O$372,L$3,FALSE)),"")</f>
        <v>0</v>
      </c>
      <c r="M36">
        <f>_xlfn.IFNA(IF($B36=0,0,+VLOOKUP($B36,'1v -ostali'!$A$15:$O$372,M$3,FALSE)),"")</f>
        <v>0</v>
      </c>
      <c r="N36">
        <f>_xlfn.IFNA(IF($B36=0,0,+VLOOKUP($B36,'1v -ostali'!$A$15:$O$372,N$3,FALSE)),"")</f>
        <v>0</v>
      </c>
      <c r="O36">
        <f>_xlfn.IFNA(IF($B36=0,0,+VLOOKUP($B36,'1v -ostali'!$A$15:$O$372,O$3,FALSE)),"")</f>
        <v>0</v>
      </c>
      <c r="R36">
        <f>_xlfn.IFNA(IF($B36=0,0,+VLOOKUP($B36,'1v -ostali'!$A$15:$O$372,R$3,FALSE)),"")</f>
        <v>0</v>
      </c>
      <c r="S36">
        <f>_xlfn.IFNA(IF($B36=0,0,+VLOOKUP($B36,'1v -ostali'!$A$15:$O$372,S$3,FALSE)),"")</f>
        <v>0</v>
      </c>
      <c r="T36" s="29">
        <f>_xlfn.IFNA(IF($B36=0,0,+VLOOKUP($B36,'1v -ostali'!$A$15:$AC$372,T$3,FALSE)),"")</f>
        <v>0</v>
      </c>
      <c r="U36" s="29">
        <f>_xlfn.IFNA(IF($B36=0,0,+VLOOKUP($B36,'1v -ostali'!$A$15:$AC$372,U$3,FALSE)),"")</f>
        <v>0</v>
      </c>
      <c r="V36" s="29">
        <f>_xlfn.IFNA(IF($B36=0,0,+VLOOKUP($B36,'1v -ostali'!$A$15:$AC$372,V$3,FALSE)),"")</f>
        <v>0</v>
      </c>
      <c r="W36" s="29">
        <f>_xlfn.IFNA(IF($B36=0,0,+VLOOKUP($B36,'1v -ostali'!$A$15:$AC$372,W$3,FALSE)),"")</f>
        <v>0</v>
      </c>
      <c r="X36" s="29">
        <f>_xlfn.IFNA(IF($B36=0,0,+VLOOKUP($B36,'1v -ostali'!$A$15:$AC$372,X$3,FALSE)),"")</f>
        <v>0</v>
      </c>
      <c r="Y36" s="29">
        <f>_xlfn.IFNA(IF($B36=0,0,+VLOOKUP($B36,'1v -ostali'!$A$15:$AC$372,Y$3,FALSE)),"")</f>
        <v>0</v>
      </c>
      <c r="Z36" s="29">
        <f>_xlfn.IFNA(IF($B36=0,0,+VLOOKUP($B36,'1v -ostali'!$A$15:$AC$372,Z$3,FALSE)),"")</f>
        <v>0</v>
      </c>
      <c r="AA36" s="29">
        <f>_xlfn.IFNA(IF($B36=0,0,+VLOOKUP($B36,'1v -ostali'!$A$15:$AC$372,AA$3,FALSE)),"")</f>
        <v>0</v>
      </c>
      <c r="AB36" s="29">
        <f>_xlfn.IFNA(IF($B36=0,0,+VLOOKUP($B36,'1v -ostali'!$A$15:$AC$372,AB$3,FALSE)),"")</f>
        <v>0</v>
      </c>
      <c r="AC36" s="29">
        <f>_xlfn.IFNA(IF($B36=0,0,+VLOOKUP($B36,'1v -ostali'!$A$15:$AC$372,AC$3,FALSE)),"")</f>
        <v>0</v>
      </c>
      <c r="AD36" s="29">
        <f>+IFERROR((W36*'1v -ostali'!$C$6)/100,"")</f>
        <v>0</v>
      </c>
      <c r="AE36" s="29">
        <f>+IFERROR((X36*'1v -ostali'!$C$6)/100,"")</f>
        <v>0</v>
      </c>
      <c r="AF36" s="29">
        <f>+IFERROR((AB36*'1v -ostali'!$C$6)/100,"")</f>
        <v>0</v>
      </c>
      <c r="AG36" s="29">
        <f>+IFERROR((AC36*'1v -ostali'!$C$6)/100,"")</f>
        <v>0</v>
      </c>
    </row>
    <row r="37" spans="1:33" x14ac:dyDescent="0.2">
      <c r="A37">
        <f t="shared" si="0"/>
        <v>0</v>
      </c>
      <c r="B37">
        <f>+IF(MAX(B$4:B36)+1&lt;=B$1,B36+1,0)</f>
        <v>0</v>
      </c>
      <c r="C37" s="194">
        <f t="shared" si="1"/>
        <v>0</v>
      </c>
      <c r="D37">
        <f t="shared" si="2"/>
        <v>0</v>
      </c>
      <c r="E37" s="319">
        <f t="shared" si="3"/>
        <v>0</v>
      </c>
      <c r="F37" s="194">
        <f t="shared" si="4"/>
        <v>0</v>
      </c>
      <c r="G37">
        <f>_xlfn.IFNA(IF($B37=0,0,+VLOOKUP($B37,'1v -ostali'!$A$15:$O$372,G$3,FALSE)),"")</f>
        <v>0</v>
      </c>
      <c r="I37">
        <f>_xlfn.IFNA(IF($B37=0,0,+VLOOKUP($B37,'1v -ostali'!$A$15:$O$372,I$3,FALSE)),"")</f>
        <v>0</v>
      </c>
      <c r="J37">
        <f>_xlfn.IFNA(IF($B37=0,0,+VLOOKUP($B37,'1v -ostali'!$A$15:$O$372,J$3,FALSE)),"")</f>
        <v>0</v>
      </c>
      <c r="K37">
        <f>_xlfn.IFNA(IF($B37=0,0,+VLOOKUP($B37,'1v -ostali'!$A$15:$O$372,K$3,FALSE)),"")</f>
        <v>0</v>
      </c>
      <c r="L37">
        <f>_xlfn.IFNA(IF($B37=0,0,+VLOOKUP($B37,'1v -ostali'!$A$15:$O$372,L$3,FALSE)),"")</f>
        <v>0</v>
      </c>
      <c r="M37">
        <f>_xlfn.IFNA(IF($B37=0,0,+VLOOKUP($B37,'1v -ostali'!$A$15:$O$372,M$3,FALSE)),"")</f>
        <v>0</v>
      </c>
      <c r="N37">
        <f>_xlfn.IFNA(IF($B37=0,0,+VLOOKUP($B37,'1v -ostali'!$A$15:$O$372,N$3,FALSE)),"")</f>
        <v>0</v>
      </c>
      <c r="O37">
        <f>_xlfn.IFNA(IF($B37=0,0,+VLOOKUP($B37,'1v -ostali'!$A$15:$O$372,O$3,FALSE)),"")</f>
        <v>0</v>
      </c>
      <c r="R37">
        <f>_xlfn.IFNA(IF($B37=0,0,+VLOOKUP($B37,'1v -ostali'!$A$15:$O$372,R$3,FALSE)),"")</f>
        <v>0</v>
      </c>
      <c r="S37">
        <f>_xlfn.IFNA(IF($B37=0,0,+VLOOKUP($B37,'1v -ostali'!$A$15:$O$372,S$3,FALSE)),"")</f>
        <v>0</v>
      </c>
      <c r="T37" s="29">
        <f>_xlfn.IFNA(IF($B37=0,0,+VLOOKUP($B37,'1v -ostali'!$A$15:$AC$372,T$3,FALSE)),"")</f>
        <v>0</v>
      </c>
      <c r="U37" s="29">
        <f>_xlfn.IFNA(IF($B37=0,0,+VLOOKUP($B37,'1v -ostali'!$A$15:$AC$372,U$3,FALSE)),"")</f>
        <v>0</v>
      </c>
      <c r="V37" s="29">
        <f>_xlfn.IFNA(IF($B37=0,0,+VLOOKUP($B37,'1v -ostali'!$A$15:$AC$372,V$3,FALSE)),"")</f>
        <v>0</v>
      </c>
      <c r="W37" s="29">
        <f>_xlfn.IFNA(IF($B37=0,0,+VLOOKUP($B37,'1v -ostali'!$A$15:$AC$372,W$3,FALSE)),"")</f>
        <v>0</v>
      </c>
      <c r="X37" s="29">
        <f>_xlfn.IFNA(IF($B37=0,0,+VLOOKUP($B37,'1v -ostali'!$A$15:$AC$372,X$3,FALSE)),"")</f>
        <v>0</v>
      </c>
      <c r="Y37" s="29">
        <f>_xlfn.IFNA(IF($B37=0,0,+VLOOKUP($B37,'1v -ostali'!$A$15:$AC$372,Y$3,FALSE)),"")</f>
        <v>0</v>
      </c>
      <c r="Z37" s="29">
        <f>_xlfn.IFNA(IF($B37=0,0,+VLOOKUP($B37,'1v -ostali'!$A$15:$AC$372,Z$3,FALSE)),"")</f>
        <v>0</v>
      </c>
      <c r="AA37" s="29">
        <f>_xlfn.IFNA(IF($B37=0,0,+VLOOKUP($B37,'1v -ostali'!$A$15:$AC$372,AA$3,FALSE)),"")</f>
        <v>0</v>
      </c>
      <c r="AB37" s="29">
        <f>_xlfn.IFNA(IF($B37=0,0,+VLOOKUP($B37,'1v -ostali'!$A$15:$AC$372,AB$3,FALSE)),"")</f>
        <v>0</v>
      </c>
      <c r="AC37" s="29">
        <f>_xlfn.IFNA(IF($B37=0,0,+VLOOKUP($B37,'1v -ostali'!$A$15:$AC$372,AC$3,FALSE)),"")</f>
        <v>0</v>
      </c>
      <c r="AD37" s="29">
        <f>+IFERROR((W37*'1v -ostali'!$C$6)/100,"")</f>
        <v>0</v>
      </c>
      <c r="AE37" s="29">
        <f>+IFERROR((X37*'1v -ostali'!$C$6)/100,"")</f>
        <v>0</v>
      </c>
      <c r="AF37" s="29">
        <f>+IFERROR((AB37*'1v -ostali'!$C$6)/100,"")</f>
        <v>0</v>
      </c>
      <c r="AG37" s="29">
        <f>+IFERROR((AC37*'1v -ostali'!$C$6)/100,"")</f>
        <v>0</v>
      </c>
    </row>
    <row r="38" spans="1:33" x14ac:dyDescent="0.2">
      <c r="A38">
        <f t="shared" ref="A38:A69" si="5">+IF(B38=0,0,A37)</f>
        <v>0</v>
      </c>
      <c r="B38">
        <f>+IF(MAX(B$4:B37)+1&lt;=B$1,B37+1,0)</f>
        <v>0</v>
      </c>
      <c r="C38" s="194">
        <f t="shared" si="1"/>
        <v>0</v>
      </c>
      <c r="D38">
        <f t="shared" si="2"/>
        <v>0</v>
      </c>
      <c r="E38" s="319">
        <f t="shared" si="3"/>
        <v>0</v>
      </c>
      <c r="F38" s="194">
        <f t="shared" si="4"/>
        <v>0</v>
      </c>
      <c r="G38">
        <f>_xlfn.IFNA(IF($B38=0,0,+VLOOKUP($B38,'1v -ostali'!$A$15:$O$372,G$3,FALSE)),"")</f>
        <v>0</v>
      </c>
      <c r="I38">
        <f>_xlfn.IFNA(IF($B38=0,0,+VLOOKUP($B38,'1v -ostali'!$A$15:$O$372,I$3,FALSE)),"")</f>
        <v>0</v>
      </c>
      <c r="J38">
        <f>_xlfn.IFNA(IF($B38=0,0,+VLOOKUP($B38,'1v -ostali'!$A$15:$O$372,J$3,FALSE)),"")</f>
        <v>0</v>
      </c>
      <c r="K38">
        <f>_xlfn.IFNA(IF($B38=0,0,+VLOOKUP($B38,'1v -ostali'!$A$15:$O$372,K$3,FALSE)),"")</f>
        <v>0</v>
      </c>
      <c r="L38">
        <f>_xlfn.IFNA(IF($B38=0,0,+VLOOKUP($B38,'1v -ostali'!$A$15:$O$372,L$3,FALSE)),"")</f>
        <v>0</v>
      </c>
      <c r="M38">
        <f>_xlfn.IFNA(IF($B38=0,0,+VLOOKUP($B38,'1v -ostali'!$A$15:$O$372,M$3,FALSE)),"")</f>
        <v>0</v>
      </c>
      <c r="N38">
        <f>_xlfn.IFNA(IF($B38=0,0,+VLOOKUP($B38,'1v -ostali'!$A$15:$O$372,N$3,FALSE)),"")</f>
        <v>0</v>
      </c>
      <c r="O38">
        <f>_xlfn.IFNA(IF($B38=0,0,+VLOOKUP($B38,'1v -ostali'!$A$15:$O$372,O$3,FALSE)),"")</f>
        <v>0</v>
      </c>
      <c r="R38">
        <f>_xlfn.IFNA(IF($B38=0,0,+VLOOKUP($B38,'1v -ostali'!$A$15:$O$372,R$3,FALSE)),"")</f>
        <v>0</v>
      </c>
      <c r="S38">
        <f>_xlfn.IFNA(IF($B38=0,0,+VLOOKUP($B38,'1v -ostali'!$A$15:$O$372,S$3,FALSE)),"")</f>
        <v>0</v>
      </c>
      <c r="T38" s="29">
        <f>_xlfn.IFNA(IF($B38=0,0,+VLOOKUP($B38,'1v -ostali'!$A$15:$AC$372,T$3,FALSE)),"")</f>
        <v>0</v>
      </c>
      <c r="U38" s="29">
        <f>_xlfn.IFNA(IF($B38=0,0,+VLOOKUP($B38,'1v -ostali'!$A$15:$AC$372,U$3,FALSE)),"")</f>
        <v>0</v>
      </c>
      <c r="V38" s="29">
        <f>_xlfn.IFNA(IF($B38=0,0,+VLOOKUP($B38,'1v -ostali'!$A$15:$AC$372,V$3,FALSE)),"")</f>
        <v>0</v>
      </c>
      <c r="W38" s="29">
        <f>_xlfn.IFNA(IF($B38=0,0,+VLOOKUP($B38,'1v -ostali'!$A$15:$AC$372,W$3,FALSE)),"")</f>
        <v>0</v>
      </c>
      <c r="X38" s="29">
        <f>_xlfn.IFNA(IF($B38=0,0,+VLOOKUP($B38,'1v -ostali'!$A$15:$AC$372,X$3,FALSE)),"")</f>
        <v>0</v>
      </c>
      <c r="Y38" s="29">
        <f>_xlfn.IFNA(IF($B38=0,0,+VLOOKUP($B38,'1v -ostali'!$A$15:$AC$372,Y$3,FALSE)),"")</f>
        <v>0</v>
      </c>
      <c r="Z38" s="29">
        <f>_xlfn.IFNA(IF($B38=0,0,+VLOOKUP($B38,'1v -ostali'!$A$15:$AC$372,Z$3,FALSE)),"")</f>
        <v>0</v>
      </c>
      <c r="AA38" s="29">
        <f>_xlfn.IFNA(IF($B38=0,0,+VLOOKUP($B38,'1v -ostali'!$A$15:$AC$372,AA$3,FALSE)),"")</f>
        <v>0</v>
      </c>
      <c r="AB38" s="29">
        <f>_xlfn.IFNA(IF($B38=0,0,+VLOOKUP($B38,'1v -ostali'!$A$15:$AC$372,AB$3,FALSE)),"")</f>
        <v>0</v>
      </c>
      <c r="AC38" s="29">
        <f>_xlfn.IFNA(IF($B38=0,0,+VLOOKUP($B38,'1v -ostali'!$A$15:$AC$372,AC$3,FALSE)),"")</f>
        <v>0</v>
      </c>
      <c r="AD38" s="29">
        <f>+IFERROR((W38*'1v -ostali'!$C$6)/100,"")</f>
        <v>0</v>
      </c>
      <c r="AE38" s="29">
        <f>+IFERROR((X38*'1v -ostali'!$C$6)/100,"")</f>
        <v>0</v>
      </c>
      <c r="AF38" s="29">
        <f>+IFERROR((AB38*'1v -ostali'!$C$6)/100,"")</f>
        <v>0</v>
      </c>
      <c r="AG38" s="29">
        <f>+IFERROR((AC38*'1v -ostali'!$C$6)/100,"")</f>
        <v>0</v>
      </c>
    </row>
    <row r="39" spans="1:33" x14ac:dyDescent="0.2">
      <c r="A39">
        <f t="shared" si="5"/>
        <v>0</v>
      </c>
      <c r="B39">
        <f>+IF(MAX(B$4:B38)+1&lt;=B$1,B38+1,0)</f>
        <v>0</v>
      </c>
      <c r="C39" s="194">
        <f t="shared" si="1"/>
        <v>0</v>
      </c>
      <c r="D39">
        <f t="shared" si="2"/>
        <v>0</v>
      </c>
      <c r="E39" s="319">
        <f t="shared" si="3"/>
        <v>0</v>
      </c>
      <c r="F39" s="194">
        <f t="shared" si="4"/>
        <v>0</v>
      </c>
      <c r="G39">
        <f>_xlfn.IFNA(IF($B39=0,0,+VLOOKUP($B39,'1v -ostali'!$A$15:$O$372,G$3,FALSE)),"")</f>
        <v>0</v>
      </c>
      <c r="I39">
        <f>_xlfn.IFNA(IF($B39=0,0,+VLOOKUP($B39,'1v -ostali'!$A$15:$O$372,I$3,FALSE)),"")</f>
        <v>0</v>
      </c>
      <c r="J39">
        <f>_xlfn.IFNA(IF($B39=0,0,+VLOOKUP($B39,'1v -ostali'!$A$15:$O$372,J$3,FALSE)),"")</f>
        <v>0</v>
      </c>
      <c r="K39">
        <f>_xlfn.IFNA(IF($B39=0,0,+VLOOKUP($B39,'1v -ostali'!$A$15:$O$372,K$3,FALSE)),"")</f>
        <v>0</v>
      </c>
      <c r="L39">
        <f>_xlfn.IFNA(IF($B39=0,0,+VLOOKUP($B39,'1v -ostali'!$A$15:$O$372,L$3,FALSE)),"")</f>
        <v>0</v>
      </c>
      <c r="M39">
        <f>_xlfn.IFNA(IF($B39=0,0,+VLOOKUP($B39,'1v -ostali'!$A$15:$O$372,M$3,FALSE)),"")</f>
        <v>0</v>
      </c>
      <c r="N39">
        <f>_xlfn.IFNA(IF($B39=0,0,+VLOOKUP($B39,'1v -ostali'!$A$15:$O$372,N$3,FALSE)),"")</f>
        <v>0</v>
      </c>
      <c r="O39">
        <f>_xlfn.IFNA(IF($B39=0,0,+VLOOKUP($B39,'1v -ostali'!$A$15:$O$372,O$3,FALSE)),"")</f>
        <v>0</v>
      </c>
      <c r="R39">
        <f>_xlfn.IFNA(IF($B39=0,0,+VLOOKUP($B39,'1v -ostali'!$A$15:$O$372,R$3,FALSE)),"")</f>
        <v>0</v>
      </c>
      <c r="S39">
        <f>_xlfn.IFNA(IF($B39=0,0,+VLOOKUP($B39,'1v -ostali'!$A$15:$O$372,S$3,FALSE)),"")</f>
        <v>0</v>
      </c>
      <c r="T39" s="29">
        <f>_xlfn.IFNA(IF($B39=0,0,+VLOOKUP($B39,'1v -ostali'!$A$15:$AC$372,T$3,FALSE)),"")</f>
        <v>0</v>
      </c>
      <c r="U39" s="29">
        <f>_xlfn.IFNA(IF($B39=0,0,+VLOOKUP($B39,'1v -ostali'!$A$15:$AC$372,U$3,FALSE)),"")</f>
        <v>0</v>
      </c>
      <c r="V39" s="29">
        <f>_xlfn.IFNA(IF($B39=0,0,+VLOOKUP($B39,'1v -ostali'!$A$15:$AC$372,V$3,FALSE)),"")</f>
        <v>0</v>
      </c>
      <c r="W39" s="29">
        <f>_xlfn.IFNA(IF($B39=0,0,+VLOOKUP($B39,'1v -ostali'!$A$15:$AC$372,W$3,FALSE)),"")</f>
        <v>0</v>
      </c>
      <c r="X39" s="29">
        <f>_xlfn.IFNA(IF($B39=0,0,+VLOOKUP($B39,'1v -ostali'!$A$15:$AC$372,X$3,FALSE)),"")</f>
        <v>0</v>
      </c>
      <c r="Y39" s="29">
        <f>_xlfn.IFNA(IF($B39=0,0,+VLOOKUP($B39,'1v -ostali'!$A$15:$AC$372,Y$3,FALSE)),"")</f>
        <v>0</v>
      </c>
      <c r="Z39" s="29">
        <f>_xlfn.IFNA(IF($B39=0,0,+VLOOKUP($B39,'1v -ostali'!$A$15:$AC$372,Z$3,FALSE)),"")</f>
        <v>0</v>
      </c>
      <c r="AA39" s="29">
        <f>_xlfn.IFNA(IF($B39=0,0,+VLOOKUP($B39,'1v -ostali'!$A$15:$AC$372,AA$3,FALSE)),"")</f>
        <v>0</v>
      </c>
      <c r="AB39" s="29">
        <f>_xlfn.IFNA(IF($B39=0,0,+VLOOKUP($B39,'1v -ostali'!$A$15:$AC$372,AB$3,FALSE)),"")</f>
        <v>0</v>
      </c>
      <c r="AC39" s="29">
        <f>_xlfn.IFNA(IF($B39=0,0,+VLOOKUP($B39,'1v -ostali'!$A$15:$AC$372,AC$3,FALSE)),"")</f>
        <v>0</v>
      </c>
      <c r="AD39" s="29">
        <f>+IFERROR((W39*'1v -ostali'!$C$6)/100,"")</f>
        <v>0</v>
      </c>
      <c r="AE39" s="29">
        <f>+IFERROR((X39*'1v -ostali'!$C$6)/100,"")</f>
        <v>0</v>
      </c>
      <c r="AF39" s="29">
        <f>+IFERROR((AB39*'1v -ostali'!$C$6)/100,"")</f>
        <v>0</v>
      </c>
      <c r="AG39" s="29">
        <f>+IFERROR((AC39*'1v -ostali'!$C$6)/100,"")</f>
        <v>0</v>
      </c>
    </row>
    <row r="40" spans="1:33" x14ac:dyDescent="0.2">
      <c r="A40">
        <f t="shared" si="5"/>
        <v>0</v>
      </c>
      <c r="B40">
        <f>+IF(MAX(B$4:B39)+1&lt;=B$1,B39+1,0)</f>
        <v>0</v>
      </c>
      <c r="C40" s="194">
        <f t="shared" si="1"/>
        <v>0</v>
      </c>
      <c r="D40">
        <f t="shared" si="2"/>
        <v>0</v>
      </c>
      <c r="E40" s="319">
        <f t="shared" si="3"/>
        <v>0</v>
      </c>
      <c r="F40" s="194">
        <f t="shared" si="4"/>
        <v>0</v>
      </c>
      <c r="G40">
        <f>_xlfn.IFNA(IF($B40=0,0,+VLOOKUP($B40,'1v -ostali'!$A$15:$O$372,G$3,FALSE)),"")</f>
        <v>0</v>
      </c>
      <c r="I40">
        <f>_xlfn.IFNA(IF($B40=0,0,+VLOOKUP($B40,'1v -ostali'!$A$15:$O$372,I$3,FALSE)),"")</f>
        <v>0</v>
      </c>
      <c r="J40">
        <f>_xlfn.IFNA(IF($B40=0,0,+VLOOKUP($B40,'1v -ostali'!$A$15:$O$372,J$3,FALSE)),"")</f>
        <v>0</v>
      </c>
      <c r="K40">
        <f>_xlfn.IFNA(IF($B40=0,0,+VLOOKUP($B40,'1v -ostali'!$A$15:$O$372,K$3,FALSE)),"")</f>
        <v>0</v>
      </c>
      <c r="L40">
        <f>_xlfn.IFNA(IF($B40=0,0,+VLOOKUP($B40,'1v -ostali'!$A$15:$O$372,L$3,FALSE)),"")</f>
        <v>0</v>
      </c>
      <c r="M40">
        <f>_xlfn.IFNA(IF($B40=0,0,+VLOOKUP($B40,'1v -ostali'!$A$15:$O$372,M$3,FALSE)),"")</f>
        <v>0</v>
      </c>
      <c r="N40">
        <f>_xlfn.IFNA(IF($B40=0,0,+VLOOKUP($B40,'1v -ostali'!$A$15:$O$372,N$3,FALSE)),"")</f>
        <v>0</v>
      </c>
      <c r="O40">
        <f>_xlfn.IFNA(IF($B40=0,0,+VLOOKUP($B40,'1v -ostali'!$A$15:$O$372,O$3,FALSE)),"")</f>
        <v>0</v>
      </c>
      <c r="R40">
        <f>_xlfn.IFNA(IF($B40=0,0,+VLOOKUP($B40,'1v -ostali'!$A$15:$O$372,R$3,FALSE)),"")</f>
        <v>0</v>
      </c>
      <c r="S40">
        <f>_xlfn.IFNA(IF($B40=0,0,+VLOOKUP($B40,'1v -ostali'!$A$15:$O$372,S$3,FALSE)),"")</f>
        <v>0</v>
      </c>
      <c r="T40" s="29">
        <f>_xlfn.IFNA(IF($B40=0,0,+VLOOKUP($B40,'1v -ostali'!$A$15:$AC$372,T$3,FALSE)),"")</f>
        <v>0</v>
      </c>
      <c r="U40" s="29">
        <f>_xlfn.IFNA(IF($B40=0,0,+VLOOKUP($B40,'1v -ostali'!$A$15:$AC$372,U$3,FALSE)),"")</f>
        <v>0</v>
      </c>
      <c r="V40" s="29">
        <f>_xlfn.IFNA(IF($B40=0,0,+VLOOKUP($B40,'1v -ostali'!$A$15:$AC$372,V$3,FALSE)),"")</f>
        <v>0</v>
      </c>
      <c r="W40" s="29">
        <f>_xlfn.IFNA(IF($B40=0,0,+VLOOKUP($B40,'1v -ostali'!$A$15:$AC$372,W$3,FALSE)),"")</f>
        <v>0</v>
      </c>
      <c r="X40" s="29">
        <f>_xlfn.IFNA(IF($B40=0,0,+VLOOKUP($B40,'1v -ostali'!$A$15:$AC$372,X$3,FALSE)),"")</f>
        <v>0</v>
      </c>
      <c r="Y40" s="29">
        <f>_xlfn.IFNA(IF($B40=0,0,+VLOOKUP($B40,'1v -ostali'!$A$15:$AC$372,Y$3,FALSE)),"")</f>
        <v>0</v>
      </c>
      <c r="Z40" s="29">
        <f>_xlfn.IFNA(IF($B40=0,0,+VLOOKUP($B40,'1v -ostali'!$A$15:$AC$372,Z$3,FALSE)),"")</f>
        <v>0</v>
      </c>
      <c r="AA40" s="29">
        <f>_xlfn.IFNA(IF($B40=0,0,+VLOOKUP($B40,'1v -ostali'!$A$15:$AC$372,AA$3,FALSE)),"")</f>
        <v>0</v>
      </c>
      <c r="AB40" s="29">
        <f>_xlfn.IFNA(IF($B40=0,0,+VLOOKUP($B40,'1v -ostali'!$A$15:$AC$372,AB$3,FALSE)),"")</f>
        <v>0</v>
      </c>
      <c r="AC40" s="29">
        <f>_xlfn.IFNA(IF($B40=0,0,+VLOOKUP($B40,'1v -ostali'!$A$15:$AC$372,AC$3,FALSE)),"")</f>
        <v>0</v>
      </c>
      <c r="AD40" s="29">
        <f>+IFERROR((W40*'1v -ostali'!$C$6)/100,"")</f>
        <v>0</v>
      </c>
      <c r="AE40" s="29">
        <f>+IFERROR((X40*'1v -ostali'!$C$6)/100,"")</f>
        <v>0</v>
      </c>
      <c r="AF40" s="29">
        <f>+IFERROR((AB40*'1v -ostali'!$C$6)/100,"")</f>
        <v>0</v>
      </c>
      <c r="AG40" s="29">
        <f>+IFERROR((AC40*'1v -ostali'!$C$6)/100,"")</f>
        <v>0</v>
      </c>
    </row>
    <row r="41" spans="1:33" x14ac:dyDescent="0.2">
      <c r="A41">
        <f t="shared" si="5"/>
        <v>0</v>
      </c>
      <c r="B41">
        <f>+IF(MAX(B$4:B40)+1&lt;=B$1,B40+1,0)</f>
        <v>0</v>
      </c>
      <c r="C41" s="194">
        <f t="shared" si="1"/>
        <v>0</v>
      </c>
      <c r="D41">
        <f t="shared" si="2"/>
        <v>0</v>
      </c>
      <c r="E41" s="319">
        <f t="shared" si="3"/>
        <v>0</v>
      </c>
      <c r="F41" s="194">
        <f t="shared" si="4"/>
        <v>0</v>
      </c>
      <c r="G41">
        <f>_xlfn.IFNA(IF($B41=0,0,+VLOOKUP($B41,'1v -ostali'!$A$15:$O$372,G$3,FALSE)),"")</f>
        <v>0</v>
      </c>
      <c r="I41">
        <f>_xlfn.IFNA(IF($B41=0,0,+VLOOKUP($B41,'1v -ostali'!$A$15:$O$372,I$3,FALSE)),"")</f>
        <v>0</v>
      </c>
      <c r="J41">
        <f>_xlfn.IFNA(IF($B41=0,0,+VLOOKUP($B41,'1v -ostali'!$A$15:$O$372,J$3,FALSE)),"")</f>
        <v>0</v>
      </c>
      <c r="K41">
        <f>_xlfn.IFNA(IF($B41=0,0,+VLOOKUP($B41,'1v -ostali'!$A$15:$O$372,K$3,FALSE)),"")</f>
        <v>0</v>
      </c>
      <c r="L41">
        <f>_xlfn.IFNA(IF($B41=0,0,+VLOOKUP($B41,'1v -ostali'!$A$15:$O$372,L$3,FALSE)),"")</f>
        <v>0</v>
      </c>
      <c r="M41">
        <f>_xlfn.IFNA(IF($B41=0,0,+VLOOKUP($B41,'1v -ostali'!$A$15:$O$372,M$3,FALSE)),"")</f>
        <v>0</v>
      </c>
      <c r="N41">
        <f>_xlfn.IFNA(IF($B41=0,0,+VLOOKUP($B41,'1v -ostali'!$A$15:$O$372,N$3,FALSE)),"")</f>
        <v>0</v>
      </c>
      <c r="O41">
        <f>_xlfn.IFNA(IF($B41=0,0,+VLOOKUP($B41,'1v -ostali'!$A$15:$O$372,O$3,FALSE)),"")</f>
        <v>0</v>
      </c>
      <c r="R41">
        <f>_xlfn.IFNA(IF($B41=0,0,+VLOOKUP($B41,'1v -ostali'!$A$15:$O$372,R$3,FALSE)),"")</f>
        <v>0</v>
      </c>
      <c r="S41">
        <f>_xlfn.IFNA(IF($B41=0,0,+VLOOKUP($B41,'1v -ostali'!$A$15:$O$372,S$3,FALSE)),"")</f>
        <v>0</v>
      </c>
      <c r="T41" s="29">
        <f>_xlfn.IFNA(IF($B41=0,0,+VLOOKUP($B41,'1v -ostali'!$A$15:$AC$372,T$3,FALSE)),"")</f>
        <v>0</v>
      </c>
      <c r="U41" s="29">
        <f>_xlfn.IFNA(IF($B41=0,0,+VLOOKUP($B41,'1v -ostali'!$A$15:$AC$372,U$3,FALSE)),"")</f>
        <v>0</v>
      </c>
      <c r="V41" s="29">
        <f>_xlfn.IFNA(IF($B41=0,0,+VLOOKUP($B41,'1v -ostali'!$A$15:$AC$372,V$3,FALSE)),"")</f>
        <v>0</v>
      </c>
      <c r="W41" s="29">
        <f>_xlfn.IFNA(IF($B41=0,0,+VLOOKUP($B41,'1v -ostali'!$A$15:$AC$372,W$3,FALSE)),"")</f>
        <v>0</v>
      </c>
      <c r="X41" s="29">
        <f>_xlfn.IFNA(IF($B41=0,0,+VLOOKUP($B41,'1v -ostali'!$A$15:$AC$372,X$3,FALSE)),"")</f>
        <v>0</v>
      </c>
      <c r="Y41" s="29">
        <f>_xlfn.IFNA(IF($B41=0,0,+VLOOKUP($B41,'1v -ostali'!$A$15:$AC$372,Y$3,FALSE)),"")</f>
        <v>0</v>
      </c>
      <c r="Z41" s="29">
        <f>_xlfn.IFNA(IF($B41=0,0,+VLOOKUP($B41,'1v -ostali'!$A$15:$AC$372,Z$3,FALSE)),"")</f>
        <v>0</v>
      </c>
      <c r="AA41" s="29">
        <f>_xlfn.IFNA(IF($B41=0,0,+VLOOKUP($B41,'1v -ostali'!$A$15:$AC$372,AA$3,FALSE)),"")</f>
        <v>0</v>
      </c>
      <c r="AB41" s="29">
        <f>_xlfn.IFNA(IF($B41=0,0,+VLOOKUP($B41,'1v -ostali'!$A$15:$AC$372,AB$3,FALSE)),"")</f>
        <v>0</v>
      </c>
      <c r="AC41" s="29">
        <f>_xlfn.IFNA(IF($B41=0,0,+VLOOKUP($B41,'1v -ostali'!$A$15:$AC$372,AC$3,FALSE)),"")</f>
        <v>0</v>
      </c>
      <c r="AD41" s="29">
        <f>+IFERROR((W41*'1v -ostali'!$C$6)/100,"")</f>
        <v>0</v>
      </c>
      <c r="AE41" s="29">
        <f>+IFERROR((X41*'1v -ostali'!$C$6)/100,"")</f>
        <v>0</v>
      </c>
      <c r="AF41" s="29">
        <f>+IFERROR((AB41*'1v -ostali'!$C$6)/100,"")</f>
        <v>0</v>
      </c>
      <c r="AG41" s="29">
        <f>+IFERROR((AC41*'1v -ostali'!$C$6)/100,"")</f>
        <v>0</v>
      </c>
    </row>
    <row r="42" spans="1:33" x14ac:dyDescent="0.2">
      <c r="A42">
        <f t="shared" si="5"/>
        <v>0</v>
      </c>
      <c r="B42">
        <f>+IF(MAX(B$4:B41)+1&lt;=B$1,B41+1,0)</f>
        <v>0</v>
      </c>
      <c r="C42" s="194">
        <f t="shared" si="1"/>
        <v>0</v>
      </c>
      <c r="D42">
        <f t="shared" si="2"/>
        <v>0</v>
      </c>
      <c r="E42" s="319">
        <f t="shared" si="3"/>
        <v>0</v>
      </c>
      <c r="F42" s="194">
        <f t="shared" si="4"/>
        <v>0</v>
      </c>
      <c r="G42">
        <f>_xlfn.IFNA(IF($B42=0,0,+VLOOKUP($B42,'1v -ostali'!$A$15:$O$372,G$3,FALSE)),"")</f>
        <v>0</v>
      </c>
      <c r="I42">
        <f>_xlfn.IFNA(IF($B42=0,0,+VLOOKUP($B42,'1v -ostali'!$A$15:$O$372,I$3,FALSE)),"")</f>
        <v>0</v>
      </c>
      <c r="J42">
        <f>_xlfn.IFNA(IF($B42=0,0,+VLOOKUP($B42,'1v -ostali'!$A$15:$O$372,J$3,FALSE)),"")</f>
        <v>0</v>
      </c>
      <c r="K42">
        <f>_xlfn.IFNA(IF($B42=0,0,+VLOOKUP($B42,'1v -ostali'!$A$15:$O$372,K$3,FALSE)),"")</f>
        <v>0</v>
      </c>
      <c r="L42">
        <f>_xlfn.IFNA(IF($B42=0,0,+VLOOKUP($B42,'1v -ostali'!$A$15:$O$372,L$3,FALSE)),"")</f>
        <v>0</v>
      </c>
      <c r="M42">
        <f>_xlfn.IFNA(IF($B42=0,0,+VLOOKUP($B42,'1v -ostali'!$A$15:$O$372,M$3,FALSE)),"")</f>
        <v>0</v>
      </c>
      <c r="N42">
        <f>_xlfn.IFNA(IF($B42=0,0,+VLOOKUP($B42,'1v -ostali'!$A$15:$O$372,N$3,FALSE)),"")</f>
        <v>0</v>
      </c>
      <c r="O42">
        <f>_xlfn.IFNA(IF($B42=0,0,+VLOOKUP($B42,'1v -ostali'!$A$15:$O$372,O$3,FALSE)),"")</f>
        <v>0</v>
      </c>
      <c r="R42">
        <f>_xlfn.IFNA(IF($B42=0,0,+VLOOKUP($B42,'1v -ostali'!$A$15:$O$372,R$3,FALSE)),"")</f>
        <v>0</v>
      </c>
      <c r="S42">
        <f>_xlfn.IFNA(IF($B42=0,0,+VLOOKUP($B42,'1v -ostali'!$A$15:$O$372,S$3,FALSE)),"")</f>
        <v>0</v>
      </c>
      <c r="T42" s="29">
        <f>_xlfn.IFNA(IF($B42=0,0,+VLOOKUP($B42,'1v -ostali'!$A$15:$AC$372,T$3,FALSE)),"")</f>
        <v>0</v>
      </c>
      <c r="U42" s="29">
        <f>_xlfn.IFNA(IF($B42=0,0,+VLOOKUP($B42,'1v -ostali'!$A$15:$AC$372,U$3,FALSE)),"")</f>
        <v>0</v>
      </c>
      <c r="V42" s="29">
        <f>_xlfn.IFNA(IF($B42=0,0,+VLOOKUP($B42,'1v -ostali'!$A$15:$AC$372,V$3,FALSE)),"")</f>
        <v>0</v>
      </c>
      <c r="W42" s="29">
        <f>_xlfn.IFNA(IF($B42=0,0,+VLOOKUP($B42,'1v -ostali'!$A$15:$AC$372,W$3,FALSE)),"")</f>
        <v>0</v>
      </c>
      <c r="X42" s="29">
        <f>_xlfn.IFNA(IF($B42=0,0,+VLOOKUP($B42,'1v -ostali'!$A$15:$AC$372,X$3,FALSE)),"")</f>
        <v>0</v>
      </c>
      <c r="Y42" s="29">
        <f>_xlfn.IFNA(IF($B42=0,0,+VLOOKUP($B42,'1v -ostali'!$A$15:$AC$372,Y$3,FALSE)),"")</f>
        <v>0</v>
      </c>
      <c r="Z42" s="29">
        <f>_xlfn.IFNA(IF($B42=0,0,+VLOOKUP($B42,'1v -ostali'!$A$15:$AC$372,Z$3,FALSE)),"")</f>
        <v>0</v>
      </c>
      <c r="AA42" s="29">
        <f>_xlfn.IFNA(IF($B42=0,0,+VLOOKUP($B42,'1v -ostali'!$A$15:$AC$372,AA$3,FALSE)),"")</f>
        <v>0</v>
      </c>
      <c r="AB42" s="29">
        <f>_xlfn.IFNA(IF($B42=0,0,+VLOOKUP($B42,'1v -ostali'!$A$15:$AC$372,AB$3,FALSE)),"")</f>
        <v>0</v>
      </c>
      <c r="AC42" s="29">
        <f>_xlfn.IFNA(IF($B42=0,0,+VLOOKUP($B42,'1v -ostali'!$A$15:$AC$372,AC$3,FALSE)),"")</f>
        <v>0</v>
      </c>
      <c r="AD42" s="29">
        <f>+IFERROR((W42*'1v -ostali'!$C$6)/100,"")</f>
        <v>0</v>
      </c>
      <c r="AE42" s="29">
        <f>+IFERROR((X42*'1v -ostali'!$C$6)/100,"")</f>
        <v>0</v>
      </c>
      <c r="AF42" s="29">
        <f>+IFERROR((AB42*'1v -ostali'!$C$6)/100,"")</f>
        <v>0</v>
      </c>
      <c r="AG42" s="29">
        <f>+IFERROR((AC42*'1v -ostali'!$C$6)/100,"")</f>
        <v>0</v>
      </c>
    </row>
    <row r="43" spans="1:33" x14ac:dyDescent="0.2">
      <c r="A43">
        <f t="shared" si="5"/>
        <v>0</v>
      </c>
      <c r="B43">
        <f>+IF(MAX(B$4:B42)+1&lt;=B$1,B42+1,0)</f>
        <v>0</v>
      </c>
      <c r="C43" s="194">
        <f t="shared" si="1"/>
        <v>0</v>
      </c>
      <c r="D43">
        <f t="shared" si="2"/>
        <v>0</v>
      </c>
      <c r="E43" s="319">
        <f t="shared" si="3"/>
        <v>0</v>
      </c>
      <c r="F43" s="194">
        <f t="shared" si="4"/>
        <v>0</v>
      </c>
      <c r="G43">
        <f>_xlfn.IFNA(IF($B43=0,0,+VLOOKUP($B43,'1v -ostali'!$A$15:$O$372,G$3,FALSE)),"")</f>
        <v>0</v>
      </c>
      <c r="I43">
        <f>_xlfn.IFNA(IF($B43=0,0,+VLOOKUP($B43,'1v -ostali'!$A$15:$O$372,I$3,FALSE)),"")</f>
        <v>0</v>
      </c>
      <c r="J43">
        <f>_xlfn.IFNA(IF($B43=0,0,+VLOOKUP($B43,'1v -ostali'!$A$15:$O$372,J$3,FALSE)),"")</f>
        <v>0</v>
      </c>
      <c r="K43">
        <f>_xlfn.IFNA(IF($B43=0,0,+VLOOKUP($B43,'1v -ostali'!$A$15:$O$372,K$3,FALSE)),"")</f>
        <v>0</v>
      </c>
      <c r="L43">
        <f>_xlfn.IFNA(IF($B43=0,0,+VLOOKUP($B43,'1v -ostali'!$A$15:$O$372,L$3,FALSE)),"")</f>
        <v>0</v>
      </c>
      <c r="M43">
        <f>_xlfn.IFNA(IF($B43=0,0,+VLOOKUP($B43,'1v -ostali'!$A$15:$O$372,M$3,FALSE)),"")</f>
        <v>0</v>
      </c>
      <c r="N43">
        <f>_xlfn.IFNA(IF($B43=0,0,+VLOOKUP($B43,'1v -ostali'!$A$15:$O$372,N$3,FALSE)),"")</f>
        <v>0</v>
      </c>
      <c r="O43">
        <f>_xlfn.IFNA(IF($B43=0,0,+VLOOKUP($B43,'1v -ostali'!$A$15:$O$372,O$3,FALSE)),"")</f>
        <v>0</v>
      </c>
      <c r="R43">
        <f>_xlfn.IFNA(IF($B43=0,0,+VLOOKUP($B43,'1v -ostali'!$A$15:$O$372,R$3,FALSE)),"")</f>
        <v>0</v>
      </c>
      <c r="S43">
        <f>_xlfn.IFNA(IF($B43=0,0,+VLOOKUP($B43,'1v -ostali'!$A$15:$O$372,S$3,FALSE)),"")</f>
        <v>0</v>
      </c>
      <c r="T43" s="29">
        <f>_xlfn.IFNA(IF($B43=0,0,+VLOOKUP($B43,'1v -ostali'!$A$15:$AC$372,T$3,FALSE)),"")</f>
        <v>0</v>
      </c>
      <c r="U43" s="29">
        <f>_xlfn.IFNA(IF($B43=0,0,+VLOOKUP($B43,'1v -ostali'!$A$15:$AC$372,U$3,FALSE)),"")</f>
        <v>0</v>
      </c>
      <c r="V43" s="29">
        <f>_xlfn.IFNA(IF($B43=0,0,+VLOOKUP($B43,'1v -ostali'!$A$15:$AC$372,V$3,FALSE)),"")</f>
        <v>0</v>
      </c>
      <c r="W43" s="29">
        <f>_xlfn.IFNA(IF($B43=0,0,+VLOOKUP($B43,'1v -ostali'!$A$15:$AC$372,W$3,FALSE)),"")</f>
        <v>0</v>
      </c>
      <c r="X43" s="29">
        <f>_xlfn.IFNA(IF($B43=0,0,+VLOOKUP($B43,'1v -ostali'!$A$15:$AC$372,X$3,FALSE)),"")</f>
        <v>0</v>
      </c>
      <c r="Y43" s="29">
        <f>_xlfn.IFNA(IF($B43=0,0,+VLOOKUP($B43,'1v -ostali'!$A$15:$AC$372,Y$3,FALSE)),"")</f>
        <v>0</v>
      </c>
      <c r="Z43" s="29">
        <f>_xlfn.IFNA(IF($B43=0,0,+VLOOKUP($B43,'1v -ostali'!$A$15:$AC$372,Z$3,FALSE)),"")</f>
        <v>0</v>
      </c>
      <c r="AA43" s="29">
        <f>_xlfn.IFNA(IF($B43=0,0,+VLOOKUP($B43,'1v -ostali'!$A$15:$AC$372,AA$3,FALSE)),"")</f>
        <v>0</v>
      </c>
      <c r="AB43" s="29">
        <f>_xlfn.IFNA(IF($B43=0,0,+VLOOKUP($B43,'1v -ostali'!$A$15:$AC$372,AB$3,FALSE)),"")</f>
        <v>0</v>
      </c>
      <c r="AC43" s="29">
        <f>_xlfn.IFNA(IF($B43=0,0,+VLOOKUP($B43,'1v -ostali'!$A$15:$AC$372,AC$3,FALSE)),"")</f>
        <v>0</v>
      </c>
      <c r="AD43" s="29">
        <f>+IFERROR((W43*'1v -ostali'!$C$6)/100,"")</f>
        <v>0</v>
      </c>
      <c r="AE43" s="29">
        <f>+IFERROR((X43*'1v -ostali'!$C$6)/100,"")</f>
        <v>0</v>
      </c>
      <c r="AF43" s="29">
        <f>+IFERROR((AB43*'1v -ostali'!$C$6)/100,"")</f>
        <v>0</v>
      </c>
      <c r="AG43" s="29">
        <f>+IFERROR((AC43*'1v -ostali'!$C$6)/100,"")</f>
        <v>0</v>
      </c>
    </row>
    <row r="44" spans="1:33" x14ac:dyDescent="0.2">
      <c r="A44">
        <f t="shared" si="5"/>
        <v>0</v>
      </c>
      <c r="B44">
        <f>+IF(MAX(B$4:B43)+1&lt;=B$1,B43+1,0)</f>
        <v>0</v>
      </c>
      <c r="C44" s="194">
        <f t="shared" si="1"/>
        <v>0</v>
      </c>
      <c r="D44">
        <f t="shared" si="2"/>
        <v>0</v>
      </c>
      <c r="E44" s="319">
        <f t="shared" si="3"/>
        <v>0</v>
      </c>
      <c r="F44" s="194">
        <f t="shared" si="4"/>
        <v>0</v>
      </c>
      <c r="G44">
        <f>_xlfn.IFNA(IF($B44=0,0,+VLOOKUP($B44,'1v -ostali'!$A$15:$O$372,G$3,FALSE)),"")</f>
        <v>0</v>
      </c>
      <c r="I44">
        <f>_xlfn.IFNA(IF($B44=0,0,+VLOOKUP($B44,'1v -ostali'!$A$15:$O$372,I$3,FALSE)),"")</f>
        <v>0</v>
      </c>
      <c r="J44">
        <f>_xlfn.IFNA(IF($B44=0,0,+VLOOKUP($B44,'1v -ostali'!$A$15:$O$372,J$3,FALSE)),"")</f>
        <v>0</v>
      </c>
      <c r="K44">
        <f>_xlfn.IFNA(IF($B44=0,0,+VLOOKUP($B44,'1v -ostali'!$A$15:$O$372,K$3,FALSE)),"")</f>
        <v>0</v>
      </c>
      <c r="L44">
        <f>_xlfn.IFNA(IF($B44=0,0,+VLOOKUP($B44,'1v -ostali'!$A$15:$O$372,L$3,FALSE)),"")</f>
        <v>0</v>
      </c>
      <c r="M44">
        <f>_xlfn.IFNA(IF($B44=0,0,+VLOOKUP($B44,'1v -ostali'!$A$15:$O$372,M$3,FALSE)),"")</f>
        <v>0</v>
      </c>
      <c r="N44">
        <f>_xlfn.IFNA(IF($B44=0,0,+VLOOKUP($B44,'1v -ostali'!$A$15:$O$372,N$3,FALSE)),"")</f>
        <v>0</v>
      </c>
      <c r="O44">
        <f>_xlfn.IFNA(IF($B44=0,0,+VLOOKUP($B44,'1v -ostali'!$A$15:$O$372,O$3,FALSE)),"")</f>
        <v>0</v>
      </c>
      <c r="R44">
        <f>_xlfn.IFNA(IF($B44=0,0,+VLOOKUP($B44,'1v -ostali'!$A$15:$O$372,R$3,FALSE)),"")</f>
        <v>0</v>
      </c>
      <c r="S44">
        <f>_xlfn.IFNA(IF($B44=0,0,+VLOOKUP($B44,'1v -ostali'!$A$15:$O$372,S$3,FALSE)),"")</f>
        <v>0</v>
      </c>
      <c r="T44" s="29">
        <f>_xlfn.IFNA(IF($B44=0,0,+VLOOKUP($B44,'1v -ostali'!$A$15:$AC$372,T$3,FALSE)),"")</f>
        <v>0</v>
      </c>
      <c r="U44" s="29">
        <f>_xlfn.IFNA(IF($B44=0,0,+VLOOKUP($B44,'1v -ostali'!$A$15:$AC$372,U$3,FALSE)),"")</f>
        <v>0</v>
      </c>
      <c r="V44" s="29">
        <f>_xlfn.IFNA(IF($B44=0,0,+VLOOKUP($B44,'1v -ostali'!$A$15:$AC$372,V$3,FALSE)),"")</f>
        <v>0</v>
      </c>
      <c r="W44" s="29">
        <f>_xlfn.IFNA(IF($B44=0,0,+VLOOKUP($B44,'1v -ostali'!$A$15:$AC$372,W$3,FALSE)),"")</f>
        <v>0</v>
      </c>
      <c r="X44" s="29">
        <f>_xlfn.IFNA(IF($B44=0,0,+VLOOKUP($B44,'1v -ostali'!$A$15:$AC$372,X$3,FALSE)),"")</f>
        <v>0</v>
      </c>
      <c r="Y44" s="29">
        <f>_xlfn.IFNA(IF($B44=0,0,+VLOOKUP($B44,'1v -ostali'!$A$15:$AC$372,Y$3,FALSE)),"")</f>
        <v>0</v>
      </c>
      <c r="Z44" s="29">
        <f>_xlfn.IFNA(IF($B44=0,0,+VLOOKUP($B44,'1v -ostali'!$A$15:$AC$372,Z$3,FALSE)),"")</f>
        <v>0</v>
      </c>
      <c r="AA44" s="29">
        <f>_xlfn.IFNA(IF($B44=0,0,+VLOOKUP($B44,'1v -ostali'!$A$15:$AC$372,AA$3,FALSE)),"")</f>
        <v>0</v>
      </c>
      <c r="AB44" s="29">
        <f>_xlfn.IFNA(IF($B44=0,0,+VLOOKUP($B44,'1v -ostali'!$A$15:$AC$372,AB$3,FALSE)),"")</f>
        <v>0</v>
      </c>
      <c r="AC44" s="29">
        <f>_xlfn.IFNA(IF($B44=0,0,+VLOOKUP($B44,'1v -ostali'!$A$15:$AC$372,AC$3,FALSE)),"")</f>
        <v>0</v>
      </c>
      <c r="AD44" s="29">
        <f>+IFERROR((W44*'1v -ostali'!$C$6)/100,"")</f>
        <v>0</v>
      </c>
      <c r="AE44" s="29">
        <f>+IFERROR((X44*'1v -ostali'!$C$6)/100,"")</f>
        <v>0</v>
      </c>
      <c r="AF44" s="29">
        <f>+IFERROR((AB44*'1v -ostali'!$C$6)/100,"")</f>
        <v>0</v>
      </c>
      <c r="AG44" s="29">
        <f>+IFERROR((AC44*'1v -ostali'!$C$6)/100,"")</f>
        <v>0</v>
      </c>
    </row>
    <row r="45" spans="1:33" x14ac:dyDescent="0.2">
      <c r="A45">
        <f t="shared" si="5"/>
        <v>0</v>
      </c>
      <c r="B45">
        <f>+IF(MAX(B$4:B44)+1&lt;=B$1,B44+1,0)</f>
        <v>0</v>
      </c>
      <c r="C45" s="194">
        <f t="shared" si="1"/>
        <v>0</v>
      </c>
      <c r="D45">
        <f t="shared" si="2"/>
        <v>0</v>
      </c>
      <c r="E45" s="319">
        <f t="shared" si="3"/>
        <v>0</v>
      </c>
      <c r="F45" s="194">
        <f t="shared" si="4"/>
        <v>0</v>
      </c>
      <c r="G45">
        <f>_xlfn.IFNA(IF($B45=0,0,+VLOOKUP($B45,'1v -ostali'!$A$15:$O$372,G$3,FALSE)),"")</f>
        <v>0</v>
      </c>
      <c r="I45">
        <f>_xlfn.IFNA(IF($B45=0,0,+VLOOKUP($B45,'1v -ostali'!$A$15:$O$372,I$3,FALSE)),"")</f>
        <v>0</v>
      </c>
      <c r="J45">
        <f>_xlfn.IFNA(IF($B45=0,0,+VLOOKUP($B45,'1v -ostali'!$A$15:$O$372,J$3,FALSE)),"")</f>
        <v>0</v>
      </c>
      <c r="K45">
        <f>_xlfn.IFNA(IF($B45=0,0,+VLOOKUP($B45,'1v -ostali'!$A$15:$O$372,K$3,FALSE)),"")</f>
        <v>0</v>
      </c>
      <c r="L45">
        <f>_xlfn.IFNA(IF($B45=0,0,+VLOOKUP($B45,'1v -ostali'!$A$15:$O$372,L$3,FALSE)),"")</f>
        <v>0</v>
      </c>
      <c r="M45">
        <f>_xlfn.IFNA(IF($B45=0,0,+VLOOKUP($B45,'1v -ostali'!$A$15:$O$372,M$3,FALSE)),"")</f>
        <v>0</v>
      </c>
      <c r="N45">
        <f>_xlfn.IFNA(IF($B45=0,0,+VLOOKUP($B45,'1v -ostali'!$A$15:$O$372,N$3,FALSE)),"")</f>
        <v>0</v>
      </c>
      <c r="O45">
        <f>_xlfn.IFNA(IF($B45=0,0,+VLOOKUP($B45,'1v -ostali'!$A$15:$O$372,O$3,FALSE)),"")</f>
        <v>0</v>
      </c>
      <c r="R45">
        <f>_xlfn.IFNA(IF($B45=0,0,+VLOOKUP($B45,'1v -ostali'!$A$15:$O$372,R$3,FALSE)),"")</f>
        <v>0</v>
      </c>
      <c r="S45">
        <f>_xlfn.IFNA(IF($B45=0,0,+VLOOKUP($B45,'1v -ostali'!$A$15:$O$372,S$3,FALSE)),"")</f>
        <v>0</v>
      </c>
      <c r="T45" s="29">
        <f>_xlfn.IFNA(IF($B45=0,0,+VLOOKUP($B45,'1v -ostali'!$A$15:$AC$372,T$3,FALSE)),"")</f>
        <v>0</v>
      </c>
      <c r="U45" s="29">
        <f>_xlfn.IFNA(IF($B45=0,0,+VLOOKUP($B45,'1v -ostali'!$A$15:$AC$372,U$3,FALSE)),"")</f>
        <v>0</v>
      </c>
      <c r="V45" s="29">
        <f>_xlfn.IFNA(IF($B45=0,0,+VLOOKUP($B45,'1v -ostali'!$A$15:$AC$372,V$3,FALSE)),"")</f>
        <v>0</v>
      </c>
      <c r="W45" s="29">
        <f>_xlfn.IFNA(IF($B45=0,0,+VLOOKUP($B45,'1v -ostali'!$A$15:$AC$372,W$3,FALSE)),"")</f>
        <v>0</v>
      </c>
      <c r="X45" s="29">
        <f>_xlfn.IFNA(IF($B45=0,0,+VLOOKUP($B45,'1v -ostali'!$A$15:$AC$372,X$3,FALSE)),"")</f>
        <v>0</v>
      </c>
      <c r="Y45" s="29">
        <f>_xlfn.IFNA(IF($B45=0,0,+VLOOKUP($B45,'1v -ostali'!$A$15:$AC$372,Y$3,FALSE)),"")</f>
        <v>0</v>
      </c>
      <c r="Z45" s="29">
        <f>_xlfn.IFNA(IF($B45=0,0,+VLOOKUP($B45,'1v -ostali'!$A$15:$AC$372,Z$3,FALSE)),"")</f>
        <v>0</v>
      </c>
      <c r="AA45" s="29">
        <f>_xlfn.IFNA(IF($B45=0,0,+VLOOKUP($B45,'1v -ostali'!$A$15:$AC$372,AA$3,FALSE)),"")</f>
        <v>0</v>
      </c>
      <c r="AB45" s="29">
        <f>_xlfn.IFNA(IF($B45=0,0,+VLOOKUP($B45,'1v -ostali'!$A$15:$AC$372,AB$3,FALSE)),"")</f>
        <v>0</v>
      </c>
      <c r="AC45" s="29">
        <f>_xlfn.IFNA(IF($B45=0,0,+VLOOKUP($B45,'1v -ostali'!$A$15:$AC$372,AC$3,FALSE)),"")</f>
        <v>0</v>
      </c>
      <c r="AD45" s="29">
        <f>+IFERROR((W45*'1v -ostali'!$C$6)/100,"")</f>
        <v>0</v>
      </c>
      <c r="AE45" s="29">
        <f>+IFERROR((X45*'1v -ostali'!$C$6)/100,"")</f>
        <v>0</v>
      </c>
      <c r="AF45" s="29">
        <f>+IFERROR((AB45*'1v -ostali'!$C$6)/100,"")</f>
        <v>0</v>
      </c>
      <c r="AG45" s="29">
        <f>+IFERROR((AC45*'1v -ostali'!$C$6)/100,"")</f>
        <v>0</v>
      </c>
    </row>
    <row r="46" spans="1:33" x14ac:dyDescent="0.2">
      <c r="A46">
        <f t="shared" si="5"/>
        <v>0</v>
      </c>
      <c r="B46">
        <f>+IF(MAX(B$4:B45)+1&lt;=B$1,B45+1,0)</f>
        <v>0</v>
      </c>
      <c r="C46" s="194">
        <f t="shared" si="1"/>
        <v>0</v>
      </c>
      <c r="D46">
        <f t="shared" si="2"/>
        <v>0</v>
      </c>
      <c r="E46" s="319">
        <f t="shared" si="3"/>
        <v>0</v>
      </c>
      <c r="F46" s="194">
        <f t="shared" si="4"/>
        <v>0</v>
      </c>
      <c r="G46">
        <f>_xlfn.IFNA(IF($B46=0,0,+VLOOKUP($B46,'1v -ostali'!$A$15:$O$372,G$3,FALSE)),"")</f>
        <v>0</v>
      </c>
      <c r="I46">
        <f>_xlfn.IFNA(IF($B46=0,0,+VLOOKUP($B46,'1v -ostali'!$A$15:$O$372,I$3,FALSE)),"")</f>
        <v>0</v>
      </c>
      <c r="J46">
        <f>_xlfn.IFNA(IF($B46=0,0,+VLOOKUP($B46,'1v -ostali'!$A$15:$O$372,J$3,FALSE)),"")</f>
        <v>0</v>
      </c>
      <c r="K46">
        <f>_xlfn.IFNA(IF($B46=0,0,+VLOOKUP($B46,'1v -ostali'!$A$15:$O$372,K$3,FALSE)),"")</f>
        <v>0</v>
      </c>
      <c r="L46">
        <f>_xlfn.IFNA(IF($B46=0,0,+VLOOKUP($B46,'1v -ostali'!$A$15:$O$372,L$3,FALSE)),"")</f>
        <v>0</v>
      </c>
      <c r="M46">
        <f>_xlfn.IFNA(IF($B46=0,0,+VLOOKUP($B46,'1v -ostali'!$A$15:$O$372,M$3,FALSE)),"")</f>
        <v>0</v>
      </c>
      <c r="N46">
        <f>_xlfn.IFNA(IF($B46=0,0,+VLOOKUP($B46,'1v -ostali'!$A$15:$O$372,N$3,FALSE)),"")</f>
        <v>0</v>
      </c>
      <c r="O46">
        <f>_xlfn.IFNA(IF($B46=0,0,+VLOOKUP($B46,'1v -ostali'!$A$15:$O$372,O$3,FALSE)),"")</f>
        <v>0</v>
      </c>
      <c r="R46">
        <f>_xlfn.IFNA(IF($B46=0,0,+VLOOKUP($B46,'1v -ostali'!$A$15:$O$372,R$3,FALSE)),"")</f>
        <v>0</v>
      </c>
      <c r="S46">
        <f>_xlfn.IFNA(IF($B46=0,0,+VLOOKUP($B46,'1v -ostali'!$A$15:$O$372,S$3,FALSE)),"")</f>
        <v>0</v>
      </c>
      <c r="T46" s="29">
        <f>_xlfn.IFNA(IF($B46=0,0,+VLOOKUP($B46,'1v -ostali'!$A$15:$AC$372,T$3,FALSE)),"")</f>
        <v>0</v>
      </c>
      <c r="U46" s="29">
        <f>_xlfn.IFNA(IF($B46=0,0,+VLOOKUP($B46,'1v -ostali'!$A$15:$AC$372,U$3,FALSE)),"")</f>
        <v>0</v>
      </c>
      <c r="V46" s="29">
        <f>_xlfn.IFNA(IF($B46=0,0,+VLOOKUP($B46,'1v -ostali'!$A$15:$AC$372,V$3,FALSE)),"")</f>
        <v>0</v>
      </c>
      <c r="W46" s="29">
        <f>_xlfn.IFNA(IF($B46=0,0,+VLOOKUP($B46,'1v -ostali'!$A$15:$AC$372,W$3,FALSE)),"")</f>
        <v>0</v>
      </c>
      <c r="X46" s="29">
        <f>_xlfn.IFNA(IF($B46=0,0,+VLOOKUP($B46,'1v -ostali'!$A$15:$AC$372,X$3,FALSE)),"")</f>
        <v>0</v>
      </c>
      <c r="Y46" s="29">
        <f>_xlfn.IFNA(IF($B46=0,0,+VLOOKUP($B46,'1v -ostali'!$A$15:$AC$372,Y$3,FALSE)),"")</f>
        <v>0</v>
      </c>
      <c r="Z46" s="29">
        <f>_xlfn.IFNA(IF($B46=0,0,+VLOOKUP($B46,'1v -ostali'!$A$15:$AC$372,Z$3,FALSE)),"")</f>
        <v>0</v>
      </c>
      <c r="AA46" s="29">
        <f>_xlfn.IFNA(IF($B46=0,0,+VLOOKUP($B46,'1v -ostali'!$A$15:$AC$372,AA$3,FALSE)),"")</f>
        <v>0</v>
      </c>
      <c r="AB46" s="29">
        <f>_xlfn.IFNA(IF($B46=0,0,+VLOOKUP($B46,'1v -ostali'!$A$15:$AC$372,AB$3,FALSE)),"")</f>
        <v>0</v>
      </c>
      <c r="AC46" s="29">
        <f>_xlfn.IFNA(IF($B46=0,0,+VLOOKUP($B46,'1v -ostali'!$A$15:$AC$372,AC$3,FALSE)),"")</f>
        <v>0</v>
      </c>
      <c r="AD46" s="29">
        <f>+IFERROR((W46*'1v -ostali'!$C$6)/100,"")</f>
        <v>0</v>
      </c>
      <c r="AE46" s="29">
        <f>+IFERROR((X46*'1v -ostali'!$C$6)/100,"")</f>
        <v>0</v>
      </c>
      <c r="AF46" s="29">
        <f>+IFERROR((AB46*'1v -ostali'!$C$6)/100,"")</f>
        <v>0</v>
      </c>
      <c r="AG46" s="29">
        <f>+IFERROR((AC46*'1v -ostali'!$C$6)/100,"")</f>
        <v>0</v>
      </c>
    </row>
    <row r="47" spans="1:33" x14ac:dyDescent="0.2">
      <c r="A47">
        <f t="shared" si="5"/>
        <v>0</v>
      </c>
      <c r="B47">
        <f>+IF(MAX(B$4:B46)+1&lt;=B$1,B46+1,0)</f>
        <v>0</v>
      </c>
      <c r="C47" s="194">
        <f t="shared" si="1"/>
        <v>0</v>
      </c>
      <c r="D47">
        <f t="shared" si="2"/>
        <v>0</v>
      </c>
      <c r="E47" s="319">
        <f t="shared" si="3"/>
        <v>0</v>
      </c>
      <c r="F47" s="194">
        <f t="shared" si="4"/>
        <v>0</v>
      </c>
      <c r="G47">
        <f>_xlfn.IFNA(IF($B47=0,0,+VLOOKUP($B47,'1v -ostali'!$A$15:$O$372,G$3,FALSE)),"")</f>
        <v>0</v>
      </c>
      <c r="I47">
        <f>_xlfn.IFNA(IF($B47=0,0,+VLOOKUP($B47,'1v -ostali'!$A$15:$O$372,I$3,FALSE)),"")</f>
        <v>0</v>
      </c>
      <c r="J47">
        <f>_xlfn.IFNA(IF($B47=0,0,+VLOOKUP($B47,'1v -ostali'!$A$15:$O$372,J$3,FALSE)),"")</f>
        <v>0</v>
      </c>
      <c r="K47">
        <f>_xlfn.IFNA(IF($B47=0,0,+VLOOKUP($B47,'1v -ostali'!$A$15:$O$372,K$3,FALSE)),"")</f>
        <v>0</v>
      </c>
      <c r="L47">
        <f>_xlfn.IFNA(IF($B47=0,0,+VLOOKUP($B47,'1v -ostali'!$A$15:$O$372,L$3,FALSE)),"")</f>
        <v>0</v>
      </c>
      <c r="M47">
        <f>_xlfn.IFNA(IF($B47=0,0,+VLOOKUP($B47,'1v -ostali'!$A$15:$O$372,M$3,FALSE)),"")</f>
        <v>0</v>
      </c>
      <c r="N47">
        <f>_xlfn.IFNA(IF($B47=0,0,+VLOOKUP($B47,'1v -ostali'!$A$15:$O$372,N$3,FALSE)),"")</f>
        <v>0</v>
      </c>
      <c r="O47">
        <f>_xlfn.IFNA(IF($B47=0,0,+VLOOKUP($B47,'1v -ostali'!$A$15:$O$372,O$3,FALSE)),"")</f>
        <v>0</v>
      </c>
      <c r="R47">
        <f>_xlfn.IFNA(IF($B47=0,0,+VLOOKUP($B47,'1v -ostali'!$A$15:$O$372,R$3,FALSE)),"")</f>
        <v>0</v>
      </c>
      <c r="S47">
        <f>_xlfn.IFNA(IF($B47=0,0,+VLOOKUP($B47,'1v -ostali'!$A$15:$O$372,S$3,FALSE)),"")</f>
        <v>0</v>
      </c>
      <c r="T47" s="29">
        <f>_xlfn.IFNA(IF($B47=0,0,+VLOOKUP($B47,'1v -ostali'!$A$15:$AC$372,T$3,FALSE)),"")</f>
        <v>0</v>
      </c>
      <c r="U47" s="29">
        <f>_xlfn.IFNA(IF($B47=0,0,+VLOOKUP($B47,'1v -ostali'!$A$15:$AC$372,U$3,FALSE)),"")</f>
        <v>0</v>
      </c>
      <c r="V47" s="29">
        <f>_xlfn.IFNA(IF($B47=0,0,+VLOOKUP($B47,'1v -ostali'!$A$15:$AC$372,V$3,FALSE)),"")</f>
        <v>0</v>
      </c>
      <c r="W47" s="29">
        <f>_xlfn.IFNA(IF($B47=0,0,+VLOOKUP($B47,'1v -ostali'!$A$15:$AC$372,W$3,FALSE)),"")</f>
        <v>0</v>
      </c>
      <c r="X47" s="29">
        <f>_xlfn.IFNA(IF($B47=0,0,+VLOOKUP($B47,'1v -ostali'!$A$15:$AC$372,X$3,FALSE)),"")</f>
        <v>0</v>
      </c>
      <c r="Y47" s="29">
        <f>_xlfn.IFNA(IF($B47=0,0,+VLOOKUP($B47,'1v -ostali'!$A$15:$AC$372,Y$3,FALSE)),"")</f>
        <v>0</v>
      </c>
      <c r="Z47" s="29">
        <f>_xlfn.IFNA(IF($B47=0,0,+VLOOKUP($B47,'1v -ostali'!$A$15:$AC$372,Z$3,FALSE)),"")</f>
        <v>0</v>
      </c>
      <c r="AA47" s="29">
        <f>_xlfn.IFNA(IF($B47=0,0,+VLOOKUP($B47,'1v -ostali'!$A$15:$AC$372,AA$3,FALSE)),"")</f>
        <v>0</v>
      </c>
      <c r="AB47" s="29">
        <f>_xlfn.IFNA(IF($B47=0,0,+VLOOKUP($B47,'1v -ostali'!$A$15:$AC$372,AB$3,FALSE)),"")</f>
        <v>0</v>
      </c>
      <c r="AC47" s="29">
        <f>_xlfn.IFNA(IF($B47=0,0,+VLOOKUP($B47,'1v -ostali'!$A$15:$AC$372,AC$3,FALSE)),"")</f>
        <v>0</v>
      </c>
      <c r="AD47" s="29">
        <f>+IFERROR((W47*'1v -ostali'!$C$6)/100,"")</f>
        <v>0</v>
      </c>
      <c r="AE47" s="29">
        <f>+IFERROR((X47*'1v -ostali'!$C$6)/100,"")</f>
        <v>0</v>
      </c>
      <c r="AF47" s="29">
        <f>+IFERROR((AB47*'1v -ostali'!$C$6)/100,"")</f>
        <v>0</v>
      </c>
      <c r="AG47" s="29">
        <f>+IFERROR((AC47*'1v -ostali'!$C$6)/100,"")</f>
        <v>0</v>
      </c>
    </row>
    <row r="48" spans="1:33" x14ac:dyDescent="0.2">
      <c r="A48">
        <f t="shared" si="5"/>
        <v>0</v>
      </c>
      <c r="B48">
        <f>+IF(MAX(B$4:B47)+1&lt;=B$1,B47+1,0)</f>
        <v>0</v>
      </c>
      <c r="C48" s="194">
        <f t="shared" si="1"/>
        <v>0</v>
      </c>
      <c r="D48">
        <f t="shared" si="2"/>
        <v>0</v>
      </c>
      <c r="E48" s="319">
        <f t="shared" si="3"/>
        <v>0</v>
      </c>
      <c r="F48" s="194">
        <f t="shared" si="4"/>
        <v>0</v>
      </c>
      <c r="G48">
        <f>_xlfn.IFNA(IF($B48=0,0,+VLOOKUP($B48,'1v -ostali'!$A$15:$O$372,G$3,FALSE)),"")</f>
        <v>0</v>
      </c>
      <c r="I48">
        <f>_xlfn.IFNA(IF($B48=0,0,+VLOOKUP($B48,'1v -ostali'!$A$15:$O$372,I$3,FALSE)),"")</f>
        <v>0</v>
      </c>
      <c r="J48">
        <f>_xlfn.IFNA(IF($B48=0,0,+VLOOKUP($B48,'1v -ostali'!$A$15:$O$372,J$3,FALSE)),"")</f>
        <v>0</v>
      </c>
      <c r="K48">
        <f>_xlfn.IFNA(IF($B48=0,0,+VLOOKUP($B48,'1v -ostali'!$A$15:$O$372,K$3,FALSE)),"")</f>
        <v>0</v>
      </c>
      <c r="L48">
        <f>_xlfn.IFNA(IF($B48=0,0,+VLOOKUP($B48,'1v -ostali'!$A$15:$O$372,L$3,FALSE)),"")</f>
        <v>0</v>
      </c>
      <c r="M48">
        <f>_xlfn.IFNA(IF($B48=0,0,+VLOOKUP($B48,'1v -ostali'!$A$15:$O$372,M$3,FALSE)),"")</f>
        <v>0</v>
      </c>
      <c r="N48">
        <f>_xlfn.IFNA(IF($B48=0,0,+VLOOKUP($B48,'1v -ostali'!$A$15:$O$372,N$3,FALSE)),"")</f>
        <v>0</v>
      </c>
      <c r="O48">
        <f>_xlfn.IFNA(IF($B48=0,0,+VLOOKUP($B48,'1v -ostali'!$A$15:$O$372,O$3,FALSE)),"")</f>
        <v>0</v>
      </c>
      <c r="R48">
        <f>_xlfn.IFNA(IF($B48=0,0,+VLOOKUP($B48,'1v -ostali'!$A$15:$O$372,R$3,FALSE)),"")</f>
        <v>0</v>
      </c>
      <c r="S48">
        <f>_xlfn.IFNA(IF($B48=0,0,+VLOOKUP($B48,'1v -ostali'!$A$15:$O$372,S$3,FALSE)),"")</f>
        <v>0</v>
      </c>
      <c r="T48" s="29">
        <f>_xlfn.IFNA(IF($B48=0,0,+VLOOKUP($B48,'1v -ostali'!$A$15:$AC$372,T$3,FALSE)),"")</f>
        <v>0</v>
      </c>
      <c r="U48" s="29">
        <f>_xlfn.IFNA(IF($B48=0,0,+VLOOKUP($B48,'1v -ostali'!$A$15:$AC$372,U$3,FALSE)),"")</f>
        <v>0</v>
      </c>
      <c r="V48" s="29">
        <f>_xlfn.IFNA(IF($B48=0,0,+VLOOKUP($B48,'1v -ostali'!$A$15:$AC$372,V$3,FALSE)),"")</f>
        <v>0</v>
      </c>
      <c r="W48" s="29">
        <f>_xlfn.IFNA(IF($B48=0,0,+VLOOKUP($B48,'1v -ostali'!$A$15:$AC$372,W$3,FALSE)),"")</f>
        <v>0</v>
      </c>
      <c r="X48" s="29">
        <f>_xlfn.IFNA(IF($B48=0,0,+VLOOKUP($B48,'1v -ostali'!$A$15:$AC$372,X$3,FALSE)),"")</f>
        <v>0</v>
      </c>
      <c r="Y48" s="29">
        <f>_xlfn.IFNA(IF($B48=0,0,+VLOOKUP($B48,'1v -ostali'!$A$15:$AC$372,Y$3,FALSE)),"")</f>
        <v>0</v>
      </c>
      <c r="Z48" s="29">
        <f>_xlfn.IFNA(IF($B48=0,0,+VLOOKUP($B48,'1v -ostali'!$A$15:$AC$372,Z$3,FALSE)),"")</f>
        <v>0</v>
      </c>
      <c r="AA48" s="29">
        <f>_xlfn.IFNA(IF($B48=0,0,+VLOOKUP($B48,'1v -ostali'!$A$15:$AC$372,AA$3,FALSE)),"")</f>
        <v>0</v>
      </c>
      <c r="AB48" s="29">
        <f>_xlfn.IFNA(IF($B48=0,0,+VLOOKUP($B48,'1v -ostali'!$A$15:$AC$372,AB$3,FALSE)),"")</f>
        <v>0</v>
      </c>
      <c r="AC48" s="29">
        <f>_xlfn.IFNA(IF($B48=0,0,+VLOOKUP($B48,'1v -ostali'!$A$15:$AC$372,AC$3,FALSE)),"")</f>
        <v>0</v>
      </c>
      <c r="AD48" s="29">
        <f>+IFERROR((W48*'1v -ostali'!$C$6)/100,"")</f>
        <v>0</v>
      </c>
      <c r="AE48" s="29">
        <f>+IFERROR((X48*'1v -ostali'!$C$6)/100,"")</f>
        <v>0</v>
      </c>
      <c r="AF48" s="29">
        <f>+IFERROR((AB48*'1v -ostali'!$C$6)/100,"")</f>
        <v>0</v>
      </c>
      <c r="AG48" s="29">
        <f>+IFERROR((AC48*'1v -ostali'!$C$6)/100,"")</f>
        <v>0</v>
      </c>
    </row>
    <row r="49" spans="1:33" x14ac:dyDescent="0.2">
      <c r="A49">
        <f t="shared" si="5"/>
        <v>0</v>
      </c>
      <c r="B49">
        <f>+IF(MAX(B$4:B48)+1&lt;=B$1,B48+1,0)</f>
        <v>0</v>
      </c>
      <c r="C49" s="194">
        <f t="shared" si="1"/>
        <v>0</v>
      </c>
      <c r="D49">
        <f t="shared" si="2"/>
        <v>0</v>
      </c>
      <c r="E49" s="319">
        <f t="shared" si="3"/>
        <v>0</v>
      </c>
      <c r="F49" s="194">
        <f t="shared" si="4"/>
        <v>0</v>
      </c>
      <c r="G49">
        <f>_xlfn.IFNA(IF($B49=0,0,+VLOOKUP($B49,'1v -ostali'!$A$15:$O$372,G$3,FALSE)),"")</f>
        <v>0</v>
      </c>
      <c r="I49">
        <f>_xlfn.IFNA(IF($B49=0,0,+VLOOKUP($B49,'1v -ostali'!$A$15:$O$372,I$3,FALSE)),"")</f>
        <v>0</v>
      </c>
      <c r="J49">
        <f>_xlfn.IFNA(IF($B49=0,0,+VLOOKUP($B49,'1v -ostali'!$A$15:$O$372,J$3,FALSE)),"")</f>
        <v>0</v>
      </c>
      <c r="K49">
        <f>_xlfn.IFNA(IF($B49=0,0,+VLOOKUP($B49,'1v -ostali'!$A$15:$O$372,K$3,FALSE)),"")</f>
        <v>0</v>
      </c>
      <c r="L49">
        <f>_xlfn.IFNA(IF($B49=0,0,+VLOOKUP($B49,'1v -ostali'!$A$15:$O$372,L$3,FALSE)),"")</f>
        <v>0</v>
      </c>
      <c r="M49">
        <f>_xlfn.IFNA(IF($B49=0,0,+VLOOKUP($B49,'1v -ostali'!$A$15:$O$372,M$3,FALSE)),"")</f>
        <v>0</v>
      </c>
      <c r="N49">
        <f>_xlfn.IFNA(IF($B49=0,0,+VLOOKUP($B49,'1v -ostali'!$A$15:$O$372,N$3,FALSE)),"")</f>
        <v>0</v>
      </c>
      <c r="O49">
        <f>_xlfn.IFNA(IF($B49=0,0,+VLOOKUP($B49,'1v -ostali'!$A$15:$O$372,O$3,FALSE)),"")</f>
        <v>0</v>
      </c>
      <c r="R49">
        <f>_xlfn.IFNA(IF($B49=0,0,+VLOOKUP($B49,'1v -ostali'!$A$15:$O$372,R$3,FALSE)),"")</f>
        <v>0</v>
      </c>
      <c r="S49">
        <f>_xlfn.IFNA(IF($B49=0,0,+VLOOKUP($B49,'1v -ostali'!$A$15:$O$372,S$3,FALSE)),"")</f>
        <v>0</v>
      </c>
      <c r="T49" s="29">
        <f>_xlfn.IFNA(IF($B49=0,0,+VLOOKUP($B49,'1v -ostali'!$A$15:$AC$372,T$3,FALSE)),"")</f>
        <v>0</v>
      </c>
      <c r="U49" s="29">
        <f>_xlfn.IFNA(IF($B49=0,0,+VLOOKUP($B49,'1v -ostali'!$A$15:$AC$372,U$3,FALSE)),"")</f>
        <v>0</v>
      </c>
      <c r="V49" s="29">
        <f>_xlfn.IFNA(IF($B49=0,0,+VLOOKUP($B49,'1v -ostali'!$A$15:$AC$372,V$3,FALSE)),"")</f>
        <v>0</v>
      </c>
      <c r="W49" s="29">
        <f>_xlfn.IFNA(IF($B49=0,0,+VLOOKUP($B49,'1v -ostali'!$A$15:$AC$372,W$3,FALSE)),"")</f>
        <v>0</v>
      </c>
      <c r="X49" s="29">
        <f>_xlfn.IFNA(IF($B49=0,0,+VLOOKUP($B49,'1v -ostali'!$A$15:$AC$372,X$3,FALSE)),"")</f>
        <v>0</v>
      </c>
      <c r="Y49" s="29">
        <f>_xlfn.IFNA(IF($B49=0,0,+VLOOKUP($B49,'1v -ostali'!$A$15:$AC$372,Y$3,FALSE)),"")</f>
        <v>0</v>
      </c>
      <c r="Z49" s="29">
        <f>_xlfn.IFNA(IF($B49=0,0,+VLOOKUP($B49,'1v -ostali'!$A$15:$AC$372,Z$3,FALSE)),"")</f>
        <v>0</v>
      </c>
      <c r="AA49" s="29">
        <f>_xlfn.IFNA(IF($B49=0,0,+VLOOKUP($B49,'1v -ostali'!$A$15:$AC$372,AA$3,FALSE)),"")</f>
        <v>0</v>
      </c>
      <c r="AB49" s="29">
        <f>_xlfn.IFNA(IF($B49=0,0,+VLOOKUP($B49,'1v -ostali'!$A$15:$AC$372,AB$3,FALSE)),"")</f>
        <v>0</v>
      </c>
      <c r="AC49" s="29">
        <f>_xlfn.IFNA(IF($B49=0,0,+VLOOKUP($B49,'1v -ostali'!$A$15:$AC$372,AC$3,FALSE)),"")</f>
        <v>0</v>
      </c>
      <c r="AD49" s="29">
        <f>+IFERROR((W49*'1v -ostali'!$C$6)/100,"")</f>
        <v>0</v>
      </c>
      <c r="AE49" s="29">
        <f>+IFERROR((X49*'1v -ostali'!$C$6)/100,"")</f>
        <v>0</v>
      </c>
      <c r="AF49" s="29">
        <f>+IFERROR((AB49*'1v -ostali'!$C$6)/100,"")</f>
        <v>0</v>
      </c>
      <c r="AG49" s="29">
        <f>+IFERROR((AC49*'1v -ostali'!$C$6)/100,"")</f>
        <v>0</v>
      </c>
    </row>
    <row r="50" spans="1:33" x14ac:dyDescent="0.2">
      <c r="A50">
        <f t="shared" si="5"/>
        <v>0</v>
      </c>
      <c r="B50">
        <f>+IF(MAX(B$4:B49)+1&lt;=B$1,B49+1,0)</f>
        <v>0</v>
      </c>
      <c r="C50" s="194">
        <f t="shared" si="1"/>
        <v>0</v>
      </c>
      <c r="D50">
        <f t="shared" si="2"/>
        <v>0</v>
      </c>
      <c r="E50" s="319">
        <f t="shared" si="3"/>
        <v>0</v>
      </c>
      <c r="F50" s="194">
        <f t="shared" si="4"/>
        <v>0</v>
      </c>
      <c r="G50">
        <f>_xlfn.IFNA(IF($B50=0,0,+VLOOKUP($B50,'1v -ostali'!$A$15:$O$372,G$3,FALSE)),"")</f>
        <v>0</v>
      </c>
      <c r="I50">
        <f>_xlfn.IFNA(IF($B50=0,0,+VLOOKUP($B50,'1v -ostali'!$A$15:$O$372,I$3,FALSE)),"")</f>
        <v>0</v>
      </c>
      <c r="J50">
        <f>_xlfn.IFNA(IF($B50=0,0,+VLOOKUP($B50,'1v -ostali'!$A$15:$O$372,J$3,FALSE)),"")</f>
        <v>0</v>
      </c>
      <c r="K50">
        <f>_xlfn.IFNA(IF($B50=0,0,+VLOOKUP($B50,'1v -ostali'!$A$15:$O$372,K$3,FALSE)),"")</f>
        <v>0</v>
      </c>
      <c r="L50">
        <f>_xlfn.IFNA(IF($B50=0,0,+VLOOKUP($B50,'1v -ostali'!$A$15:$O$372,L$3,FALSE)),"")</f>
        <v>0</v>
      </c>
      <c r="M50">
        <f>_xlfn.IFNA(IF($B50=0,0,+VLOOKUP($B50,'1v -ostali'!$A$15:$O$372,M$3,FALSE)),"")</f>
        <v>0</v>
      </c>
      <c r="N50">
        <f>_xlfn.IFNA(IF($B50=0,0,+VLOOKUP($B50,'1v -ostali'!$A$15:$O$372,N$3,FALSE)),"")</f>
        <v>0</v>
      </c>
      <c r="O50">
        <f>_xlfn.IFNA(IF($B50=0,0,+VLOOKUP($B50,'1v -ostali'!$A$15:$O$372,O$3,FALSE)),"")</f>
        <v>0</v>
      </c>
      <c r="R50">
        <f>_xlfn.IFNA(IF($B50=0,0,+VLOOKUP($B50,'1v -ostali'!$A$15:$O$372,R$3,FALSE)),"")</f>
        <v>0</v>
      </c>
      <c r="S50">
        <f>_xlfn.IFNA(IF($B50=0,0,+VLOOKUP($B50,'1v -ostali'!$A$15:$O$372,S$3,FALSE)),"")</f>
        <v>0</v>
      </c>
      <c r="T50" s="29">
        <f>_xlfn.IFNA(IF($B50=0,0,+VLOOKUP($B50,'1v -ostali'!$A$15:$AC$372,T$3,FALSE)),"")</f>
        <v>0</v>
      </c>
      <c r="U50" s="29">
        <f>_xlfn.IFNA(IF($B50=0,0,+VLOOKUP($B50,'1v -ostali'!$A$15:$AC$372,U$3,FALSE)),"")</f>
        <v>0</v>
      </c>
      <c r="V50" s="29">
        <f>_xlfn.IFNA(IF($B50=0,0,+VLOOKUP($B50,'1v -ostali'!$A$15:$AC$372,V$3,FALSE)),"")</f>
        <v>0</v>
      </c>
      <c r="W50" s="29">
        <f>_xlfn.IFNA(IF($B50=0,0,+VLOOKUP($B50,'1v -ostali'!$A$15:$AC$372,W$3,FALSE)),"")</f>
        <v>0</v>
      </c>
      <c r="X50" s="29">
        <f>_xlfn.IFNA(IF($B50=0,0,+VLOOKUP($B50,'1v -ostali'!$A$15:$AC$372,X$3,FALSE)),"")</f>
        <v>0</v>
      </c>
      <c r="Y50" s="29">
        <f>_xlfn.IFNA(IF($B50=0,0,+VLOOKUP($B50,'1v -ostali'!$A$15:$AC$372,Y$3,FALSE)),"")</f>
        <v>0</v>
      </c>
      <c r="Z50" s="29">
        <f>_xlfn.IFNA(IF($B50=0,0,+VLOOKUP($B50,'1v -ostali'!$A$15:$AC$372,Z$3,FALSE)),"")</f>
        <v>0</v>
      </c>
      <c r="AA50" s="29">
        <f>_xlfn.IFNA(IF($B50=0,0,+VLOOKUP($B50,'1v -ostali'!$A$15:$AC$372,AA$3,FALSE)),"")</f>
        <v>0</v>
      </c>
      <c r="AB50" s="29">
        <f>_xlfn.IFNA(IF($B50=0,0,+VLOOKUP($B50,'1v -ostali'!$A$15:$AC$372,AB$3,FALSE)),"")</f>
        <v>0</v>
      </c>
      <c r="AC50" s="29">
        <f>_xlfn.IFNA(IF($B50=0,0,+VLOOKUP($B50,'1v -ostali'!$A$15:$AC$372,AC$3,FALSE)),"")</f>
        <v>0</v>
      </c>
      <c r="AD50" s="29">
        <f>+IFERROR((W50*'1v -ostali'!$C$6)/100,"")</f>
        <v>0</v>
      </c>
      <c r="AE50" s="29">
        <f>+IFERROR((X50*'1v -ostali'!$C$6)/100,"")</f>
        <v>0</v>
      </c>
      <c r="AF50" s="29">
        <f>+IFERROR((AB50*'1v -ostali'!$C$6)/100,"")</f>
        <v>0</v>
      </c>
      <c r="AG50" s="29">
        <f>+IFERROR((AC50*'1v -ostali'!$C$6)/100,"")</f>
        <v>0</v>
      </c>
    </row>
    <row r="51" spans="1:33" x14ac:dyDescent="0.2">
      <c r="A51">
        <f t="shared" si="5"/>
        <v>0</v>
      </c>
      <c r="B51">
        <f>+IF(MAX(B$4:B50)+1&lt;=B$1,B50+1,0)</f>
        <v>0</v>
      </c>
      <c r="C51" s="194">
        <f t="shared" si="1"/>
        <v>0</v>
      </c>
      <c r="D51">
        <f t="shared" si="2"/>
        <v>0</v>
      </c>
      <c r="E51" s="319">
        <f t="shared" si="3"/>
        <v>0</v>
      </c>
      <c r="F51" s="194">
        <f t="shared" si="4"/>
        <v>0</v>
      </c>
      <c r="G51">
        <f>_xlfn.IFNA(IF($B51=0,0,+VLOOKUP($B51,'1v -ostali'!$A$15:$O$372,G$3,FALSE)),"")</f>
        <v>0</v>
      </c>
      <c r="I51">
        <f>_xlfn.IFNA(IF($B51=0,0,+VLOOKUP($B51,'1v -ostali'!$A$15:$O$372,I$3,FALSE)),"")</f>
        <v>0</v>
      </c>
      <c r="J51">
        <f>_xlfn.IFNA(IF($B51=0,0,+VLOOKUP($B51,'1v -ostali'!$A$15:$O$372,J$3,FALSE)),"")</f>
        <v>0</v>
      </c>
      <c r="K51">
        <f>_xlfn.IFNA(IF($B51=0,0,+VLOOKUP($B51,'1v -ostali'!$A$15:$O$372,K$3,FALSE)),"")</f>
        <v>0</v>
      </c>
      <c r="L51">
        <f>_xlfn.IFNA(IF($B51=0,0,+VLOOKUP($B51,'1v -ostali'!$A$15:$O$372,L$3,FALSE)),"")</f>
        <v>0</v>
      </c>
      <c r="M51">
        <f>_xlfn.IFNA(IF($B51=0,0,+VLOOKUP($B51,'1v -ostali'!$A$15:$O$372,M$3,FALSE)),"")</f>
        <v>0</v>
      </c>
      <c r="N51">
        <f>_xlfn.IFNA(IF($B51=0,0,+VLOOKUP($B51,'1v -ostali'!$A$15:$O$372,N$3,FALSE)),"")</f>
        <v>0</v>
      </c>
      <c r="O51">
        <f>_xlfn.IFNA(IF($B51=0,0,+VLOOKUP($B51,'1v -ostali'!$A$15:$O$372,O$3,FALSE)),"")</f>
        <v>0</v>
      </c>
      <c r="R51">
        <f>_xlfn.IFNA(IF($B51=0,0,+VLOOKUP($B51,'1v -ostali'!$A$15:$O$372,R$3,FALSE)),"")</f>
        <v>0</v>
      </c>
      <c r="S51">
        <f>_xlfn.IFNA(IF($B51=0,0,+VLOOKUP($B51,'1v -ostali'!$A$15:$O$372,S$3,FALSE)),"")</f>
        <v>0</v>
      </c>
      <c r="T51" s="29">
        <f>_xlfn.IFNA(IF($B51=0,0,+VLOOKUP($B51,'1v -ostali'!$A$15:$AC$372,T$3,FALSE)),"")</f>
        <v>0</v>
      </c>
      <c r="U51" s="29">
        <f>_xlfn.IFNA(IF($B51=0,0,+VLOOKUP($B51,'1v -ostali'!$A$15:$AC$372,U$3,FALSE)),"")</f>
        <v>0</v>
      </c>
      <c r="V51" s="29">
        <f>_xlfn.IFNA(IF($B51=0,0,+VLOOKUP($B51,'1v -ostali'!$A$15:$AC$372,V$3,FALSE)),"")</f>
        <v>0</v>
      </c>
      <c r="W51" s="29">
        <f>_xlfn.IFNA(IF($B51=0,0,+VLOOKUP($B51,'1v -ostali'!$A$15:$AC$372,W$3,FALSE)),"")</f>
        <v>0</v>
      </c>
      <c r="X51" s="29">
        <f>_xlfn.IFNA(IF($B51=0,0,+VLOOKUP($B51,'1v -ostali'!$A$15:$AC$372,X$3,FALSE)),"")</f>
        <v>0</v>
      </c>
      <c r="Y51" s="29">
        <f>_xlfn.IFNA(IF($B51=0,0,+VLOOKUP($B51,'1v -ostali'!$A$15:$AC$372,Y$3,FALSE)),"")</f>
        <v>0</v>
      </c>
      <c r="Z51" s="29">
        <f>_xlfn.IFNA(IF($B51=0,0,+VLOOKUP($B51,'1v -ostali'!$A$15:$AC$372,Z$3,FALSE)),"")</f>
        <v>0</v>
      </c>
      <c r="AA51" s="29">
        <f>_xlfn.IFNA(IF($B51=0,0,+VLOOKUP($B51,'1v -ostali'!$A$15:$AC$372,AA$3,FALSE)),"")</f>
        <v>0</v>
      </c>
      <c r="AB51" s="29">
        <f>_xlfn.IFNA(IF($B51=0,0,+VLOOKUP($B51,'1v -ostali'!$A$15:$AC$372,AB$3,FALSE)),"")</f>
        <v>0</v>
      </c>
      <c r="AC51" s="29">
        <f>_xlfn.IFNA(IF($B51=0,0,+VLOOKUP($B51,'1v -ostali'!$A$15:$AC$372,AC$3,FALSE)),"")</f>
        <v>0</v>
      </c>
      <c r="AD51" s="29">
        <f>+IFERROR((W51*'1v -ostali'!$C$6)/100,"")</f>
        <v>0</v>
      </c>
      <c r="AE51" s="29">
        <f>+IFERROR((X51*'1v -ostali'!$C$6)/100,"")</f>
        <v>0</v>
      </c>
      <c r="AF51" s="29">
        <f>+IFERROR((AB51*'1v -ostali'!$C$6)/100,"")</f>
        <v>0</v>
      </c>
      <c r="AG51" s="29">
        <f>+IFERROR((AC51*'1v -ostali'!$C$6)/100,"")</f>
        <v>0</v>
      </c>
    </row>
    <row r="52" spans="1:33" x14ac:dyDescent="0.2">
      <c r="A52">
        <f t="shared" si="5"/>
        <v>0</v>
      </c>
      <c r="B52">
        <f>+IF(MAX(B$4:B51)+1&lt;=B$1,B51+1,0)</f>
        <v>0</v>
      </c>
      <c r="C52" s="194">
        <f t="shared" si="1"/>
        <v>0</v>
      </c>
      <c r="D52">
        <f t="shared" si="2"/>
        <v>0</v>
      </c>
      <c r="E52" s="319">
        <f t="shared" si="3"/>
        <v>0</v>
      </c>
      <c r="F52" s="194">
        <f t="shared" si="4"/>
        <v>0</v>
      </c>
      <c r="G52">
        <f>_xlfn.IFNA(IF($B52=0,0,+VLOOKUP($B52,'1v -ostali'!$A$15:$O$372,G$3,FALSE)),"")</f>
        <v>0</v>
      </c>
      <c r="I52">
        <f>_xlfn.IFNA(IF($B52=0,0,+VLOOKUP($B52,'1v -ostali'!$A$15:$O$372,I$3,FALSE)),"")</f>
        <v>0</v>
      </c>
      <c r="J52">
        <f>_xlfn.IFNA(IF($B52=0,0,+VLOOKUP($B52,'1v -ostali'!$A$15:$O$372,J$3,FALSE)),"")</f>
        <v>0</v>
      </c>
      <c r="K52">
        <f>_xlfn.IFNA(IF($B52=0,0,+VLOOKUP($B52,'1v -ostali'!$A$15:$O$372,K$3,FALSE)),"")</f>
        <v>0</v>
      </c>
      <c r="L52">
        <f>_xlfn.IFNA(IF($B52=0,0,+VLOOKUP($B52,'1v -ostali'!$A$15:$O$372,L$3,FALSE)),"")</f>
        <v>0</v>
      </c>
      <c r="M52">
        <f>_xlfn.IFNA(IF($B52=0,0,+VLOOKUP($B52,'1v -ostali'!$A$15:$O$372,M$3,FALSE)),"")</f>
        <v>0</v>
      </c>
      <c r="N52">
        <f>_xlfn.IFNA(IF($B52=0,0,+VLOOKUP($B52,'1v -ostali'!$A$15:$O$372,N$3,FALSE)),"")</f>
        <v>0</v>
      </c>
      <c r="O52">
        <f>_xlfn.IFNA(IF($B52=0,0,+VLOOKUP($B52,'1v -ostali'!$A$15:$O$372,O$3,FALSE)),"")</f>
        <v>0</v>
      </c>
      <c r="R52">
        <f>_xlfn.IFNA(IF($B52=0,0,+VLOOKUP($B52,'1v -ostali'!$A$15:$O$372,R$3,FALSE)),"")</f>
        <v>0</v>
      </c>
      <c r="S52">
        <f>_xlfn.IFNA(IF($B52=0,0,+VLOOKUP($B52,'1v -ostali'!$A$15:$O$372,S$3,FALSE)),"")</f>
        <v>0</v>
      </c>
      <c r="T52" s="29">
        <f>_xlfn.IFNA(IF($B52=0,0,+VLOOKUP($B52,'1v -ostali'!$A$15:$AC$372,T$3,FALSE)),"")</f>
        <v>0</v>
      </c>
      <c r="U52" s="29">
        <f>_xlfn.IFNA(IF($B52=0,0,+VLOOKUP($B52,'1v -ostali'!$A$15:$AC$372,U$3,FALSE)),"")</f>
        <v>0</v>
      </c>
      <c r="V52" s="29">
        <f>_xlfn.IFNA(IF($B52=0,0,+VLOOKUP($B52,'1v -ostali'!$A$15:$AC$372,V$3,FALSE)),"")</f>
        <v>0</v>
      </c>
      <c r="W52" s="29">
        <f>_xlfn.IFNA(IF($B52=0,0,+VLOOKUP($B52,'1v -ostali'!$A$15:$AC$372,W$3,FALSE)),"")</f>
        <v>0</v>
      </c>
      <c r="X52" s="29">
        <f>_xlfn.IFNA(IF($B52=0,0,+VLOOKUP($B52,'1v -ostali'!$A$15:$AC$372,X$3,FALSE)),"")</f>
        <v>0</v>
      </c>
      <c r="Y52" s="29">
        <f>_xlfn.IFNA(IF($B52=0,0,+VLOOKUP($B52,'1v -ostali'!$A$15:$AC$372,Y$3,FALSE)),"")</f>
        <v>0</v>
      </c>
      <c r="Z52" s="29">
        <f>_xlfn.IFNA(IF($B52=0,0,+VLOOKUP($B52,'1v -ostali'!$A$15:$AC$372,Z$3,FALSE)),"")</f>
        <v>0</v>
      </c>
      <c r="AA52" s="29">
        <f>_xlfn.IFNA(IF($B52=0,0,+VLOOKUP($B52,'1v -ostali'!$A$15:$AC$372,AA$3,FALSE)),"")</f>
        <v>0</v>
      </c>
      <c r="AB52" s="29">
        <f>_xlfn.IFNA(IF($B52=0,0,+VLOOKUP($B52,'1v -ostali'!$A$15:$AC$372,AB$3,FALSE)),"")</f>
        <v>0</v>
      </c>
      <c r="AC52" s="29">
        <f>_xlfn.IFNA(IF($B52=0,0,+VLOOKUP($B52,'1v -ostali'!$A$15:$AC$372,AC$3,FALSE)),"")</f>
        <v>0</v>
      </c>
      <c r="AD52" s="29">
        <f>+IFERROR((W52*'1v -ostali'!$C$6)/100,"")</f>
        <v>0</v>
      </c>
      <c r="AE52" s="29">
        <f>+IFERROR((X52*'1v -ostali'!$C$6)/100,"")</f>
        <v>0</v>
      </c>
      <c r="AF52" s="29">
        <f>+IFERROR((AB52*'1v -ostali'!$C$6)/100,"")</f>
        <v>0</v>
      </c>
      <c r="AG52" s="29">
        <f>+IFERROR((AC52*'1v -ostali'!$C$6)/100,"")</f>
        <v>0</v>
      </c>
    </row>
    <row r="53" spans="1:33" x14ac:dyDescent="0.2">
      <c r="A53">
        <f t="shared" si="5"/>
        <v>0</v>
      </c>
      <c r="B53">
        <f>+IF(MAX(B$4:B52)+1&lt;=B$1,B52+1,0)</f>
        <v>0</v>
      </c>
      <c r="C53" s="194">
        <f t="shared" si="1"/>
        <v>0</v>
      </c>
      <c r="D53">
        <f t="shared" si="2"/>
        <v>0</v>
      </c>
      <c r="E53" s="319">
        <f t="shared" si="3"/>
        <v>0</v>
      </c>
      <c r="F53" s="194">
        <f t="shared" si="4"/>
        <v>0</v>
      </c>
      <c r="G53">
        <f>_xlfn.IFNA(IF($B53=0,0,+VLOOKUP($B53,'1v -ostali'!$A$15:$O$372,G$3,FALSE)),"")</f>
        <v>0</v>
      </c>
      <c r="I53">
        <f>_xlfn.IFNA(IF($B53=0,0,+VLOOKUP($B53,'1v -ostali'!$A$15:$O$372,I$3,FALSE)),"")</f>
        <v>0</v>
      </c>
      <c r="J53">
        <f>_xlfn.IFNA(IF($B53=0,0,+VLOOKUP($B53,'1v -ostali'!$A$15:$O$372,J$3,FALSE)),"")</f>
        <v>0</v>
      </c>
      <c r="K53">
        <f>_xlfn.IFNA(IF($B53=0,0,+VLOOKUP($B53,'1v -ostali'!$A$15:$O$372,K$3,FALSE)),"")</f>
        <v>0</v>
      </c>
      <c r="L53">
        <f>_xlfn.IFNA(IF($B53=0,0,+VLOOKUP($B53,'1v -ostali'!$A$15:$O$372,L$3,FALSE)),"")</f>
        <v>0</v>
      </c>
      <c r="M53">
        <f>_xlfn.IFNA(IF($B53=0,0,+VLOOKUP($B53,'1v -ostali'!$A$15:$O$372,M$3,FALSE)),"")</f>
        <v>0</v>
      </c>
      <c r="N53">
        <f>_xlfn.IFNA(IF($B53=0,0,+VLOOKUP($B53,'1v -ostali'!$A$15:$O$372,N$3,FALSE)),"")</f>
        <v>0</v>
      </c>
      <c r="O53">
        <f>_xlfn.IFNA(IF($B53=0,0,+VLOOKUP($B53,'1v -ostali'!$A$15:$O$372,O$3,FALSE)),"")</f>
        <v>0</v>
      </c>
      <c r="R53">
        <f>_xlfn.IFNA(IF($B53=0,0,+VLOOKUP($B53,'1v -ostali'!$A$15:$O$372,R$3,FALSE)),"")</f>
        <v>0</v>
      </c>
      <c r="S53">
        <f>_xlfn.IFNA(IF($B53=0,0,+VLOOKUP($B53,'1v -ostali'!$A$15:$O$372,S$3,FALSE)),"")</f>
        <v>0</v>
      </c>
      <c r="T53" s="29">
        <f>_xlfn.IFNA(IF($B53=0,0,+VLOOKUP($B53,'1v -ostali'!$A$15:$AC$372,T$3,FALSE)),"")</f>
        <v>0</v>
      </c>
      <c r="U53" s="29">
        <f>_xlfn.IFNA(IF($B53=0,0,+VLOOKUP($B53,'1v -ostali'!$A$15:$AC$372,U$3,FALSE)),"")</f>
        <v>0</v>
      </c>
      <c r="V53" s="29">
        <f>_xlfn.IFNA(IF($B53=0,0,+VLOOKUP($B53,'1v -ostali'!$A$15:$AC$372,V$3,FALSE)),"")</f>
        <v>0</v>
      </c>
      <c r="W53" s="29">
        <f>_xlfn.IFNA(IF($B53=0,0,+VLOOKUP($B53,'1v -ostali'!$A$15:$AC$372,W$3,FALSE)),"")</f>
        <v>0</v>
      </c>
      <c r="X53" s="29">
        <f>_xlfn.IFNA(IF($B53=0,0,+VLOOKUP($B53,'1v -ostali'!$A$15:$AC$372,X$3,FALSE)),"")</f>
        <v>0</v>
      </c>
      <c r="Y53" s="29">
        <f>_xlfn.IFNA(IF($B53=0,0,+VLOOKUP($B53,'1v -ostali'!$A$15:$AC$372,Y$3,FALSE)),"")</f>
        <v>0</v>
      </c>
      <c r="Z53" s="29">
        <f>_xlfn.IFNA(IF($B53=0,0,+VLOOKUP($B53,'1v -ostali'!$A$15:$AC$372,Z$3,FALSE)),"")</f>
        <v>0</v>
      </c>
      <c r="AA53" s="29">
        <f>_xlfn.IFNA(IF($B53=0,0,+VLOOKUP($B53,'1v -ostali'!$A$15:$AC$372,AA$3,FALSE)),"")</f>
        <v>0</v>
      </c>
      <c r="AB53" s="29">
        <f>_xlfn.IFNA(IF($B53=0,0,+VLOOKUP($B53,'1v -ostali'!$A$15:$AC$372,AB$3,FALSE)),"")</f>
        <v>0</v>
      </c>
      <c r="AC53" s="29">
        <f>_xlfn.IFNA(IF($B53=0,0,+VLOOKUP($B53,'1v -ostali'!$A$15:$AC$372,AC$3,FALSE)),"")</f>
        <v>0</v>
      </c>
      <c r="AD53" s="29">
        <f>+IFERROR((W53*'1v -ostali'!$C$6)/100,"")</f>
        <v>0</v>
      </c>
      <c r="AE53" s="29">
        <f>+IFERROR((X53*'1v -ostali'!$C$6)/100,"")</f>
        <v>0</v>
      </c>
      <c r="AF53" s="29">
        <f>+IFERROR((AB53*'1v -ostali'!$C$6)/100,"")</f>
        <v>0</v>
      </c>
      <c r="AG53" s="29">
        <f>+IFERROR((AC53*'1v -ostali'!$C$6)/100,"")</f>
        <v>0</v>
      </c>
    </row>
    <row r="54" spans="1:33" x14ac:dyDescent="0.2">
      <c r="A54">
        <f t="shared" si="5"/>
        <v>0</v>
      </c>
      <c r="B54">
        <f>+IF(MAX(B$4:B53)+1&lt;=B$1,B53+1,0)</f>
        <v>0</v>
      </c>
      <c r="C54" s="194">
        <f t="shared" si="1"/>
        <v>0</v>
      </c>
      <c r="D54">
        <f t="shared" si="2"/>
        <v>0</v>
      </c>
      <c r="E54" s="319">
        <f t="shared" si="3"/>
        <v>0</v>
      </c>
      <c r="F54" s="194">
        <f t="shared" si="4"/>
        <v>0</v>
      </c>
      <c r="G54">
        <f>_xlfn.IFNA(IF($B54=0,0,+VLOOKUP($B54,'1v -ostali'!$A$15:$O$372,G$3,FALSE)),"")</f>
        <v>0</v>
      </c>
      <c r="I54">
        <f>_xlfn.IFNA(IF($B54=0,0,+VLOOKUP($B54,'1v -ostali'!$A$15:$O$372,I$3,FALSE)),"")</f>
        <v>0</v>
      </c>
      <c r="J54">
        <f>_xlfn.IFNA(IF($B54=0,0,+VLOOKUP($B54,'1v -ostali'!$A$15:$O$372,J$3,FALSE)),"")</f>
        <v>0</v>
      </c>
      <c r="K54">
        <f>_xlfn.IFNA(IF($B54=0,0,+VLOOKUP($B54,'1v -ostali'!$A$15:$O$372,K$3,FALSE)),"")</f>
        <v>0</v>
      </c>
      <c r="L54">
        <f>_xlfn.IFNA(IF($B54=0,0,+VLOOKUP($B54,'1v -ostali'!$A$15:$O$372,L$3,FALSE)),"")</f>
        <v>0</v>
      </c>
      <c r="M54">
        <f>_xlfn.IFNA(IF($B54=0,0,+VLOOKUP($B54,'1v -ostali'!$A$15:$O$372,M$3,FALSE)),"")</f>
        <v>0</v>
      </c>
      <c r="N54">
        <f>_xlfn.IFNA(IF($B54=0,0,+VLOOKUP($B54,'1v -ostali'!$A$15:$O$372,N$3,FALSE)),"")</f>
        <v>0</v>
      </c>
      <c r="O54">
        <f>_xlfn.IFNA(IF($B54=0,0,+VLOOKUP($B54,'1v -ostali'!$A$15:$O$372,O$3,FALSE)),"")</f>
        <v>0</v>
      </c>
      <c r="R54">
        <f>_xlfn.IFNA(IF($B54=0,0,+VLOOKUP($B54,'1v -ostali'!$A$15:$O$372,R$3,FALSE)),"")</f>
        <v>0</v>
      </c>
      <c r="S54">
        <f>_xlfn.IFNA(IF($B54=0,0,+VLOOKUP($B54,'1v -ostali'!$A$15:$O$372,S$3,FALSE)),"")</f>
        <v>0</v>
      </c>
      <c r="T54" s="29">
        <f>_xlfn.IFNA(IF($B54=0,0,+VLOOKUP($B54,'1v -ostali'!$A$15:$AC$372,T$3,FALSE)),"")</f>
        <v>0</v>
      </c>
      <c r="U54" s="29">
        <f>_xlfn.IFNA(IF($B54=0,0,+VLOOKUP($B54,'1v -ostali'!$A$15:$AC$372,U$3,FALSE)),"")</f>
        <v>0</v>
      </c>
      <c r="V54" s="29">
        <f>_xlfn.IFNA(IF($B54=0,0,+VLOOKUP($B54,'1v -ostali'!$A$15:$AC$372,V$3,FALSE)),"")</f>
        <v>0</v>
      </c>
      <c r="W54" s="29">
        <f>_xlfn.IFNA(IF($B54=0,0,+VLOOKUP($B54,'1v -ostali'!$A$15:$AC$372,W$3,FALSE)),"")</f>
        <v>0</v>
      </c>
      <c r="X54" s="29">
        <f>_xlfn.IFNA(IF($B54=0,0,+VLOOKUP($B54,'1v -ostali'!$A$15:$AC$372,X$3,FALSE)),"")</f>
        <v>0</v>
      </c>
      <c r="Y54" s="29">
        <f>_xlfn.IFNA(IF($B54=0,0,+VLOOKUP($B54,'1v -ostali'!$A$15:$AC$372,Y$3,FALSE)),"")</f>
        <v>0</v>
      </c>
      <c r="Z54" s="29">
        <f>_xlfn.IFNA(IF($B54=0,0,+VLOOKUP($B54,'1v -ostali'!$A$15:$AC$372,Z$3,FALSE)),"")</f>
        <v>0</v>
      </c>
      <c r="AA54" s="29">
        <f>_xlfn.IFNA(IF($B54=0,0,+VLOOKUP($B54,'1v -ostali'!$A$15:$AC$372,AA$3,FALSE)),"")</f>
        <v>0</v>
      </c>
      <c r="AB54" s="29">
        <f>_xlfn.IFNA(IF($B54=0,0,+VLOOKUP($B54,'1v -ostali'!$A$15:$AC$372,AB$3,FALSE)),"")</f>
        <v>0</v>
      </c>
      <c r="AC54" s="29">
        <f>_xlfn.IFNA(IF($B54=0,0,+VLOOKUP($B54,'1v -ostali'!$A$15:$AC$372,AC$3,FALSE)),"")</f>
        <v>0</v>
      </c>
      <c r="AD54" s="29">
        <f>+IFERROR((W54*'1v -ostali'!$C$6)/100,"")</f>
        <v>0</v>
      </c>
      <c r="AE54" s="29">
        <f>+IFERROR((X54*'1v -ostali'!$C$6)/100,"")</f>
        <v>0</v>
      </c>
      <c r="AF54" s="29">
        <f>+IFERROR((AB54*'1v -ostali'!$C$6)/100,"")</f>
        <v>0</v>
      </c>
      <c r="AG54" s="29">
        <f>+IFERROR((AC54*'1v -ostali'!$C$6)/100,"")</f>
        <v>0</v>
      </c>
    </row>
    <row r="55" spans="1:33" x14ac:dyDescent="0.2">
      <c r="A55">
        <f t="shared" si="5"/>
        <v>0</v>
      </c>
      <c r="B55">
        <f>+IF(MAX(B$4:B54)+1&lt;=B$1,B54+1,0)</f>
        <v>0</v>
      </c>
      <c r="C55" s="194">
        <f t="shared" si="1"/>
        <v>0</v>
      </c>
      <c r="D55">
        <f t="shared" si="2"/>
        <v>0</v>
      </c>
      <c r="E55" s="319">
        <f t="shared" si="3"/>
        <v>0</v>
      </c>
      <c r="F55" s="194">
        <f t="shared" si="4"/>
        <v>0</v>
      </c>
      <c r="G55">
        <f>_xlfn.IFNA(IF($B55=0,0,+VLOOKUP($B55,'1v -ostali'!$A$15:$O$372,G$3,FALSE)),"")</f>
        <v>0</v>
      </c>
      <c r="I55">
        <f>_xlfn.IFNA(IF($B55=0,0,+VLOOKUP($B55,'1v -ostali'!$A$15:$O$372,I$3,FALSE)),"")</f>
        <v>0</v>
      </c>
      <c r="J55">
        <f>_xlfn.IFNA(IF($B55=0,0,+VLOOKUP($B55,'1v -ostali'!$A$15:$O$372,J$3,FALSE)),"")</f>
        <v>0</v>
      </c>
      <c r="K55">
        <f>_xlfn.IFNA(IF($B55=0,0,+VLOOKUP($B55,'1v -ostali'!$A$15:$O$372,K$3,FALSE)),"")</f>
        <v>0</v>
      </c>
      <c r="L55">
        <f>_xlfn.IFNA(IF($B55=0,0,+VLOOKUP($B55,'1v -ostali'!$A$15:$O$372,L$3,FALSE)),"")</f>
        <v>0</v>
      </c>
      <c r="M55">
        <f>_xlfn.IFNA(IF($B55=0,0,+VLOOKUP($B55,'1v -ostali'!$A$15:$O$372,M$3,FALSE)),"")</f>
        <v>0</v>
      </c>
      <c r="N55">
        <f>_xlfn.IFNA(IF($B55=0,0,+VLOOKUP($B55,'1v -ostali'!$A$15:$O$372,N$3,FALSE)),"")</f>
        <v>0</v>
      </c>
      <c r="O55">
        <f>_xlfn.IFNA(IF($B55=0,0,+VLOOKUP($B55,'1v -ostali'!$A$15:$O$372,O$3,FALSE)),"")</f>
        <v>0</v>
      </c>
      <c r="R55">
        <f>_xlfn.IFNA(IF($B55=0,0,+VLOOKUP($B55,'1v -ostali'!$A$15:$O$372,R$3,FALSE)),"")</f>
        <v>0</v>
      </c>
      <c r="S55">
        <f>_xlfn.IFNA(IF($B55=0,0,+VLOOKUP($B55,'1v -ostali'!$A$15:$O$372,S$3,FALSE)),"")</f>
        <v>0</v>
      </c>
      <c r="T55" s="29">
        <f>_xlfn.IFNA(IF($B55=0,0,+VLOOKUP($B55,'1v -ostali'!$A$15:$AC$372,T$3,FALSE)),"")</f>
        <v>0</v>
      </c>
      <c r="U55" s="29">
        <f>_xlfn.IFNA(IF($B55=0,0,+VLOOKUP($B55,'1v -ostali'!$A$15:$AC$372,U$3,FALSE)),"")</f>
        <v>0</v>
      </c>
      <c r="V55" s="29">
        <f>_xlfn.IFNA(IF($B55=0,0,+VLOOKUP($B55,'1v -ostali'!$A$15:$AC$372,V$3,FALSE)),"")</f>
        <v>0</v>
      </c>
      <c r="W55" s="29">
        <f>_xlfn.IFNA(IF($B55=0,0,+VLOOKUP($B55,'1v -ostali'!$A$15:$AC$372,W$3,FALSE)),"")</f>
        <v>0</v>
      </c>
      <c r="X55" s="29">
        <f>_xlfn.IFNA(IF($B55=0,0,+VLOOKUP($B55,'1v -ostali'!$A$15:$AC$372,X$3,FALSE)),"")</f>
        <v>0</v>
      </c>
      <c r="Y55" s="29">
        <f>_xlfn.IFNA(IF($B55=0,0,+VLOOKUP($B55,'1v -ostali'!$A$15:$AC$372,Y$3,FALSE)),"")</f>
        <v>0</v>
      </c>
      <c r="Z55" s="29">
        <f>_xlfn.IFNA(IF($B55=0,0,+VLOOKUP($B55,'1v -ostali'!$A$15:$AC$372,Z$3,FALSE)),"")</f>
        <v>0</v>
      </c>
      <c r="AA55" s="29">
        <f>_xlfn.IFNA(IF($B55=0,0,+VLOOKUP($B55,'1v -ostali'!$A$15:$AC$372,AA$3,FALSE)),"")</f>
        <v>0</v>
      </c>
      <c r="AB55" s="29">
        <f>_xlfn.IFNA(IF($B55=0,0,+VLOOKUP($B55,'1v -ostali'!$A$15:$AC$372,AB$3,FALSE)),"")</f>
        <v>0</v>
      </c>
      <c r="AC55" s="29">
        <f>_xlfn.IFNA(IF($B55=0,0,+VLOOKUP($B55,'1v -ostali'!$A$15:$AC$372,AC$3,FALSE)),"")</f>
        <v>0</v>
      </c>
      <c r="AD55" s="29">
        <f>+IFERROR((W55*'1v -ostali'!$C$6)/100,"")</f>
        <v>0</v>
      </c>
      <c r="AE55" s="29">
        <f>+IFERROR((X55*'1v -ostali'!$C$6)/100,"")</f>
        <v>0</v>
      </c>
      <c r="AF55" s="29">
        <f>+IFERROR((AB55*'1v -ostali'!$C$6)/100,"")</f>
        <v>0</v>
      </c>
      <c r="AG55" s="29">
        <f>+IFERROR((AC55*'1v -ostali'!$C$6)/100,"")</f>
        <v>0</v>
      </c>
    </row>
    <row r="56" spans="1:33" x14ac:dyDescent="0.2">
      <c r="A56">
        <f t="shared" si="5"/>
        <v>0</v>
      </c>
      <c r="B56">
        <f>+IF(MAX(B$4:B55)+1&lt;=B$1,B55+1,0)</f>
        <v>0</v>
      </c>
      <c r="C56" s="194">
        <f t="shared" si="1"/>
        <v>0</v>
      </c>
      <c r="D56">
        <f t="shared" si="2"/>
        <v>0</v>
      </c>
      <c r="E56" s="319">
        <f t="shared" si="3"/>
        <v>0</v>
      </c>
      <c r="F56" s="194">
        <f t="shared" si="4"/>
        <v>0</v>
      </c>
      <c r="G56">
        <f>_xlfn.IFNA(IF($B56=0,0,+VLOOKUP($B56,'1v -ostali'!$A$15:$O$372,G$3,FALSE)),"")</f>
        <v>0</v>
      </c>
      <c r="I56">
        <f>_xlfn.IFNA(IF($B56=0,0,+VLOOKUP($B56,'1v -ostali'!$A$15:$O$372,I$3,FALSE)),"")</f>
        <v>0</v>
      </c>
      <c r="J56">
        <f>_xlfn.IFNA(IF($B56=0,0,+VLOOKUP($B56,'1v -ostali'!$A$15:$O$372,J$3,FALSE)),"")</f>
        <v>0</v>
      </c>
      <c r="K56">
        <f>_xlfn.IFNA(IF($B56=0,0,+VLOOKUP($B56,'1v -ostali'!$A$15:$O$372,K$3,FALSE)),"")</f>
        <v>0</v>
      </c>
      <c r="L56">
        <f>_xlfn.IFNA(IF($B56=0,0,+VLOOKUP($B56,'1v -ostali'!$A$15:$O$372,L$3,FALSE)),"")</f>
        <v>0</v>
      </c>
      <c r="M56">
        <f>_xlfn.IFNA(IF($B56=0,0,+VLOOKUP($B56,'1v -ostali'!$A$15:$O$372,M$3,FALSE)),"")</f>
        <v>0</v>
      </c>
      <c r="N56">
        <f>_xlfn.IFNA(IF($B56=0,0,+VLOOKUP($B56,'1v -ostali'!$A$15:$O$372,N$3,FALSE)),"")</f>
        <v>0</v>
      </c>
      <c r="O56">
        <f>_xlfn.IFNA(IF($B56=0,0,+VLOOKUP($B56,'1v -ostali'!$A$15:$O$372,O$3,FALSE)),"")</f>
        <v>0</v>
      </c>
      <c r="R56">
        <f>_xlfn.IFNA(IF($B56=0,0,+VLOOKUP($B56,'1v -ostali'!$A$15:$O$372,R$3,FALSE)),"")</f>
        <v>0</v>
      </c>
      <c r="S56">
        <f>_xlfn.IFNA(IF($B56=0,0,+VLOOKUP($B56,'1v -ostali'!$A$15:$O$372,S$3,FALSE)),"")</f>
        <v>0</v>
      </c>
      <c r="T56" s="29">
        <f>_xlfn.IFNA(IF($B56=0,0,+VLOOKUP($B56,'1v -ostali'!$A$15:$AC$372,T$3,FALSE)),"")</f>
        <v>0</v>
      </c>
      <c r="U56" s="29">
        <f>_xlfn.IFNA(IF($B56=0,0,+VLOOKUP($B56,'1v -ostali'!$A$15:$AC$372,U$3,FALSE)),"")</f>
        <v>0</v>
      </c>
      <c r="V56" s="29">
        <f>_xlfn.IFNA(IF($B56=0,0,+VLOOKUP($B56,'1v -ostali'!$A$15:$AC$372,V$3,FALSE)),"")</f>
        <v>0</v>
      </c>
      <c r="W56" s="29">
        <f>_xlfn.IFNA(IF($B56=0,0,+VLOOKUP($B56,'1v -ostali'!$A$15:$AC$372,W$3,FALSE)),"")</f>
        <v>0</v>
      </c>
      <c r="X56" s="29">
        <f>_xlfn.IFNA(IF($B56=0,0,+VLOOKUP($B56,'1v -ostali'!$A$15:$AC$372,X$3,FALSE)),"")</f>
        <v>0</v>
      </c>
      <c r="Y56" s="29">
        <f>_xlfn.IFNA(IF($B56=0,0,+VLOOKUP($B56,'1v -ostali'!$A$15:$AC$372,Y$3,FALSE)),"")</f>
        <v>0</v>
      </c>
      <c r="Z56" s="29">
        <f>_xlfn.IFNA(IF($B56=0,0,+VLOOKUP($B56,'1v -ostali'!$A$15:$AC$372,Z$3,FALSE)),"")</f>
        <v>0</v>
      </c>
      <c r="AA56" s="29">
        <f>_xlfn.IFNA(IF($B56=0,0,+VLOOKUP($B56,'1v -ostali'!$A$15:$AC$372,AA$3,FALSE)),"")</f>
        <v>0</v>
      </c>
      <c r="AB56" s="29">
        <f>_xlfn.IFNA(IF($B56=0,0,+VLOOKUP($B56,'1v -ostali'!$A$15:$AC$372,AB$3,FALSE)),"")</f>
        <v>0</v>
      </c>
      <c r="AC56" s="29">
        <f>_xlfn.IFNA(IF($B56=0,0,+VLOOKUP($B56,'1v -ostali'!$A$15:$AC$372,AC$3,FALSE)),"")</f>
        <v>0</v>
      </c>
      <c r="AD56" s="29">
        <f>+IFERROR((W56*'1v -ostali'!$C$6)/100,"")</f>
        <v>0</v>
      </c>
      <c r="AE56" s="29">
        <f>+IFERROR((X56*'1v -ostali'!$C$6)/100,"")</f>
        <v>0</v>
      </c>
      <c r="AF56" s="29">
        <f>+IFERROR((AB56*'1v -ostali'!$C$6)/100,"")</f>
        <v>0</v>
      </c>
      <c r="AG56" s="29">
        <f>+IFERROR((AC56*'1v -ostali'!$C$6)/100,"")</f>
        <v>0</v>
      </c>
    </row>
    <row r="57" spans="1:33" x14ac:dyDescent="0.2">
      <c r="A57">
        <f t="shared" si="5"/>
        <v>0</v>
      </c>
      <c r="B57">
        <f>+IF(MAX(B$4:B56)+1&lt;=B$1,B56+1,0)</f>
        <v>0</v>
      </c>
      <c r="C57" s="194">
        <f t="shared" si="1"/>
        <v>0</v>
      </c>
      <c r="D57">
        <f t="shared" si="2"/>
        <v>0</v>
      </c>
      <c r="E57" s="319">
        <f t="shared" si="3"/>
        <v>0</v>
      </c>
      <c r="F57" s="194">
        <f t="shared" si="4"/>
        <v>0</v>
      </c>
      <c r="G57">
        <f>_xlfn.IFNA(IF($B57=0,0,+VLOOKUP($B57,'1v -ostali'!$A$15:$O$372,G$3,FALSE)),"")</f>
        <v>0</v>
      </c>
      <c r="I57">
        <f>_xlfn.IFNA(IF($B57=0,0,+VLOOKUP($B57,'1v -ostali'!$A$15:$O$372,I$3,FALSE)),"")</f>
        <v>0</v>
      </c>
      <c r="J57">
        <f>_xlfn.IFNA(IF($B57=0,0,+VLOOKUP($B57,'1v -ostali'!$A$15:$O$372,J$3,FALSE)),"")</f>
        <v>0</v>
      </c>
      <c r="K57">
        <f>_xlfn.IFNA(IF($B57=0,0,+VLOOKUP($B57,'1v -ostali'!$A$15:$O$372,K$3,FALSE)),"")</f>
        <v>0</v>
      </c>
      <c r="L57">
        <f>_xlfn.IFNA(IF($B57=0,0,+VLOOKUP($B57,'1v -ostali'!$A$15:$O$372,L$3,FALSE)),"")</f>
        <v>0</v>
      </c>
      <c r="M57">
        <f>_xlfn.IFNA(IF($B57=0,0,+VLOOKUP($B57,'1v -ostali'!$A$15:$O$372,M$3,FALSE)),"")</f>
        <v>0</v>
      </c>
      <c r="N57">
        <f>_xlfn.IFNA(IF($B57=0,0,+VLOOKUP($B57,'1v -ostali'!$A$15:$O$372,N$3,FALSE)),"")</f>
        <v>0</v>
      </c>
      <c r="O57">
        <f>_xlfn.IFNA(IF($B57=0,0,+VLOOKUP($B57,'1v -ostali'!$A$15:$O$372,O$3,FALSE)),"")</f>
        <v>0</v>
      </c>
      <c r="R57">
        <f>_xlfn.IFNA(IF($B57=0,0,+VLOOKUP($B57,'1v -ostali'!$A$15:$O$372,R$3,FALSE)),"")</f>
        <v>0</v>
      </c>
      <c r="S57">
        <f>_xlfn.IFNA(IF($B57=0,0,+VLOOKUP($B57,'1v -ostali'!$A$15:$O$372,S$3,FALSE)),"")</f>
        <v>0</v>
      </c>
      <c r="T57" s="29">
        <f>_xlfn.IFNA(IF($B57=0,0,+VLOOKUP($B57,'1v -ostali'!$A$15:$AC$372,T$3,FALSE)),"")</f>
        <v>0</v>
      </c>
      <c r="U57" s="29">
        <f>_xlfn.IFNA(IF($B57=0,0,+VLOOKUP($B57,'1v -ostali'!$A$15:$AC$372,U$3,FALSE)),"")</f>
        <v>0</v>
      </c>
      <c r="V57" s="29">
        <f>_xlfn.IFNA(IF($B57=0,0,+VLOOKUP($B57,'1v -ostali'!$A$15:$AC$372,V$3,FALSE)),"")</f>
        <v>0</v>
      </c>
      <c r="W57" s="29">
        <f>_xlfn.IFNA(IF($B57=0,0,+VLOOKUP($B57,'1v -ostali'!$A$15:$AC$372,W$3,FALSE)),"")</f>
        <v>0</v>
      </c>
      <c r="X57" s="29">
        <f>_xlfn.IFNA(IF($B57=0,0,+VLOOKUP($B57,'1v -ostali'!$A$15:$AC$372,X$3,FALSE)),"")</f>
        <v>0</v>
      </c>
      <c r="Y57" s="29">
        <f>_xlfn.IFNA(IF($B57=0,0,+VLOOKUP($B57,'1v -ostali'!$A$15:$AC$372,Y$3,FALSE)),"")</f>
        <v>0</v>
      </c>
      <c r="Z57" s="29">
        <f>_xlfn.IFNA(IF($B57=0,0,+VLOOKUP($B57,'1v -ostali'!$A$15:$AC$372,Z$3,FALSE)),"")</f>
        <v>0</v>
      </c>
      <c r="AA57" s="29">
        <f>_xlfn.IFNA(IF($B57=0,0,+VLOOKUP($B57,'1v -ostali'!$A$15:$AC$372,AA$3,FALSE)),"")</f>
        <v>0</v>
      </c>
      <c r="AB57" s="29">
        <f>_xlfn.IFNA(IF($B57=0,0,+VLOOKUP($B57,'1v -ostali'!$A$15:$AC$372,AB$3,FALSE)),"")</f>
        <v>0</v>
      </c>
      <c r="AC57" s="29">
        <f>_xlfn.IFNA(IF($B57=0,0,+VLOOKUP($B57,'1v -ostali'!$A$15:$AC$372,AC$3,FALSE)),"")</f>
        <v>0</v>
      </c>
      <c r="AD57" s="29">
        <f>+IFERROR((W57*'1v -ostali'!$C$6)/100,"")</f>
        <v>0</v>
      </c>
      <c r="AE57" s="29">
        <f>+IFERROR((X57*'1v -ostali'!$C$6)/100,"")</f>
        <v>0</v>
      </c>
      <c r="AF57" s="29">
        <f>+IFERROR((AB57*'1v -ostali'!$C$6)/100,"")</f>
        <v>0</v>
      </c>
      <c r="AG57" s="29">
        <f>+IFERROR((AC57*'1v -ostali'!$C$6)/100,"")</f>
        <v>0</v>
      </c>
    </row>
    <row r="58" spans="1:33" x14ac:dyDescent="0.2">
      <c r="A58">
        <f t="shared" si="5"/>
        <v>0</v>
      </c>
      <c r="B58">
        <f>+IF(MAX(B$4:B57)+1&lt;=B$1,B57+1,0)</f>
        <v>0</v>
      </c>
      <c r="C58" s="194">
        <f t="shared" si="1"/>
        <v>0</v>
      </c>
      <c r="D58">
        <f t="shared" si="2"/>
        <v>0</v>
      </c>
      <c r="E58" s="319">
        <f t="shared" si="3"/>
        <v>0</v>
      </c>
      <c r="F58" s="194">
        <f t="shared" si="4"/>
        <v>0</v>
      </c>
      <c r="G58">
        <f>_xlfn.IFNA(IF($B58=0,0,+VLOOKUP($B58,'1v -ostali'!$A$15:$O$372,G$3,FALSE)),"")</f>
        <v>0</v>
      </c>
      <c r="I58">
        <f>_xlfn.IFNA(IF($B58=0,0,+VLOOKUP($B58,'1v -ostali'!$A$15:$O$372,I$3,FALSE)),"")</f>
        <v>0</v>
      </c>
      <c r="J58">
        <f>_xlfn.IFNA(IF($B58=0,0,+VLOOKUP($B58,'1v -ostali'!$A$15:$O$372,J$3,FALSE)),"")</f>
        <v>0</v>
      </c>
      <c r="K58">
        <f>_xlfn.IFNA(IF($B58=0,0,+VLOOKUP($B58,'1v -ostali'!$A$15:$O$372,K$3,FALSE)),"")</f>
        <v>0</v>
      </c>
      <c r="L58">
        <f>_xlfn.IFNA(IF($B58=0,0,+VLOOKUP($B58,'1v -ostali'!$A$15:$O$372,L$3,FALSE)),"")</f>
        <v>0</v>
      </c>
      <c r="M58">
        <f>_xlfn.IFNA(IF($B58=0,0,+VLOOKUP($B58,'1v -ostali'!$A$15:$O$372,M$3,FALSE)),"")</f>
        <v>0</v>
      </c>
      <c r="N58">
        <f>_xlfn.IFNA(IF($B58=0,0,+VLOOKUP($B58,'1v -ostali'!$A$15:$O$372,N$3,FALSE)),"")</f>
        <v>0</v>
      </c>
      <c r="O58">
        <f>_xlfn.IFNA(IF($B58=0,0,+VLOOKUP($B58,'1v -ostali'!$A$15:$O$372,O$3,FALSE)),"")</f>
        <v>0</v>
      </c>
      <c r="R58">
        <f>_xlfn.IFNA(IF($B58=0,0,+VLOOKUP($B58,'1v -ostali'!$A$15:$O$372,R$3,FALSE)),"")</f>
        <v>0</v>
      </c>
      <c r="S58">
        <f>_xlfn.IFNA(IF($B58=0,0,+VLOOKUP($B58,'1v -ostali'!$A$15:$O$372,S$3,FALSE)),"")</f>
        <v>0</v>
      </c>
      <c r="T58" s="29">
        <f>_xlfn.IFNA(IF($B58=0,0,+VLOOKUP($B58,'1v -ostali'!$A$15:$AC$372,T$3,FALSE)),"")</f>
        <v>0</v>
      </c>
      <c r="U58" s="29">
        <f>_xlfn.IFNA(IF($B58=0,0,+VLOOKUP($B58,'1v -ostali'!$A$15:$AC$372,U$3,FALSE)),"")</f>
        <v>0</v>
      </c>
      <c r="V58" s="29">
        <f>_xlfn.IFNA(IF($B58=0,0,+VLOOKUP($B58,'1v -ostali'!$A$15:$AC$372,V$3,FALSE)),"")</f>
        <v>0</v>
      </c>
      <c r="W58" s="29">
        <f>_xlfn.IFNA(IF($B58=0,0,+VLOOKUP($B58,'1v -ostali'!$A$15:$AC$372,W$3,FALSE)),"")</f>
        <v>0</v>
      </c>
      <c r="X58" s="29">
        <f>_xlfn.IFNA(IF($B58=0,0,+VLOOKUP($B58,'1v -ostali'!$A$15:$AC$372,X$3,FALSE)),"")</f>
        <v>0</v>
      </c>
      <c r="Y58" s="29">
        <f>_xlfn.IFNA(IF($B58=0,0,+VLOOKUP($B58,'1v -ostali'!$A$15:$AC$372,Y$3,FALSE)),"")</f>
        <v>0</v>
      </c>
      <c r="Z58" s="29">
        <f>_xlfn.IFNA(IF($B58=0,0,+VLOOKUP($B58,'1v -ostali'!$A$15:$AC$372,Z$3,FALSE)),"")</f>
        <v>0</v>
      </c>
      <c r="AA58" s="29">
        <f>_xlfn.IFNA(IF($B58=0,0,+VLOOKUP($B58,'1v -ostali'!$A$15:$AC$372,AA$3,FALSE)),"")</f>
        <v>0</v>
      </c>
      <c r="AB58" s="29">
        <f>_xlfn.IFNA(IF($B58=0,0,+VLOOKUP($B58,'1v -ostali'!$A$15:$AC$372,AB$3,FALSE)),"")</f>
        <v>0</v>
      </c>
      <c r="AC58" s="29">
        <f>_xlfn.IFNA(IF($B58=0,0,+VLOOKUP($B58,'1v -ostali'!$A$15:$AC$372,AC$3,FALSE)),"")</f>
        <v>0</v>
      </c>
      <c r="AD58" s="29">
        <f>+IFERROR((W58*'1v -ostali'!$C$6)/100,"")</f>
        <v>0</v>
      </c>
      <c r="AE58" s="29">
        <f>+IFERROR((X58*'1v -ostali'!$C$6)/100,"")</f>
        <v>0</v>
      </c>
      <c r="AF58" s="29">
        <f>+IFERROR((AB58*'1v -ostali'!$C$6)/100,"")</f>
        <v>0</v>
      </c>
      <c r="AG58" s="29">
        <f>+IFERROR((AC58*'1v -ostali'!$C$6)/100,"")</f>
        <v>0</v>
      </c>
    </row>
    <row r="59" spans="1:33" x14ac:dyDescent="0.2">
      <c r="A59">
        <f t="shared" si="5"/>
        <v>0</v>
      </c>
      <c r="B59">
        <f>+IF(MAX(B$4:B58)+1&lt;=B$1,B58+1,0)</f>
        <v>0</v>
      </c>
      <c r="C59" s="194">
        <f t="shared" si="1"/>
        <v>0</v>
      </c>
      <c r="D59">
        <f t="shared" si="2"/>
        <v>0</v>
      </c>
      <c r="E59" s="319">
        <f t="shared" si="3"/>
        <v>0</v>
      </c>
      <c r="F59" s="194">
        <f t="shared" si="4"/>
        <v>0</v>
      </c>
      <c r="G59">
        <f>_xlfn.IFNA(IF($B59=0,0,+VLOOKUP($B59,'1v -ostali'!$A$15:$O$372,G$3,FALSE)),"")</f>
        <v>0</v>
      </c>
      <c r="I59">
        <f>_xlfn.IFNA(IF($B59=0,0,+VLOOKUP($B59,'1v -ostali'!$A$15:$O$372,I$3,FALSE)),"")</f>
        <v>0</v>
      </c>
      <c r="J59">
        <f>_xlfn.IFNA(IF($B59=0,0,+VLOOKUP($B59,'1v -ostali'!$A$15:$O$372,J$3,FALSE)),"")</f>
        <v>0</v>
      </c>
      <c r="K59">
        <f>_xlfn.IFNA(IF($B59=0,0,+VLOOKUP($B59,'1v -ostali'!$A$15:$O$372,K$3,FALSE)),"")</f>
        <v>0</v>
      </c>
      <c r="L59">
        <f>_xlfn.IFNA(IF($B59=0,0,+VLOOKUP($B59,'1v -ostali'!$A$15:$O$372,L$3,FALSE)),"")</f>
        <v>0</v>
      </c>
      <c r="M59">
        <f>_xlfn.IFNA(IF($B59=0,0,+VLOOKUP($B59,'1v -ostali'!$A$15:$O$372,M$3,FALSE)),"")</f>
        <v>0</v>
      </c>
      <c r="N59">
        <f>_xlfn.IFNA(IF($B59=0,0,+VLOOKUP($B59,'1v -ostali'!$A$15:$O$372,N$3,FALSE)),"")</f>
        <v>0</v>
      </c>
      <c r="O59">
        <f>_xlfn.IFNA(IF($B59=0,0,+VLOOKUP($B59,'1v -ostali'!$A$15:$O$372,O$3,FALSE)),"")</f>
        <v>0</v>
      </c>
      <c r="R59">
        <f>_xlfn.IFNA(IF($B59=0,0,+VLOOKUP($B59,'1v -ostali'!$A$15:$O$372,R$3,FALSE)),"")</f>
        <v>0</v>
      </c>
      <c r="S59">
        <f>_xlfn.IFNA(IF($B59=0,0,+VLOOKUP($B59,'1v -ostali'!$A$15:$O$372,S$3,FALSE)),"")</f>
        <v>0</v>
      </c>
      <c r="T59" s="29">
        <f>_xlfn.IFNA(IF($B59=0,0,+VLOOKUP($B59,'1v -ostali'!$A$15:$AC$372,T$3,FALSE)),"")</f>
        <v>0</v>
      </c>
      <c r="U59" s="29">
        <f>_xlfn.IFNA(IF($B59=0,0,+VLOOKUP($B59,'1v -ostali'!$A$15:$AC$372,U$3,FALSE)),"")</f>
        <v>0</v>
      </c>
      <c r="V59" s="29">
        <f>_xlfn.IFNA(IF($B59=0,0,+VLOOKUP($B59,'1v -ostali'!$A$15:$AC$372,V$3,FALSE)),"")</f>
        <v>0</v>
      </c>
      <c r="W59" s="29">
        <f>_xlfn.IFNA(IF($B59=0,0,+VLOOKUP($B59,'1v -ostali'!$A$15:$AC$372,W$3,FALSE)),"")</f>
        <v>0</v>
      </c>
      <c r="X59" s="29">
        <f>_xlfn.IFNA(IF($B59=0,0,+VLOOKUP($B59,'1v -ostali'!$A$15:$AC$372,X$3,FALSE)),"")</f>
        <v>0</v>
      </c>
      <c r="Y59" s="29">
        <f>_xlfn.IFNA(IF($B59=0,0,+VLOOKUP($B59,'1v -ostali'!$A$15:$AC$372,Y$3,FALSE)),"")</f>
        <v>0</v>
      </c>
      <c r="Z59" s="29">
        <f>_xlfn.IFNA(IF($B59=0,0,+VLOOKUP($B59,'1v -ostali'!$A$15:$AC$372,Z$3,FALSE)),"")</f>
        <v>0</v>
      </c>
      <c r="AA59" s="29">
        <f>_xlfn.IFNA(IF($B59=0,0,+VLOOKUP($B59,'1v -ostali'!$A$15:$AC$372,AA$3,FALSE)),"")</f>
        <v>0</v>
      </c>
      <c r="AB59" s="29">
        <f>_xlfn.IFNA(IF($B59=0,0,+VLOOKUP($B59,'1v -ostali'!$A$15:$AC$372,AB$3,FALSE)),"")</f>
        <v>0</v>
      </c>
      <c r="AC59" s="29">
        <f>_xlfn.IFNA(IF($B59=0,0,+VLOOKUP($B59,'1v -ostali'!$A$15:$AC$372,AC$3,FALSE)),"")</f>
        <v>0</v>
      </c>
      <c r="AD59" s="29">
        <f>+IFERROR((W59*'1v -ostali'!$C$6)/100,"")</f>
        <v>0</v>
      </c>
      <c r="AE59" s="29">
        <f>+IFERROR((X59*'1v -ostali'!$C$6)/100,"")</f>
        <v>0</v>
      </c>
      <c r="AF59" s="29">
        <f>+IFERROR((AB59*'1v -ostali'!$C$6)/100,"")</f>
        <v>0</v>
      </c>
      <c r="AG59" s="29">
        <f>+IFERROR((AC59*'1v -ostali'!$C$6)/100,"")</f>
        <v>0</v>
      </c>
    </row>
    <row r="60" spans="1:33" x14ac:dyDescent="0.2">
      <c r="A60">
        <f t="shared" si="5"/>
        <v>0</v>
      </c>
      <c r="B60">
        <f>+IF(MAX(B$4:B59)+1&lt;=B$1,B59+1,0)</f>
        <v>0</v>
      </c>
      <c r="C60" s="194">
        <f t="shared" si="1"/>
        <v>0</v>
      </c>
      <c r="D60">
        <f t="shared" si="2"/>
        <v>0</v>
      </c>
      <c r="E60" s="319">
        <f t="shared" si="3"/>
        <v>0</v>
      </c>
      <c r="F60" s="194">
        <f t="shared" si="4"/>
        <v>0</v>
      </c>
      <c r="G60">
        <f>_xlfn.IFNA(IF($B60=0,0,+VLOOKUP($B60,'1v -ostali'!$A$15:$O$372,G$3,FALSE)),"")</f>
        <v>0</v>
      </c>
      <c r="I60">
        <f>_xlfn.IFNA(IF($B60=0,0,+VLOOKUP($B60,'1v -ostali'!$A$15:$O$372,I$3,FALSE)),"")</f>
        <v>0</v>
      </c>
      <c r="J60">
        <f>_xlfn.IFNA(IF($B60=0,0,+VLOOKUP($B60,'1v -ostali'!$A$15:$O$372,J$3,FALSE)),"")</f>
        <v>0</v>
      </c>
      <c r="K60">
        <f>_xlfn.IFNA(IF($B60=0,0,+VLOOKUP($B60,'1v -ostali'!$A$15:$O$372,K$3,FALSE)),"")</f>
        <v>0</v>
      </c>
      <c r="L60">
        <f>_xlfn.IFNA(IF($B60=0,0,+VLOOKUP($B60,'1v -ostali'!$A$15:$O$372,L$3,FALSE)),"")</f>
        <v>0</v>
      </c>
      <c r="M60">
        <f>_xlfn.IFNA(IF($B60=0,0,+VLOOKUP($B60,'1v -ostali'!$A$15:$O$372,M$3,FALSE)),"")</f>
        <v>0</v>
      </c>
      <c r="N60">
        <f>_xlfn.IFNA(IF($B60=0,0,+VLOOKUP($B60,'1v -ostali'!$A$15:$O$372,N$3,FALSE)),"")</f>
        <v>0</v>
      </c>
      <c r="O60">
        <f>_xlfn.IFNA(IF($B60=0,0,+VLOOKUP($B60,'1v -ostali'!$A$15:$O$372,O$3,FALSE)),"")</f>
        <v>0</v>
      </c>
      <c r="R60">
        <f>_xlfn.IFNA(IF($B60=0,0,+VLOOKUP($B60,'1v -ostali'!$A$15:$O$372,R$3,FALSE)),"")</f>
        <v>0</v>
      </c>
      <c r="S60">
        <f>_xlfn.IFNA(IF($B60=0,0,+VLOOKUP($B60,'1v -ostali'!$A$15:$O$372,S$3,FALSE)),"")</f>
        <v>0</v>
      </c>
      <c r="T60" s="29">
        <f>_xlfn.IFNA(IF($B60=0,0,+VLOOKUP($B60,'1v -ostali'!$A$15:$AC$372,T$3,FALSE)),"")</f>
        <v>0</v>
      </c>
      <c r="U60" s="29">
        <f>_xlfn.IFNA(IF($B60=0,0,+VLOOKUP($B60,'1v -ostali'!$A$15:$AC$372,U$3,FALSE)),"")</f>
        <v>0</v>
      </c>
      <c r="V60" s="29">
        <f>_xlfn.IFNA(IF($B60=0,0,+VLOOKUP($B60,'1v -ostali'!$A$15:$AC$372,V$3,FALSE)),"")</f>
        <v>0</v>
      </c>
      <c r="W60" s="29">
        <f>_xlfn.IFNA(IF($B60=0,0,+VLOOKUP($B60,'1v -ostali'!$A$15:$AC$372,W$3,FALSE)),"")</f>
        <v>0</v>
      </c>
      <c r="X60" s="29">
        <f>_xlfn.IFNA(IF($B60=0,0,+VLOOKUP($B60,'1v -ostali'!$A$15:$AC$372,X$3,FALSE)),"")</f>
        <v>0</v>
      </c>
      <c r="Y60" s="29">
        <f>_xlfn.IFNA(IF($B60=0,0,+VLOOKUP($B60,'1v -ostali'!$A$15:$AC$372,Y$3,FALSE)),"")</f>
        <v>0</v>
      </c>
      <c r="Z60" s="29">
        <f>_xlfn.IFNA(IF($B60=0,0,+VLOOKUP($B60,'1v -ostali'!$A$15:$AC$372,Z$3,FALSE)),"")</f>
        <v>0</v>
      </c>
      <c r="AA60" s="29">
        <f>_xlfn.IFNA(IF($B60=0,0,+VLOOKUP($B60,'1v -ostali'!$A$15:$AC$372,AA$3,FALSE)),"")</f>
        <v>0</v>
      </c>
      <c r="AB60" s="29">
        <f>_xlfn.IFNA(IF($B60=0,0,+VLOOKUP($B60,'1v -ostali'!$A$15:$AC$372,AB$3,FALSE)),"")</f>
        <v>0</v>
      </c>
      <c r="AC60" s="29">
        <f>_xlfn.IFNA(IF($B60=0,0,+VLOOKUP($B60,'1v -ostali'!$A$15:$AC$372,AC$3,FALSE)),"")</f>
        <v>0</v>
      </c>
      <c r="AD60" s="29">
        <f>+IFERROR((W60*'1v -ostali'!$C$6)/100,"")</f>
        <v>0</v>
      </c>
      <c r="AE60" s="29">
        <f>+IFERROR((X60*'1v -ostali'!$C$6)/100,"")</f>
        <v>0</v>
      </c>
      <c r="AF60" s="29">
        <f>+IFERROR((AB60*'1v -ostali'!$C$6)/100,"")</f>
        <v>0</v>
      </c>
      <c r="AG60" s="29">
        <f>+IFERROR((AC60*'1v -ostali'!$C$6)/100,"")</f>
        <v>0</v>
      </c>
    </row>
    <row r="61" spans="1:33" x14ac:dyDescent="0.2">
      <c r="A61">
        <f t="shared" si="5"/>
        <v>0</v>
      </c>
      <c r="B61">
        <f>+IF(MAX(B$4:B60)+1&lt;=B$1,B60+1,0)</f>
        <v>0</v>
      </c>
      <c r="C61" s="194">
        <f t="shared" si="1"/>
        <v>0</v>
      </c>
      <c r="D61">
        <f t="shared" si="2"/>
        <v>0</v>
      </c>
      <c r="E61" s="319">
        <f t="shared" si="3"/>
        <v>0</v>
      </c>
      <c r="F61" s="194">
        <f t="shared" si="4"/>
        <v>0</v>
      </c>
      <c r="G61">
        <f>_xlfn.IFNA(IF($B61=0,0,+VLOOKUP($B61,'1v -ostali'!$A$15:$O$372,G$3,FALSE)),"")</f>
        <v>0</v>
      </c>
      <c r="I61">
        <f>_xlfn.IFNA(IF($B61=0,0,+VLOOKUP($B61,'1v -ostali'!$A$15:$O$372,I$3,FALSE)),"")</f>
        <v>0</v>
      </c>
      <c r="J61">
        <f>_xlfn.IFNA(IF($B61=0,0,+VLOOKUP($B61,'1v -ostali'!$A$15:$O$372,J$3,FALSE)),"")</f>
        <v>0</v>
      </c>
      <c r="K61">
        <f>_xlfn.IFNA(IF($B61=0,0,+VLOOKUP($B61,'1v -ostali'!$A$15:$O$372,K$3,FALSE)),"")</f>
        <v>0</v>
      </c>
      <c r="L61">
        <f>_xlfn.IFNA(IF($B61=0,0,+VLOOKUP($B61,'1v -ostali'!$A$15:$O$372,L$3,FALSE)),"")</f>
        <v>0</v>
      </c>
      <c r="M61">
        <f>_xlfn.IFNA(IF($B61=0,0,+VLOOKUP($B61,'1v -ostali'!$A$15:$O$372,M$3,FALSE)),"")</f>
        <v>0</v>
      </c>
      <c r="N61">
        <f>_xlfn.IFNA(IF($B61=0,0,+VLOOKUP($B61,'1v -ostali'!$A$15:$O$372,N$3,FALSE)),"")</f>
        <v>0</v>
      </c>
      <c r="O61">
        <f>_xlfn.IFNA(IF($B61=0,0,+VLOOKUP($B61,'1v -ostali'!$A$15:$O$372,O$3,FALSE)),"")</f>
        <v>0</v>
      </c>
      <c r="R61">
        <f>_xlfn.IFNA(IF($B61=0,0,+VLOOKUP($B61,'1v -ostali'!$A$15:$O$372,R$3,FALSE)),"")</f>
        <v>0</v>
      </c>
      <c r="S61">
        <f>_xlfn.IFNA(IF($B61=0,0,+VLOOKUP($B61,'1v -ostali'!$A$15:$O$372,S$3,FALSE)),"")</f>
        <v>0</v>
      </c>
      <c r="T61" s="29">
        <f>_xlfn.IFNA(IF($B61=0,0,+VLOOKUP($B61,'1v -ostali'!$A$15:$AC$372,T$3,FALSE)),"")</f>
        <v>0</v>
      </c>
      <c r="U61" s="29">
        <f>_xlfn.IFNA(IF($B61=0,0,+VLOOKUP($B61,'1v -ostali'!$A$15:$AC$372,U$3,FALSE)),"")</f>
        <v>0</v>
      </c>
      <c r="V61" s="29">
        <f>_xlfn.IFNA(IF($B61=0,0,+VLOOKUP($B61,'1v -ostali'!$A$15:$AC$372,V$3,FALSE)),"")</f>
        <v>0</v>
      </c>
      <c r="W61" s="29">
        <f>_xlfn.IFNA(IF($B61=0,0,+VLOOKUP($B61,'1v -ostali'!$A$15:$AC$372,W$3,FALSE)),"")</f>
        <v>0</v>
      </c>
      <c r="X61" s="29">
        <f>_xlfn.IFNA(IF($B61=0,0,+VLOOKUP($B61,'1v -ostali'!$A$15:$AC$372,X$3,FALSE)),"")</f>
        <v>0</v>
      </c>
      <c r="Y61" s="29">
        <f>_xlfn.IFNA(IF($B61=0,0,+VLOOKUP($B61,'1v -ostali'!$A$15:$AC$372,Y$3,FALSE)),"")</f>
        <v>0</v>
      </c>
      <c r="Z61" s="29">
        <f>_xlfn.IFNA(IF($B61=0,0,+VLOOKUP($B61,'1v -ostali'!$A$15:$AC$372,Z$3,FALSE)),"")</f>
        <v>0</v>
      </c>
      <c r="AA61" s="29">
        <f>_xlfn.IFNA(IF($B61=0,0,+VLOOKUP($B61,'1v -ostali'!$A$15:$AC$372,AA$3,FALSE)),"")</f>
        <v>0</v>
      </c>
      <c r="AB61" s="29">
        <f>_xlfn.IFNA(IF($B61=0,0,+VLOOKUP($B61,'1v -ostali'!$A$15:$AC$372,AB$3,FALSE)),"")</f>
        <v>0</v>
      </c>
      <c r="AC61" s="29">
        <f>_xlfn.IFNA(IF($B61=0,0,+VLOOKUP($B61,'1v -ostali'!$A$15:$AC$372,AC$3,FALSE)),"")</f>
        <v>0</v>
      </c>
      <c r="AD61" s="29">
        <f>+IFERROR((W61*'1v -ostali'!$C$6)/100,"")</f>
        <v>0</v>
      </c>
      <c r="AE61" s="29">
        <f>+IFERROR((X61*'1v -ostali'!$C$6)/100,"")</f>
        <v>0</v>
      </c>
      <c r="AF61" s="29">
        <f>+IFERROR((AB61*'1v -ostali'!$C$6)/100,"")</f>
        <v>0</v>
      </c>
      <c r="AG61" s="29">
        <f>+IFERROR((AC61*'1v -ostali'!$C$6)/100,"")</f>
        <v>0</v>
      </c>
    </row>
    <row r="62" spans="1:33" x14ac:dyDescent="0.2">
      <c r="A62">
        <f t="shared" si="5"/>
        <v>0</v>
      </c>
      <c r="B62">
        <f>+IF(MAX(B$4:B61)+1&lt;=B$1,B61+1,0)</f>
        <v>0</v>
      </c>
      <c r="C62" s="194">
        <f t="shared" si="1"/>
        <v>0</v>
      </c>
      <c r="D62">
        <f t="shared" si="2"/>
        <v>0</v>
      </c>
      <c r="E62" s="319">
        <f t="shared" si="3"/>
        <v>0</v>
      </c>
      <c r="F62" s="194">
        <f t="shared" si="4"/>
        <v>0</v>
      </c>
      <c r="G62">
        <f>_xlfn.IFNA(IF($B62=0,0,+VLOOKUP($B62,'1v -ostali'!$A$15:$O$372,G$3,FALSE)),"")</f>
        <v>0</v>
      </c>
      <c r="I62">
        <f>_xlfn.IFNA(IF($B62=0,0,+VLOOKUP($B62,'1v -ostali'!$A$15:$O$372,I$3,FALSE)),"")</f>
        <v>0</v>
      </c>
      <c r="J62">
        <f>_xlfn.IFNA(IF($B62=0,0,+VLOOKUP($B62,'1v -ostali'!$A$15:$O$372,J$3,FALSE)),"")</f>
        <v>0</v>
      </c>
      <c r="K62">
        <f>_xlfn.IFNA(IF($B62=0,0,+VLOOKUP($B62,'1v -ostali'!$A$15:$O$372,K$3,FALSE)),"")</f>
        <v>0</v>
      </c>
      <c r="L62">
        <f>_xlfn.IFNA(IF($B62=0,0,+VLOOKUP($B62,'1v -ostali'!$A$15:$O$372,L$3,FALSE)),"")</f>
        <v>0</v>
      </c>
      <c r="M62">
        <f>_xlfn.IFNA(IF($B62=0,0,+VLOOKUP($B62,'1v -ostali'!$A$15:$O$372,M$3,FALSE)),"")</f>
        <v>0</v>
      </c>
      <c r="N62">
        <f>_xlfn.IFNA(IF($B62=0,0,+VLOOKUP($B62,'1v -ostali'!$A$15:$O$372,N$3,FALSE)),"")</f>
        <v>0</v>
      </c>
      <c r="O62">
        <f>_xlfn.IFNA(IF($B62=0,0,+VLOOKUP($B62,'1v -ostali'!$A$15:$O$372,O$3,FALSE)),"")</f>
        <v>0</v>
      </c>
      <c r="R62">
        <f>_xlfn.IFNA(IF($B62=0,0,+VLOOKUP($B62,'1v -ostali'!$A$15:$O$372,R$3,FALSE)),"")</f>
        <v>0</v>
      </c>
      <c r="S62">
        <f>_xlfn.IFNA(IF($B62=0,0,+VLOOKUP($B62,'1v -ostali'!$A$15:$O$372,S$3,FALSE)),"")</f>
        <v>0</v>
      </c>
      <c r="T62" s="29">
        <f>_xlfn.IFNA(IF($B62=0,0,+VLOOKUP($B62,'1v -ostali'!$A$15:$AC$372,T$3,FALSE)),"")</f>
        <v>0</v>
      </c>
      <c r="U62" s="29">
        <f>_xlfn.IFNA(IF($B62=0,0,+VLOOKUP($B62,'1v -ostali'!$A$15:$AC$372,U$3,FALSE)),"")</f>
        <v>0</v>
      </c>
      <c r="V62" s="29">
        <f>_xlfn.IFNA(IF($B62=0,0,+VLOOKUP($B62,'1v -ostali'!$A$15:$AC$372,V$3,FALSE)),"")</f>
        <v>0</v>
      </c>
      <c r="W62" s="29">
        <f>_xlfn.IFNA(IF($B62=0,0,+VLOOKUP($B62,'1v -ostali'!$A$15:$AC$372,W$3,FALSE)),"")</f>
        <v>0</v>
      </c>
      <c r="X62" s="29">
        <f>_xlfn.IFNA(IF($B62=0,0,+VLOOKUP($B62,'1v -ostali'!$A$15:$AC$372,X$3,FALSE)),"")</f>
        <v>0</v>
      </c>
      <c r="Y62" s="29">
        <f>_xlfn.IFNA(IF($B62=0,0,+VLOOKUP($B62,'1v -ostali'!$A$15:$AC$372,Y$3,FALSE)),"")</f>
        <v>0</v>
      </c>
      <c r="Z62" s="29">
        <f>_xlfn.IFNA(IF($B62=0,0,+VLOOKUP($B62,'1v -ostali'!$A$15:$AC$372,Z$3,FALSE)),"")</f>
        <v>0</v>
      </c>
      <c r="AA62" s="29">
        <f>_xlfn.IFNA(IF($B62=0,0,+VLOOKUP($B62,'1v -ostali'!$A$15:$AC$372,AA$3,FALSE)),"")</f>
        <v>0</v>
      </c>
      <c r="AB62" s="29">
        <f>_xlfn.IFNA(IF($B62=0,0,+VLOOKUP($B62,'1v -ostali'!$A$15:$AC$372,AB$3,FALSE)),"")</f>
        <v>0</v>
      </c>
      <c r="AC62" s="29">
        <f>_xlfn.IFNA(IF($B62=0,0,+VLOOKUP($B62,'1v -ostali'!$A$15:$AC$372,AC$3,FALSE)),"")</f>
        <v>0</v>
      </c>
      <c r="AD62" s="29">
        <f>+IFERROR((W62*'1v -ostali'!$C$6)/100,"")</f>
        <v>0</v>
      </c>
      <c r="AE62" s="29">
        <f>+IFERROR((X62*'1v -ostali'!$C$6)/100,"")</f>
        <v>0</v>
      </c>
      <c r="AF62" s="29">
        <f>+IFERROR((AB62*'1v -ostali'!$C$6)/100,"")</f>
        <v>0</v>
      </c>
      <c r="AG62" s="29">
        <f>+IFERROR((AC62*'1v -ostali'!$C$6)/100,"")</f>
        <v>0</v>
      </c>
    </row>
    <row r="63" spans="1:33" x14ac:dyDescent="0.2">
      <c r="A63">
        <f t="shared" si="5"/>
        <v>0</v>
      </c>
      <c r="B63">
        <f>+IF(MAX(B$4:B62)+1&lt;=B$1,B62+1,0)</f>
        <v>0</v>
      </c>
      <c r="C63" s="194">
        <f t="shared" si="1"/>
        <v>0</v>
      </c>
      <c r="D63">
        <f t="shared" si="2"/>
        <v>0</v>
      </c>
      <c r="E63" s="319">
        <f t="shared" si="3"/>
        <v>0</v>
      </c>
      <c r="F63" s="194">
        <f t="shared" si="4"/>
        <v>0</v>
      </c>
      <c r="G63">
        <f>_xlfn.IFNA(IF($B63=0,0,+VLOOKUP($B63,'1v -ostali'!$A$15:$O$372,G$3,FALSE)),"")</f>
        <v>0</v>
      </c>
      <c r="I63">
        <f>_xlfn.IFNA(IF($B63=0,0,+VLOOKUP($B63,'1v -ostali'!$A$15:$O$372,I$3,FALSE)),"")</f>
        <v>0</v>
      </c>
      <c r="J63">
        <f>_xlfn.IFNA(IF($B63=0,0,+VLOOKUP($B63,'1v -ostali'!$A$15:$O$372,J$3,FALSE)),"")</f>
        <v>0</v>
      </c>
      <c r="K63">
        <f>_xlfn.IFNA(IF($B63=0,0,+VLOOKUP($B63,'1v -ostali'!$A$15:$O$372,K$3,FALSE)),"")</f>
        <v>0</v>
      </c>
      <c r="L63">
        <f>_xlfn.IFNA(IF($B63=0,0,+VLOOKUP($B63,'1v -ostali'!$A$15:$O$372,L$3,FALSE)),"")</f>
        <v>0</v>
      </c>
      <c r="M63">
        <f>_xlfn.IFNA(IF($B63=0,0,+VLOOKUP($B63,'1v -ostali'!$A$15:$O$372,M$3,FALSE)),"")</f>
        <v>0</v>
      </c>
      <c r="N63">
        <f>_xlfn.IFNA(IF($B63=0,0,+VLOOKUP($B63,'1v -ostali'!$A$15:$O$372,N$3,FALSE)),"")</f>
        <v>0</v>
      </c>
      <c r="O63">
        <f>_xlfn.IFNA(IF($B63=0,0,+VLOOKUP($B63,'1v -ostali'!$A$15:$O$372,O$3,FALSE)),"")</f>
        <v>0</v>
      </c>
      <c r="R63">
        <f>_xlfn.IFNA(IF($B63=0,0,+VLOOKUP($B63,'1v -ostali'!$A$15:$O$372,R$3,FALSE)),"")</f>
        <v>0</v>
      </c>
      <c r="S63">
        <f>_xlfn.IFNA(IF($B63=0,0,+VLOOKUP($B63,'1v -ostali'!$A$15:$O$372,S$3,FALSE)),"")</f>
        <v>0</v>
      </c>
      <c r="T63" s="29">
        <f>_xlfn.IFNA(IF($B63=0,0,+VLOOKUP($B63,'1v -ostali'!$A$15:$AC$372,T$3,FALSE)),"")</f>
        <v>0</v>
      </c>
      <c r="U63" s="29">
        <f>_xlfn.IFNA(IF($B63=0,0,+VLOOKUP($B63,'1v -ostali'!$A$15:$AC$372,U$3,FALSE)),"")</f>
        <v>0</v>
      </c>
      <c r="V63" s="29">
        <f>_xlfn.IFNA(IF($B63=0,0,+VLOOKUP($B63,'1v -ostali'!$A$15:$AC$372,V$3,FALSE)),"")</f>
        <v>0</v>
      </c>
      <c r="W63" s="29">
        <f>_xlfn.IFNA(IF($B63=0,0,+VLOOKUP($B63,'1v -ostali'!$A$15:$AC$372,W$3,FALSE)),"")</f>
        <v>0</v>
      </c>
      <c r="X63" s="29">
        <f>_xlfn.IFNA(IF($B63=0,0,+VLOOKUP($B63,'1v -ostali'!$A$15:$AC$372,X$3,FALSE)),"")</f>
        <v>0</v>
      </c>
      <c r="Y63" s="29">
        <f>_xlfn.IFNA(IF($B63=0,0,+VLOOKUP($B63,'1v -ostali'!$A$15:$AC$372,Y$3,FALSE)),"")</f>
        <v>0</v>
      </c>
      <c r="Z63" s="29">
        <f>_xlfn.IFNA(IF($B63=0,0,+VLOOKUP($B63,'1v -ostali'!$A$15:$AC$372,Z$3,FALSE)),"")</f>
        <v>0</v>
      </c>
      <c r="AA63" s="29">
        <f>_xlfn.IFNA(IF($B63=0,0,+VLOOKUP($B63,'1v -ostali'!$A$15:$AC$372,AA$3,FALSE)),"")</f>
        <v>0</v>
      </c>
      <c r="AB63" s="29">
        <f>_xlfn.IFNA(IF($B63=0,0,+VLOOKUP($B63,'1v -ostali'!$A$15:$AC$372,AB$3,FALSE)),"")</f>
        <v>0</v>
      </c>
      <c r="AC63" s="29">
        <f>_xlfn.IFNA(IF($B63=0,0,+VLOOKUP($B63,'1v -ostali'!$A$15:$AC$372,AC$3,FALSE)),"")</f>
        <v>0</v>
      </c>
      <c r="AD63" s="29">
        <f>+IFERROR((W63*'1v -ostali'!$C$6)/100,"")</f>
        <v>0</v>
      </c>
      <c r="AE63" s="29">
        <f>+IFERROR((X63*'1v -ostali'!$C$6)/100,"")</f>
        <v>0</v>
      </c>
      <c r="AF63" s="29">
        <f>+IFERROR((AB63*'1v -ostali'!$C$6)/100,"")</f>
        <v>0</v>
      </c>
      <c r="AG63" s="29">
        <f>+IFERROR((AC63*'1v -ostali'!$C$6)/100,"")</f>
        <v>0</v>
      </c>
    </row>
    <row r="64" spans="1:33" x14ac:dyDescent="0.2">
      <c r="A64">
        <f t="shared" si="5"/>
        <v>0</v>
      </c>
      <c r="B64">
        <f>+IF(MAX(B$4:B63)+1&lt;=B$1,B63+1,0)</f>
        <v>0</v>
      </c>
      <c r="C64" s="194">
        <f t="shared" si="1"/>
        <v>0</v>
      </c>
      <c r="D64">
        <f t="shared" si="2"/>
        <v>0</v>
      </c>
      <c r="E64" s="319">
        <f t="shared" si="3"/>
        <v>0</v>
      </c>
      <c r="F64" s="194">
        <f t="shared" si="4"/>
        <v>0</v>
      </c>
      <c r="G64">
        <f>_xlfn.IFNA(IF($B64=0,0,+VLOOKUP($B64,'1v -ostali'!$A$15:$O$372,G$3,FALSE)),"")</f>
        <v>0</v>
      </c>
      <c r="I64">
        <f>_xlfn.IFNA(IF($B64=0,0,+VLOOKUP($B64,'1v -ostali'!$A$15:$O$372,I$3,FALSE)),"")</f>
        <v>0</v>
      </c>
      <c r="J64">
        <f>_xlfn.IFNA(IF($B64=0,0,+VLOOKUP($B64,'1v -ostali'!$A$15:$O$372,J$3,FALSE)),"")</f>
        <v>0</v>
      </c>
      <c r="K64">
        <f>_xlfn.IFNA(IF($B64=0,0,+VLOOKUP($B64,'1v -ostali'!$A$15:$O$372,K$3,FALSE)),"")</f>
        <v>0</v>
      </c>
      <c r="L64">
        <f>_xlfn.IFNA(IF($B64=0,0,+VLOOKUP($B64,'1v -ostali'!$A$15:$O$372,L$3,FALSE)),"")</f>
        <v>0</v>
      </c>
      <c r="M64">
        <f>_xlfn.IFNA(IF($B64=0,0,+VLOOKUP($B64,'1v -ostali'!$A$15:$O$372,M$3,FALSE)),"")</f>
        <v>0</v>
      </c>
      <c r="N64">
        <f>_xlfn.IFNA(IF($B64=0,0,+VLOOKUP($B64,'1v -ostali'!$A$15:$O$372,N$3,FALSE)),"")</f>
        <v>0</v>
      </c>
      <c r="O64">
        <f>_xlfn.IFNA(IF($B64=0,0,+VLOOKUP($B64,'1v -ostali'!$A$15:$O$372,O$3,FALSE)),"")</f>
        <v>0</v>
      </c>
      <c r="R64">
        <f>_xlfn.IFNA(IF($B64=0,0,+VLOOKUP($B64,'1v -ostali'!$A$15:$O$372,R$3,FALSE)),"")</f>
        <v>0</v>
      </c>
      <c r="S64">
        <f>_xlfn.IFNA(IF($B64=0,0,+VLOOKUP($B64,'1v -ostali'!$A$15:$O$372,S$3,FALSE)),"")</f>
        <v>0</v>
      </c>
      <c r="T64" s="29">
        <f>_xlfn.IFNA(IF($B64=0,0,+VLOOKUP($B64,'1v -ostali'!$A$15:$AC$372,T$3,FALSE)),"")</f>
        <v>0</v>
      </c>
      <c r="U64" s="29">
        <f>_xlfn.IFNA(IF($B64=0,0,+VLOOKUP($B64,'1v -ostali'!$A$15:$AC$372,U$3,FALSE)),"")</f>
        <v>0</v>
      </c>
      <c r="V64" s="29">
        <f>_xlfn.IFNA(IF($B64=0,0,+VLOOKUP($B64,'1v -ostali'!$A$15:$AC$372,V$3,FALSE)),"")</f>
        <v>0</v>
      </c>
      <c r="W64" s="29">
        <f>_xlfn.IFNA(IF($B64=0,0,+VLOOKUP($B64,'1v -ostali'!$A$15:$AC$372,W$3,FALSE)),"")</f>
        <v>0</v>
      </c>
      <c r="X64" s="29">
        <f>_xlfn.IFNA(IF($B64=0,0,+VLOOKUP($B64,'1v -ostali'!$A$15:$AC$372,X$3,FALSE)),"")</f>
        <v>0</v>
      </c>
      <c r="Y64" s="29">
        <f>_xlfn.IFNA(IF($B64=0,0,+VLOOKUP($B64,'1v -ostali'!$A$15:$AC$372,Y$3,FALSE)),"")</f>
        <v>0</v>
      </c>
      <c r="Z64" s="29">
        <f>_xlfn.IFNA(IF($B64=0,0,+VLOOKUP($B64,'1v -ostali'!$A$15:$AC$372,Z$3,FALSE)),"")</f>
        <v>0</v>
      </c>
      <c r="AA64" s="29">
        <f>_xlfn.IFNA(IF($B64=0,0,+VLOOKUP($B64,'1v -ostali'!$A$15:$AC$372,AA$3,FALSE)),"")</f>
        <v>0</v>
      </c>
      <c r="AB64" s="29">
        <f>_xlfn.IFNA(IF($B64=0,0,+VLOOKUP($B64,'1v -ostali'!$A$15:$AC$372,AB$3,FALSE)),"")</f>
        <v>0</v>
      </c>
      <c r="AC64" s="29">
        <f>_xlfn.IFNA(IF($B64=0,0,+VLOOKUP($B64,'1v -ostali'!$A$15:$AC$372,AC$3,FALSE)),"")</f>
        <v>0</v>
      </c>
      <c r="AD64" s="29">
        <f>+IFERROR((W64*'1v -ostali'!$C$6)/100,"")</f>
        <v>0</v>
      </c>
      <c r="AE64" s="29">
        <f>+IFERROR((X64*'1v -ostali'!$C$6)/100,"")</f>
        <v>0</v>
      </c>
      <c r="AF64" s="29">
        <f>+IFERROR((AB64*'1v -ostali'!$C$6)/100,"")</f>
        <v>0</v>
      </c>
      <c r="AG64" s="29">
        <f>+IFERROR((AC64*'1v -ostali'!$C$6)/100,"")</f>
        <v>0</v>
      </c>
    </row>
    <row r="65" spans="1:33" x14ac:dyDescent="0.2">
      <c r="A65">
        <f t="shared" si="5"/>
        <v>0</v>
      </c>
      <c r="B65">
        <f>+IF(MAX(B$4:B64)+1&lt;=B$1,B64+1,0)</f>
        <v>0</v>
      </c>
      <c r="C65" s="194">
        <f t="shared" si="1"/>
        <v>0</v>
      </c>
      <c r="D65">
        <f t="shared" si="2"/>
        <v>0</v>
      </c>
      <c r="E65" s="319">
        <f t="shared" si="3"/>
        <v>0</v>
      </c>
      <c r="F65" s="194">
        <f t="shared" si="4"/>
        <v>0</v>
      </c>
      <c r="G65">
        <f>_xlfn.IFNA(IF($B65=0,0,+VLOOKUP($B65,'1v -ostali'!$A$15:$O$372,G$3,FALSE)),"")</f>
        <v>0</v>
      </c>
      <c r="I65">
        <f>_xlfn.IFNA(IF($B65=0,0,+VLOOKUP($B65,'1v -ostali'!$A$15:$O$372,I$3,FALSE)),"")</f>
        <v>0</v>
      </c>
      <c r="J65">
        <f>_xlfn.IFNA(IF($B65=0,0,+VLOOKUP($B65,'1v -ostali'!$A$15:$O$372,J$3,FALSE)),"")</f>
        <v>0</v>
      </c>
      <c r="K65">
        <f>_xlfn.IFNA(IF($B65=0,0,+VLOOKUP($B65,'1v -ostali'!$A$15:$O$372,K$3,FALSE)),"")</f>
        <v>0</v>
      </c>
      <c r="L65">
        <f>_xlfn.IFNA(IF($B65=0,0,+VLOOKUP($B65,'1v -ostali'!$A$15:$O$372,L$3,FALSE)),"")</f>
        <v>0</v>
      </c>
      <c r="M65">
        <f>_xlfn.IFNA(IF($B65=0,0,+VLOOKUP($B65,'1v -ostali'!$A$15:$O$372,M$3,FALSE)),"")</f>
        <v>0</v>
      </c>
      <c r="N65">
        <f>_xlfn.IFNA(IF($B65=0,0,+VLOOKUP($B65,'1v -ostali'!$A$15:$O$372,N$3,FALSE)),"")</f>
        <v>0</v>
      </c>
      <c r="O65">
        <f>_xlfn.IFNA(IF($B65=0,0,+VLOOKUP($B65,'1v -ostali'!$A$15:$O$372,O$3,FALSE)),"")</f>
        <v>0</v>
      </c>
      <c r="R65">
        <f>_xlfn.IFNA(IF($B65=0,0,+VLOOKUP($B65,'1v -ostali'!$A$15:$O$372,R$3,FALSE)),"")</f>
        <v>0</v>
      </c>
      <c r="S65">
        <f>_xlfn.IFNA(IF($B65=0,0,+VLOOKUP($B65,'1v -ostali'!$A$15:$O$372,S$3,FALSE)),"")</f>
        <v>0</v>
      </c>
      <c r="T65" s="29">
        <f>_xlfn.IFNA(IF($B65=0,0,+VLOOKUP($B65,'1v -ostali'!$A$15:$AC$372,T$3,FALSE)),"")</f>
        <v>0</v>
      </c>
      <c r="U65" s="29">
        <f>_xlfn.IFNA(IF($B65=0,0,+VLOOKUP($B65,'1v -ostali'!$A$15:$AC$372,U$3,FALSE)),"")</f>
        <v>0</v>
      </c>
      <c r="V65" s="29">
        <f>_xlfn.IFNA(IF($B65=0,0,+VLOOKUP($B65,'1v -ostali'!$A$15:$AC$372,V$3,FALSE)),"")</f>
        <v>0</v>
      </c>
      <c r="W65" s="29">
        <f>_xlfn.IFNA(IF($B65=0,0,+VLOOKUP($B65,'1v -ostali'!$A$15:$AC$372,W$3,FALSE)),"")</f>
        <v>0</v>
      </c>
      <c r="X65" s="29">
        <f>_xlfn.IFNA(IF($B65=0,0,+VLOOKUP($B65,'1v -ostali'!$A$15:$AC$372,X$3,FALSE)),"")</f>
        <v>0</v>
      </c>
      <c r="Y65" s="29">
        <f>_xlfn.IFNA(IF($B65=0,0,+VLOOKUP($B65,'1v -ostali'!$A$15:$AC$372,Y$3,FALSE)),"")</f>
        <v>0</v>
      </c>
      <c r="Z65" s="29">
        <f>_xlfn.IFNA(IF($B65=0,0,+VLOOKUP($B65,'1v -ostali'!$A$15:$AC$372,Z$3,FALSE)),"")</f>
        <v>0</v>
      </c>
      <c r="AA65" s="29">
        <f>_xlfn.IFNA(IF($B65=0,0,+VLOOKUP($B65,'1v -ostali'!$A$15:$AC$372,AA$3,FALSE)),"")</f>
        <v>0</v>
      </c>
      <c r="AB65" s="29">
        <f>_xlfn.IFNA(IF($B65=0,0,+VLOOKUP($B65,'1v -ostali'!$A$15:$AC$372,AB$3,FALSE)),"")</f>
        <v>0</v>
      </c>
      <c r="AC65" s="29">
        <f>_xlfn.IFNA(IF($B65=0,0,+VLOOKUP($B65,'1v -ostali'!$A$15:$AC$372,AC$3,FALSE)),"")</f>
        <v>0</v>
      </c>
      <c r="AD65" s="29">
        <f>+IFERROR((W65*'1v -ostali'!$C$6)/100,"")</f>
        <v>0</v>
      </c>
      <c r="AE65" s="29">
        <f>+IFERROR((X65*'1v -ostali'!$C$6)/100,"")</f>
        <v>0</v>
      </c>
      <c r="AF65" s="29">
        <f>+IFERROR((AB65*'1v -ostali'!$C$6)/100,"")</f>
        <v>0</v>
      </c>
      <c r="AG65" s="29">
        <f>+IFERROR((AC65*'1v -ostali'!$C$6)/100,"")</f>
        <v>0</v>
      </c>
    </row>
    <row r="66" spans="1:33" x14ac:dyDescent="0.2">
      <c r="A66">
        <f t="shared" si="5"/>
        <v>0</v>
      </c>
      <c r="B66">
        <f>+IF(MAX(B$4:B65)+1&lt;=B$1,B65+1,0)</f>
        <v>0</v>
      </c>
      <c r="C66" s="194">
        <f t="shared" si="1"/>
        <v>0</v>
      </c>
      <c r="D66">
        <f t="shared" si="2"/>
        <v>0</v>
      </c>
      <c r="E66" s="319">
        <f t="shared" si="3"/>
        <v>0</v>
      </c>
      <c r="F66" s="194">
        <f t="shared" si="4"/>
        <v>0</v>
      </c>
      <c r="G66">
        <f>_xlfn.IFNA(IF($B66=0,0,+VLOOKUP($B66,'1v -ostali'!$A$15:$O$372,G$3,FALSE)),"")</f>
        <v>0</v>
      </c>
      <c r="I66">
        <f>_xlfn.IFNA(IF($B66=0,0,+VLOOKUP($B66,'1v -ostali'!$A$15:$O$372,I$3,FALSE)),"")</f>
        <v>0</v>
      </c>
      <c r="J66">
        <f>_xlfn.IFNA(IF($B66=0,0,+VLOOKUP($B66,'1v -ostali'!$A$15:$O$372,J$3,FALSE)),"")</f>
        <v>0</v>
      </c>
      <c r="K66">
        <f>_xlfn.IFNA(IF($B66=0,0,+VLOOKUP($B66,'1v -ostali'!$A$15:$O$372,K$3,FALSE)),"")</f>
        <v>0</v>
      </c>
      <c r="L66">
        <f>_xlfn.IFNA(IF($B66=0,0,+VLOOKUP($B66,'1v -ostali'!$A$15:$O$372,L$3,FALSE)),"")</f>
        <v>0</v>
      </c>
      <c r="M66">
        <f>_xlfn.IFNA(IF($B66=0,0,+VLOOKUP($B66,'1v -ostali'!$A$15:$O$372,M$3,FALSE)),"")</f>
        <v>0</v>
      </c>
      <c r="N66">
        <f>_xlfn.IFNA(IF($B66=0,0,+VLOOKUP($B66,'1v -ostali'!$A$15:$O$372,N$3,FALSE)),"")</f>
        <v>0</v>
      </c>
      <c r="O66">
        <f>_xlfn.IFNA(IF($B66=0,0,+VLOOKUP($B66,'1v -ostali'!$A$15:$O$372,O$3,FALSE)),"")</f>
        <v>0</v>
      </c>
      <c r="R66">
        <f>_xlfn.IFNA(IF($B66=0,0,+VLOOKUP($B66,'1v -ostali'!$A$15:$O$372,R$3,FALSE)),"")</f>
        <v>0</v>
      </c>
      <c r="S66">
        <f>_xlfn.IFNA(IF($B66=0,0,+VLOOKUP($B66,'1v -ostali'!$A$15:$O$372,S$3,FALSE)),"")</f>
        <v>0</v>
      </c>
      <c r="T66" s="29">
        <f>_xlfn.IFNA(IF($B66=0,0,+VLOOKUP($B66,'1v -ostali'!$A$15:$AC$372,T$3,FALSE)),"")</f>
        <v>0</v>
      </c>
      <c r="U66" s="29">
        <f>_xlfn.IFNA(IF($B66=0,0,+VLOOKUP($B66,'1v -ostali'!$A$15:$AC$372,U$3,FALSE)),"")</f>
        <v>0</v>
      </c>
      <c r="V66" s="29">
        <f>_xlfn.IFNA(IF($B66=0,0,+VLOOKUP($B66,'1v -ostali'!$A$15:$AC$372,V$3,FALSE)),"")</f>
        <v>0</v>
      </c>
      <c r="W66" s="29">
        <f>_xlfn.IFNA(IF($B66=0,0,+VLOOKUP($B66,'1v -ostali'!$A$15:$AC$372,W$3,FALSE)),"")</f>
        <v>0</v>
      </c>
      <c r="X66" s="29">
        <f>_xlfn.IFNA(IF($B66=0,0,+VLOOKUP($B66,'1v -ostali'!$A$15:$AC$372,X$3,FALSE)),"")</f>
        <v>0</v>
      </c>
      <c r="Y66" s="29">
        <f>_xlfn.IFNA(IF($B66=0,0,+VLOOKUP($B66,'1v -ostali'!$A$15:$AC$372,Y$3,FALSE)),"")</f>
        <v>0</v>
      </c>
      <c r="Z66" s="29">
        <f>_xlfn.IFNA(IF($B66=0,0,+VLOOKUP($B66,'1v -ostali'!$A$15:$AC$372,Z$3,FALSE)),"")</f>
        <v>0</v>
      </c>
      <c r="AA66" s="29">
        <f>_xlfn.IFNA(IF($B66=0,0,+VLOOKUP($B66,'1v -ostali'!$A$15:$AC$372,AA$3,FALSE)),"")</f>
        <v>0</v>
      </c>
      <c r="AB66" s="29">
        <f>_xlfn.IFNA(IF($B66=0,0,+VLOOKUP($B66,'1v -ostali'!$A$15:$AC$372,AB$3,FALSE)),"")</f>
        <v>0</v>
      </c>
      <c r="AC66" s="29">
        <f>_xlfn.IFNA(IF($B66=0,0,+VLOOKUP($B66,'1v -ostali'!$A$15:$AC$372,AC$3,FALSE)),"")</f>
        <v>0</v>
      </c>
      <c r="AD66" s="29">
        <f>+IFERROR((W66*'1v -ostali'!$C$6)/100,"")</f>
        <v>0</v>
      </c>
      <c r="AE66" s="29">
        <f>+IFERROR((X66*'1v -ostali'!$C$6)/100,"")</f>
        <v>0</v>
      </c>
      <c r="AF66" s="29">
        <f>+IFERROR((AB66*'1v -ostali'!$C$6)/100,"")</f>
        <v>0</v>
      </c>
      <c r="AG66" s="29">
        <f>+IFERROR((AC66*'1v -ostali'!$C$6)/100,"")</f>
        <v>0</v>
      </c>
    </row>
    <row r="67" spans="1:33" x14ac:dyDescent="0.2">
      <c r="A67">
        <f t="shared" si="5"/>
        <v>0</v>
      </c>
      <c r="B67">
        <f>+IF(MAX(B$4:B66)+1&lt;=B$1,B66+1,0)</f>
        <v>0</v>
      </c>
      <c r="C67" s="194">
        <f t="shared" si="1"/>
        <v>0</v>
      </c>
      <c r="D67">
        <f t="shared" si="2"/>
        <v>0</v>
      </c>
      <c r="E67" s="319">
        <f t="shared" si="3"/>
        <v>0</v>
      </c>
      <c r="F67" s="194">
        <f t="shared" si="4"/>
        <v>0</v>
      </c>
      <c r="G67">
        <f>_xlfn.IFNA(IF($B67=0,0,+VLOOKUP($B67,'1v -ostali'!$A$15:$O$372,G$3,FALSE)),"")</f>
        <v>0</v>
      </c>
      <c r="I67">
        <f>_xlfn.IFNA(IF($B67=0,0,+VLOOKUP($B67,'1v -ostali'!$A$15:$O$372,I$3,FALSE)),"")</f>
        <v>0</v>
      </c>
      <c r="J67">
        <f>_xlfn.IFNA(IF($B67=0,0,+VLOOKUP($B67,'1v -ostali'!$A$15:$O$372,J$3,FALSE)),"")</f>
        <v>0</v>
      </c>
      <c r="K67">
        <f>_xlfn.IFNA(IF($B67=0,0,+VLOOKUP($B67,'1v -ostali'!$A$15:$O$372,K$3,FALSE)),"")</f>
        <v>0</v>
      </c>
      <c r="L67">
        <f>_xlfn.IFNA(IF($B67=0,0,+VLOOKUP($B67,'1v -ostali'!$A$15:$O$372,L$3,FALSE)),"")</f>
        <v>0</v>
      </c>
      <c r="M67">
        <f>_xlfn.IFNA(IF($B67=0,0,+VLOOKUP($B67,'1v -ostali'!$A$15:$O$372,M$3,FALSE)),"")</f>
        <v>0</v>
      </c>
      <c r="N67">
        <f>_xlfn.IFNA(IF($B67=0,0,+VLOOKUP($B67,'1v -ostali'!$A$15:$O$372,N$3,FALSE)),"")</f>
        <v>0</v>
      </c>
      <c r="O67">
        <f>_xlfn.IFNA(IF($B67=0,0,+VLOOKUP($B67,'1v -ostali'!$A$15:$O$372,O$3,FALSE)),"")</f>
        <v>0</v>
      </c>
      <c r="R67">
        <f>_xlfn.IFNA(IF($B67=0,0,+VLOOKUP($B67,'1v -ostali'!$A$15:$O$372,R$3,FALSE)),"")</f>
        <v>0</v>
      </c>
      <c r="S67">
        <f>_xlfn.IFNA(IF($B67=0,0,+VLOOKUP($B67,'1v -ostali'!$A$15:$O$372,S$3,FALSE)),"")</f>
        <v>0</v>
      </c>
      <c r="T67" s="29">
        <f>_xlfn.IFNA(IF($B67=0,0,+VLOOKUP($B67,'1v -ostali'!$A$15:$AC$372,T$3,FALSE)),"")</f>
        <v>0</v>
      </c>
      <c r="U67" s="29">
        <f>_xlfn.IFNA(IF($B67=0,0,+VLOOKUP($B67,'1v -ostali'!$A$15:$AC$372,U$3,FALSE)),"")</f>
        <v>0</v>
      </c>
      <c r="V67" s="29">
        <f>_xlfn.IFNA(IF($B67=0,0,+VLOOKUP($B67,'1v -ostali'!$A$15:$AC$372,V$3,FALSE)),"")</f>
        <v>0</v>
      </c>
      <c r="W67" s="29">
        <f>_xlfn.IFNA(IF($B67=0,0,+VLOOKUP($B67,'1v -ostali'!$A$15:$AC$372,W$3,FALSE)),"")</f>
        <v>0</v>
      </c>
      <c r="X67" s="29">
        <f>_xlfn.IFNA(IF($B67=0,0,+VLOOKUP($B67,'1v -ostali'!$A$15:$AC$372,X$3,FALSE)),"")</f>
        <v>0</v>
      </c>
      <c r="Y67" s="29">
        <f>_xlfn.IFNA(IF($B67=0,0,+VLOOKUP($B67,'1v -ostali'!$A$15:$AC$372,Y$3,FALSE)),"")</f>
        <v>0</v>
      </c>
      <c r="Z67" s="29">
        <f>_xlfn.IFNA(IF($B67=0,0,+VLOOKUP($B67,'1v -ostali'!$A$15:$AC$372,Z$3,FALSE)),"")</f>
        <v>0</v>
      </c>
      <c r="AA67" s="29">
        <f>_xlfn.IFNA(IF($B67=0,0,+VLOOKUP($B67,'1v -ostali'!$A$15:$AC$372,AA$3,FALSE)),"")</f>
        <v>0</v>
      </c>
      <c r="AB67" s="29">
        <f>_xlfn.IFNA(IF($B67=0,0,+VLOOKUP($B67,'1v -ostali'!$A$15:$AC$372,AB$3,FALSE)),"")</f>
        <v>0</v>
      </c>
      <c r="AC67" s="29">
        <f>_xlfn.IFNA(IF($B67=0,0,+VLOOKUP($B67,'1v -ostali'!$A$15:$AC$372,AC$3,FALSE)),"")</f>
        <v>0</v>
      </c>
      <c r="AD67" s="29">
        <f>+IFERROR((W67*'1v -ostali'!$C$6)/100,"")</f>
        <v>0</v>
      </c>
      <c r="AE67" s="29">
        <f>+IFERROR((X67*'1v -ostali'!$C$6)/100,"")</f>
        <v>0</v>
      </c>
      <c r="AF67" s="29">
        <f>+IFERROR((AB67*'1v -ostali'!$C$6)/100,"")</f>
        <v>0</v>
      </c>
      <c r="AG67" s="29">
        <f>+IFERROR((AC67*'1v -ostali'!$C$6)/100,"")</f>
        <v>0</v>
      </c>
    </row>
    <row r="68" spans="1:33" x14ac:dyDescent="0.2">
      <c r="A68">
        <f t="shared" si="5"/>
        <v>0</v>
      </c>
      <c r="B68">
        <f>+IF(MAX(B$4:B67)+1&lt;=B$1,B67+1,0)</f>
        <v>0</v>
      </c>
      <c r="C68" s="194">
        <f t="shared" si="1"/>
        <v>0</v>
      </c>
      <c r="D68">
        <f t="shared" si="2"/>
        <v>0</v>
      </c>
      <c r="E68" s="319">
        <f t="shared" si="3"/>
        <v>0</v>
      </c>
      <c r="F68" s="194">
        <f t="shared" si="4"/>
        <v>0</v>
      </c>
      <c r="G68">
        <f>_xlfn.IFNA(IF($B68=0,0,+VLOOKUP($B68,'1v -ostali'!$A$15:$O$372,G$3,FALSE)),"")</f>
        <v>0</v>
      </c>
      <c r="I68">
        <f>_xlfn.IFNA(IF($B68=0,0,+VLOOKUP($B68,'1v -ostali'!$A$15:$O$372,I$3,FALSE)),"")</f>
        <v>0</v>
      </c>
      <c r="J68">
        <f>_xlfn.IFNA(IF($B68=0,0,+VLOOKUP($B68,'1v -ostali'!$A$15:$O$372,J$3,FALSE)),"")</f>
        <v>0</v>
      </c>
      <c r="K68">
        <f>_xlfn.IFNA(IF($B68=0,0,+VLOOKUP($B68,'1v -ostali'!$A$15:$O$372,K$3,FALSE)),"")</f>
        <v>0</v>
      </c>
      <c r="L68">
        <f>_xlfn.IFNA(IF($B68=0,0,+VLOOKUP($B68,'1v -ostali'!$A$15:$O$372,L$3,FALSE)),"")</f>
        <v>0</v>
      </c>
      <c r="M68">
        <f>_xlfn.IFNA(IF($B68=0,0,+VLOOKUP($B68,'1v -ostali'!$A$15:$O$372,M$3,FALSE)),"")</f>
        <v>0</v>
      </c>
      <c r="N68">
        <f>_xlfn.IFNA(IF($B68=0,0,+VLOOKUP($B68,'1v -ostali'!$A$15:$O$372,N$3,FALSE)),"")</f>
        <v>0</v>
      </c>
      <c r="O68">
        <f>_xlfn.IFNA(IF($B68=0,0,+VLOOKUP($B68,'1v -ostali'!$A$15:$O$372,O$3,FALSE)),"")</f>
        <v>0</v>
      </c>
      <c r="R68">
        <f>_xlfn.IFNA(IF($B68=0,0,+VLOOKUP($B68,'1v -ostali'!$A$15:$O$372,R$3,FALSE)),"")</f>
        <v>0</v>
      </c>
      <c r="S68">
        <f>_xlfn.IFNA(IF($B68=0,0,+VLOOKUP($B68,'1v -ostali'!$A$15:$O$372,S$3,FALSE)),"")</f>
        <v>0</v>
      </c>
      <c r="T68" s="29">
        <f>_xlfn.IFNA(IF($B68=0,0,+VLOOKUP($B68,'1v -ostali'!$A$15:$AC$372,T$3,FALSE)),"")</f>
        <v>0</v>
      </c>
      <c r="U68" s="29">
        <f>_xlfn.IFNA(IF($B68=0,0,+VLOOKUP($B68,'1v -ostali'!$A$15:$AC$372,U$3,FALSE)),"")</f>
        <v>0</v>
      </c>
      <c r="V68" s="29">
        <f>_xlfn.IFNA(IF($B68=0,0,+VLOOKUP($B68,'1v -ostali'!$A$15:$AC$372,V$3,FALSE)),"")</f>
        <v>0</v>
      </c>
      <c r="W68" s="29">
        <f>_xlfn.IFNA(IF($B68=0,0,+VLOOKUP($B68,'1v -ostali'!$A$15:$AC$372,W$3,FALSE)),"")</f>
        <v>0</v>
      </c>
      <c r="X68" s="29">
        <f>_xlfn.IFNA(IF($B68=0,0,+VLOOKUP($B68,'1v -ostali'!$A$15:$AC$372,X$3,FALSE)),"")</f>
        <v>0</v>
      </c>
      <c r="Y68" s="29">
        <f>_xlfn.IFNA(IF($B68=0,0,+VLOOKUP($B68,'1v -ostali'!$A$15:$AC$372,Y$3,FALSE)),"")</f>
        <v>0</v>
      </c>
      <c r="Z68" s="29">
        <f>_xlfn.IFNA(IF($B68=0,0,+VLOOKUP($B68,'1v -ostali'!$A$15:$AC$372,Z$3,FALSE)),"")</f>
        <v>0</v>
      </c>
      <c r="AA68" s="29">
        <f>_xlfn.IFNA(IF($B68=0,0,+VLOOKUP($B68,'1v -ostali'!$A$15:$AC$372,AA$3,FALSE)),"")</f>
        <v>0</v>
      </c>
      <c r="AB68" s="29">
        <f>_xlfn.IFNA(IF($B68=0,0,+VLOOKUP($B68,'1v -ostali'!$A$15:$AC$372,AB$3,FALSE)),"")</f>
        <v>0</v>
      </c>
      <c r="AC68" s="29">
        <f>_xlfn.IFNA(IF($B68=0,0,+VLOOKUP($B68,'1v -ostali'!$A$15:$AC$372,AC$3,FALSE)),"")</f>
        <v>0</v>
      </c>
      <c r="AD68" s="29">
        <f>+IFERROR((W68*'1v -ostali'!$C$6)/100,"")</f>
        <v>0</v>
      </c>
      <c r="AE68" s="29">
        <f>+IFERROR((X68*'1v -ostali'!$C$6)/100,"")</f>
        <v>0</v>
      </c>
      <c r="AF68" s="29">
        <f>+IFERROR((AB68*'1v -ostali'!$C$6)/100,"")</f>
        <v>0</v>
      </c>
      <c r="AG68" s="29">
        <f>+IFERROR((AC68*'1v -ostali'!$C$6)/100,"")</f>
        <v>0</v>
      </c>
    </row>
    <row r="69" spans="1:33" x14ac:dyDescent="0.2">
      <c r="A69">
        <f t="shared" si="5"/>
        <v>0</v>
      </c>
      <c r="B69">
        <f>+IF(MAX(B$4:B68)+1&lt;=B$1,B68+1,0)</f>
        <v>0</v>
      </c>
      <c r="C69" s="194">
        <f t="shared" si="1"/>
        <v>0</v>
      </c>
      <c r="D69">
        <f t="shared" si="2"/>
        <v>0</v>
      </c>
      <c r="E69" s="319">
        <f t="shared" si="3"/>
        <v>0</v>
      </c>
      <c r="F69" s="194">
        <f t="shared" si="4"/>
        <v>0</v>
      </c>
      <c r="G69">
        <f>_xlfn.IFNA(IF($B69=0,0,+VLOOKUP($B69,'1v -ostali'!$A$15:$O$372,G$3,FALSE)),"")</f>
        <v>0</v>
      </c>
      <c r="I69">
        <f>_xlfn.IFNA(IF($B69=0,0,+VLOOKUP($B69,'1v -ostali'!$A$15:$O$372,I$3,FALSE)),"")</f>
        <v>0</v>
      </c>
      <c r="J69">
        <f>_xlfn.IFNA(IF($B69=0,0,+VLOOKUP($B69,'1v -ostali'!$A$15:$O$372,J$3,FALSE)),"")</f>
        <v>0</v>
      </c>
      <c r="K69">
        <f>_xlfn.IFNA(IF($B69=0,0,+VLOOKUP($B69,'1v -ostali'!$A$15:$O$372,K$3,FALSE)),"")</f>
        <v>0</v>
      </c>
      <c r="L69">
        <f>_xlfn.IFNA(IF($B69=0,0,+VLOOKUP($B69,'1v -ostali'!$A$15:$O$372,L$3,FALSE)),"")</f>
        <v>0</v>
      </c>
      <c r="M69">
        <f>_xlfn.IFNA(IF($B69=0,0,+VLOOKUP($B69,'1v -ostali'!$A$15:$O$372,M$3,FALSE)),"")</f>
        <v>0</v>
      </c>
      <c r="N69">
        <f>_xlfn.IFNA(IF($B69=0,0,+VLOOKUP($B69,'1v -ostali'!$A$15:$O$372,N$3,FALSE)),"")</f>
        <v>0</v>
      </c>
      <c r="O69">
        <f>_xlfn.IFNA(IF($B69=0,0,+VLOOKUP($B69,'1v -ostali'!$A$15:$O$372,O$3,FALSE)),"")</f>
        <v>0</v>
      </c>
      <c r="R69">
        <f>_xlfn.IFNA(IF($B69=0,0,+VLOOKUP($B69,'1v -ostali'!$A$15:$O$372,R$3,FALSE)),"")</f>
        <v>0</v>
      </c>
      <c r="S69">
        <f>_xlfn.IFNA(IF($B69=0,0,+VLOOKUP($B69,'1v -ostali'!$A$15:$O$372,S$3,FALSE)),"")</f>
        <v>0</v>
      </c>
      <c r="T69" s="29">
        <f>_xlfn.IFNA(IF($B69=0,0,+VLOOKUP($B69,'1v -ostali'!$A$15:$AC$372,T$3,FALSE)),"")</f>
        <v>0</v>
      </c>
      <c r="U69" s="29">
        <f>_xlfn.IFNA(IF($B69=0,0,+VLOOKUP($B69,'1v -ostali'!$A$15:$AC$372,U$3,FALSE)),"")</f>
        <v>0</v>
      </c>
      <c r="V69" s="29">
        <f>_xlfn.IFNA(IF($B69=0,0,+VLOOKUP($B69,'1v -ostali'!$A$15:$AC$372,V$3,FALSE)),"")</f>
        <v>0</v>
      </c>
      <c r="W69" s="29">
        <f>_xlfn.IFNA(IF($B69=0,0,+VLOOKUP($B69,'1v -ostali'!$A$15:$AC$372,W$3,FALSE)),"")</f>
        <v>0</v>
      </c>
      <c r="X69" s="29">
        <f>_xlfn.IFNA(IF($B69=0,0,+VLOOKUP($B69,'1v -ostali'!$A$15:$AC$372,X$3,FALSE)),"")</f>
        <v>0</v>
      </c>
      <c r="Y69" s="29">
        <f>_xlfn.IFNA(IF($B69=0,0,+VLOOKUP($B69,'1v -ostali'!$A$15:$AC$372,Y$3,FALSE)),"")</f>
        <v>0</v>
      </c>
      <c r="Z69" s="29">
        <f>_xlfn.IFNA(IF($B69=0,0,+VLOOKUP($B69,'1v -ostali'!$A$15:$AC$372,Z$3,FALSE)),"")</f>
        <v>0</v>
      </c>
      <c r="AA69" s="29">
        <f>_xlfn.IFNA(IF($B69=0,0,+VLOOKUP($B69,'1v -ostali'!$A$15:$AC$372,AA$3,FALSE)),"")</f>
        <v>0</v>
      </c>
      <c r="AB69" s="29">
        <f>_xlfn.IFNA(IF($B69=0,0,+VLOOKUP($B69,'1v -ostali'!$A$15:$AC$372,AB$3,FALSE)),"")</f>
        <v>0</v>
      </c>
      <c r="AC69" s="29">
        <f>_xlfn.IFNA(IF($B69=0,0,+VLOOKUP($B69,'1v -ostali'!$A$15:$AC$372,AC$3,FALSE)),"")</f>
        <v>0</v>
      </c>
      <c r="AD69" s="29">
        <f>+IFERROR((W69*'1v -ostali'!$C$6)/100,"")</f>
        <v>0</v>
      </c>
      <c r="AE69" s="29">
        <f>+IFERROR((X69*'1v -ostali'!$C$6)/100,"")</f>
        <v>0</v>
      </c>
      <c r="AF69" s="29">
        <f>+IFERROR((AB69*'1v -ostali'!$C$6)/100,"")</f>
        <v>0</v>
      </c>
      <c r="AG69" s="29">
        <f>+IFERROR((AC69*'1v -ostali'!$C$6)/100,"")</f>
        <v>0</v>
      </c>
    </row>
    <row r="70" spans="1:33" x14ac:dyDescent="0.2">
      <c r="A70">
        <f t="shared" ref="A70:A101" si="6">+IF(B70=0,0,A69)</f>
        <v>0</v>
      </c>
      <c r="B70">
        <f>+IF(MAX(B$4:B69)+1&lt;=B$1,B69+1,0)</f>
        <v>0</v>
      </c>
      <c r="C70" s="194">
        <f t="shared" si="1"/>
        <v>0</v>
      </c>
      <c r="D70">
        <f t="shared" si="2"/>
        <v>0</v>
      </c>
      <c r="E70" s="319">
        <f t="shared" si="3"/>
        <v>0</v>
      </c>
      <c r="F70" s="194">
        <f t="shared" si="4"/>
        <v>0</v>
      </c>
      <c r="G70">
        <f>_xlfn.IFNA(IF($B70=0,0,+VLOOKUP($B70,'1v -ostali'!$A$15:$O$372,G$3,FALSE)),"")</f>
        <v>0</v>
      </c>
      <c r="I70">
        <f>_xlfn.IFNA(IF($B70=0,0,+VLOOKUP($B70,'1v -ostali'!$A$15:$O$372,I$3,FALSE)),"")</f>
        <v>0</v>
      </c>
      <c r="J70">
        <f>_xlfn.IFNA(IF($B70=0,0,+VLOOKUP($B70,'1v -ostali'!$A$15:$O$372,J$3,FALSE)),"")</f>
        <v>0</v>
      </c>
      <c r="K70">
        <f>_xlfn.IFNA(IF($B70=0,0,+VLOOKUP($B70,'1v -ostali'!$A$15:$O$372,K$3,FALSE)),"")</f>
        <v>0</v>
      </c>
      <c r="L70">
        <f>_xlfn.IFNA(IF($B70=0,0,+VLOOKUP($B70,'1v -ostali'!$A$15:$O$372,L$3,FALSE)),"")</f>
        <v>0</v>
      </c>
      <c r="M70">
        <f>_xlfn.IFNA(IF($B70=0,0,+VLOOKUP($B70,'1v -ostali'!$A$15:$O$372,M$3,FALSE)),"")</f>
        <v>0</v>
      </c>
      <c r="N70">
        <f>_xlfn.IFNA(IF($B70=0,0,+VLOOKUP($B70,'1v -ostali'!$A$15:$O$372,N$3,FALSE)),"")</f>
        <v>0</v>
      </c>
      <c r="O70">
        <f>_xlfn.IFNA(IF($B70=0,0,+VLOOKUP($B70,'1v -ostali'!$A$15:$O$372,O$3,FALSE)),"")</f>
        <v>0</v>
      </c>
      <c r="R70">
        <f>_xlfn.IFNA(IF($B70=0,0,+VLOOKUP($B70,'1v -ostali'!$A$15:$O$372,R$3,FALSE)),"")</f>
        <v>0</v>
      </c>
      <c r="S70">
        <f>_xlfn.IFNA(IF($B70=0,0,+VLOOKUP($B70,'1v -ostali'!$A$15:$O$372,S$3,FALSE)),"")</f>
        <v>0</v>
      </c>
      <c r="T70" s="29">
        <f>_xlfn.IFNA(IF($B70=0,0,+VLOOKUP($B70,'1v -ostali'!$A$15:$AC$372,T$3,FALSE)),"")</f>
        <v>0</v>
      </c>
      <c r="U70" s="29">
        <f>_xlfn.IFNA(IF($B70=0,0,+VLOOKUP($B70,'1v -ostali'!$A$15:$AC$372,U$3,FALSE)),"")</f>
        <v>0</v>
      </c>
      <c r="V70" s="29">
        <f>_xlfn.IFNA(IF($B70=0,0,+VLOOKUP($B70,'1v -ostali'!$A$15:$AC$372,V$3,FALSE)),"")</f>
        <v>0</v>
      </c>
      <c r="W70" s="29">
        <f>_xlfn.IFNA(IF($B70=0,0,+VLOOKUP($B70,'1v -ostali'!$A$15:$AC$372,W$3,FALSE)),"")</f>
        <v>0</v>
      </c>
      <c r="X70" s="29">
        <f>_xlfn.IFNA(IF($B70=0,0,+VLOOKUP($B70,'1v -ostali'!$A$15:$AC$372,X$3,FALSE)),"")</f>
        <v>0</v>
      </c>
      <c r="Y70" s="29">
        <f>_xlfn.IFNA(IF($B70=0,0,+VLOOKUP($B70,'1v -ostali'!$A$15:$AC$372,Y$3,FALSE)),"")</f>
        <v>0</v>
      </c>
      <c r="Z70" s="29">
        <f>_xlfn.IFNA(IF($B70=0,0,+VLOOKUP($B70,'1v -ostali'!$A$15:$AC$372,Z$3,FALSE)),"")</f>
        <v>0</v>
      </c>
      <c r="AA70" s="29">
        <f>_xlfn.IFNA(IF($B70=0,0,+VLOOKUP($B70,'1v -ostali'!$A$15:$AC$372,AA$3,FALSE)),"")</f>
        <v>0</v>
      </c>
      <c r="AB70" s="29">
        <f>_xlfn.IFNA(IF($B70=0,0,+VLOOKUP($B70,'1v -ostali'!$A$15:$AC$372,AB$3,FALSE)),"")</f>
        <v>0</v>
      </c>
      <c r="AC70" s="29">
        <f>_xlfn.IFNA(IF($B70=0,0,+VLOOKUP($B70,'1v -ostali'!$A$15:$AC$372,AC$3,FALSE)),"")</f>
        <v>0</v>
      </c>
      <c r="AD70" s="29">
        <f>+IFERROR((W70*'1v -ostali'!$C$6)/100,"")</f>
        <v>0</v>
      </c>
      <c r="AE70" s="29">
        <f>+IFERROR((X70*'1v -ostali'!$C$6)/100,"")</f>
        <v>0</v>
      </c>
      <c r="AF70" s="29">
        <f>+IFERROR((AB70*'1v -ostali'!$C$6)/100,"")</f>
        <v>0</v>
      </c>
      <c r="AG70" s="29">
        <f>+IFERROR((AC70*'1v -ostali'!$C$6)/100,"")</f>
        <v>0</v>
      </c>
    </row>
    <row r="71" spans="1:33" x14ac:dyDescent="0.2">
      <c r="A71">
        <f t="shared" si="6"/>
        <v>0</v>
      </c>
      <c r="B71">
        <f>+IF(MAX(B$4:B70)+1&lt;=B$1,B70+1,0)</f>
        <v>0</v>
      </c>
      <c r="C71" s="194">
        <f t="shared" ref="C71:C83" si="7">+IF(B71&gt;0,C70,0)</f>
        <v>0</v>
      </c>
      <c r="D71">
        <f t="shared" ref="D71:D83" si="8">+IF(C71&gt;0,D70,0)</f>
        <v>0</v>
      </c>
      <c r="E71" s="319">
        <f t="shared" ref="E71:E83" si="9">+IF(D71&gt;0,E70,0)</f>
        <v>0</v>
      </c>
      <c r="F71" s="194">
        <f t="shared" ref="F71:F134" si="10">+IF(B71=0,0,F70)</f>
        <v>0</v>
      </c>
      <c r="G71">
        <f>_xlfn.IFNA(IF($B71=0,0,+VLOOKUP($B71,'1v -ostali'!$A$15:$O$372,G$3,FALSE)),"")</f>
        <v>0</v>
      </c>
      <c r="I71">
        <f>_xlfn.IFNA(IF($B71=0,0,+VLOOKUP($B71,'1v -ostali'!$A$15:$O$372,I$3,FALSE)),"")</f>
        <v>0</v>
      </c>
      <c r="J71">
        <f>_xlfn.IFNA(IF($B71=0,0,+VLOOKUP($B71,'1v -ostali'!$A$15:$O$372,J$3,FALSE)),"")</f>
        <v>0</v>
      </c>
      <c r="K71">
        <f>_xlfn.IFNA(IF($B71=0,0,+VLOOKUP($B71,'1v -ostali'!$A$15:$O$372,K$3,FALSE)),"")</f>
        <v>0</v>
      </c>
      <c r="L71">
        <f>_xlfn.IFNA(IF($B71=0,0,+VLOOKUP($B71,'1v -ostali'!$A$15:$O$372,L$3,FALSE)),"")</f>
        <v>0</v>
      </c>
      <c r="M71">
        <f>_xlfn.IFNA(IF($B71=0,0,+VLOOKUP($B71,'1v -ostali'!$A$15:$O$372,M$3,FALSE)),"")</f>
        <v>0</v>
      </c>
      <c r="N71">
        <f>_xlfn.IFNA(IF($B71=0,0,+VLOOKUP($B71,'1v -ostali'!$A$15:$O$372,N$3,FALSE)),"")</f>
        <v>0</v>
      </c>
      <c r="O71">
        <f>_xlfn.IFNA(IF($B71=0,0,+VLOOKUP($B71,'1v -ostali'!$A$15:$O$372,O$3,FALSE)),"")</f>
        <v>0</v>
      </c>
      <c r="R71">
        <f>_xlfn.IFNA(IF($B71=0,0,+VLOOKUP($B71,'1v -ostali'!$A$15:$O$372,R$3,FALSE)),"")</f>
        <v>0</v>
      </c>
      <c r="S71">
        <f>_xlfn.IFNA(IF($B71=0,0,+VLOOKUP($B71,'1v -ostali'!$A$15:$O$372,S$3,FALSE)),"")</f>
        <v>0</v>
      </c>
      <c r="T71" s="29">
        <f>_xlfn.IFNA(IF($B71=0,0,+VLOOKUP($B71,'1v -ostali'!$A$15:$AC$372,T$3,FALSE)),"")</f>
        <v>0</v>
      </c>
      <c r="U71" s="29">
        <f>_xlfn.IFNA(IF($B71=0,0,+VLOOKUP($B71,'1v -ostali'!$A$15:$AC$372,U$3,FALSE)),"")</f>
        <v>0</v>
      </c>
      <c r="V71" s="29">
        <f>_xlfn.IFNA(IF($B71=0,0,+VLOOKUP($B71,'1v -ostali'!$A$15:$AC$372,V$3,FALSE)),"")</f>
        <v>0</v>
      </c>
      <c r="W71" s="29">
        <f>_xlfn.IFNA(IF($B71=0,0,+VLOOKUP($B71,'1v -ostali'!$A$15:$AC$372,W$3,FALSE)),"")</f>
        <v>0</v>
      </c>
      <c r="X71" s="29">
        <f>_xlfn.IFNA(IF($B71=0,0,+VLOOKUP($B71,'1v -ostali'!$A$15:$AC$372,X$3,FALSE)),"")</f>
        <v>0</v>
      </c>
      <c r="Y71" s="29">
        <f>_xlfn.IFNA(IF($B71=0,0,+VLOOKUP($B71,'1v -ostali'!$A$15:$AC$372,Y$3,FALSE)),"")</f>
        <v>0</v>
      </c>
      <c r="Z71" s="29">
        <f>_xlfn.IFNA(IF($B71=0,0,+VLOOKUP($B71,'1v -ostali'!$A$15:$AC$372,Z$3,FALSE)),"")</f>
        <v>0</v>
      </c>
      <c r="AA71" s="29">
        <f>_xlfn.IFNA(IF($B71=0,0,+VLOOKUP($B71,'1v -ostali'!$A$15:$AC$372,AA$3,FALSE)),"")</f>
        <v>0</v>
      </c>
      <c r="AB71" s="29">
        <f>_xlfn.IFNA(IF($B71=0,0,+VLOOKUP($B71,'1v -ostali'!$A$15:$AC$372,AB$3,FALSE)),"")</f>
        <v>0</v>
      </c>
      <c r="AC71" s="29">
        <f>_xlfn.IFNA(IF($B71=0,0,+VLOOKUP($B71,'1v -ostali'!$A$15:$AC$372,AC$3,FALSE)),"")</f>
        <v>0</v>
      </c>
      <c r="AD71" s="29">
        <f>+IFERROR((W71*'1v -ostali'!$C$6)/100,"")</f>
        <v>0</v>
      </c>
      <c r="AE71" s="29">
        <f>+IFERROR((X71*'1v -ostali'!$C$6)/100,"")</f>
        <v>0</v>
      </c>
      <c r="AF71" s="29">
        <f>+IFERROR((AB71*'1v -ostali'!$C$6)/100,"")</f>
        <v>0</v>
      </c>
      <c r="AG71" s="29">
        <f>+IFERROR((AC71*'1v -ostali'!$C$6)/100,"")</f>
        <v>0</v>
      </c>
    </row>
    <row r="72" spans="1:33" x14ac:dyDescent="0.2">
      <c r="A72">
        <f t="shared" si="6"/>
        <v>0</v>
      </c>
      <c r="B72">
        <f>+IF(MAX(B$4:B71)+1&lt;=B$1,B71+1,0)</f>
        <v>0</v>
      </c>
      <c r="C72" s="194">
        <f t="shared" si="7"/>
        <v>0</v>
      </c>
      <c r="D72">
        <f t="shared" si="8"/>
        <v>0</v>
      </c>
      <c r="E72" s="319">
        <f t="shared" si="9"/>
        <v>0</v>
      </c>
      <c r="F72" s="194">
        <f t="shared" si="10"/>
        <v>0</v>
      </c>
      <c r="G72">
        <f>_xlfn.IFNA(IF($B72=0,0,+VLOOKUP($B72,'1v -ostali'!$A$15:$O$372,G$3,FALSE)),"")</f>
        <v>0</v>
      </c>
      <c r="I72">
        <f>_xlfn.IFNA(IF($B72=0,0,+VLOOKUP($B72,'1v -ostali'!$A$15:$O$372,I$3,FALSE)),"")</f>
        <v>0</v>
      </c>
      <c r="J72">
        <f>_xlfn.IFNA(IF($B72=0,0,+VLOOKUP($B72,'1v -ostali'!$A$15:$O$372,J$3,FALSE)),"")</f>
        <v>0</v>
      </c>
      <c r="K72">
        <f>_xlfn.IFNA(IF($B72=0,0,+VLOOKUP($B72,'1v -ostali'!$A$15:$O$372,K$3,FALSE)),"")</f>
        <v>0</v>
      </c>
      <c r="L72">
        <f>_xlfn.IFNA(IF($B72=0,0,+VLOOKUP($B72,'1v -ostali'!$A$15:$O$372,L$3,FALSE)),"")</f>
        <v>0</v>
      </c>
      <c r="M72">
        <f>_xlfn.IFNA(IF($B72=0,0,+VLOOKUP($B72,'1v -ostali'!$A$15:$O$372,M$3,FALSE)),"")</f>
        <v>0</v>
      </c>
      <c r="N72">
        <f>_xlfn.IFNA(IF($B72=0,0,+VLOOKUP($B72,'1v -ostali'!$A$15:$O$372,N$3,FALSE)),"")</f>
        <v>0</v>
      </c>
      <c r="O72">
        <f>_xlfn.IFNA(IF($B72=0,0,+VLOOKUP($B72,'1v -ostali'!$A$15:$O$372,O$3,FALSE)),"")</f>
        <v>0</v>
      </c>
      <c r="R72">
        <f>_xlfn.IFNA(IF($B72=0,0,+VLOOKUP($B72,'1v -ostali'!$A$15:$O$372,R$3,FALSE)),"")</f>
        <v>0</v>
      </c>
      <c r="S72">
        <f>_xlfn.IFNA(IF($B72=0,0,+VLOOKUP($B72,'1v -ostali'!$A$15:$O$372,S$3,FALSE)),"")</f>
        <v>0</v>
      </c>
      <c r="T72" s="29">
        <f>_xlfn.IFNA(IF($B72=0,0,+VLOOKUP($B72,'1v -ostali'!$A$15:$AC$372,T$3,FALSE)),"")</f>
        <v>0</v>
      </c>
      <c r="U72" s="29">
        <f>_xlfn.IFNA(IF($B72=0,0,+VLOOKUP($B72,'1v -ostali'!$A$15:$AC$372,U$3,FALSE)),"")</f>
        <v>0</v>
      </c>
      <c r="V72" s="29">
        <f>_xlfn.IFNA(IF($B72=0,0,+VLOOKUP($B72,'1v -ostali'!$A$15:$AC$372,V$3,FALSE)),"")</f>
        <v>0</v>
      </c>
      <c r="W72" s="29">
        <f>_xlfn.IFNA(IF($B72=0,0,+VLOOKUP($B72,'1v -ostali'!$A$15:$AC$372,W$3,FALSE)),"")</f>
        <v>0</v>
      </c>
      <c r="X72" s="29">
        <f>_xlfn.IFNA(IF($B72=0,0,+VLOOKUP($B72,'1v -ostali'!$A$15:$AC$372,X$3,FALSE)),"")</f>
        <v>0</v>
      </c>
      <c r="Y72" s="29">
        <f>_xlfn.IFNA(IF($B72=0,0,+VLOOKUP($B72,'1v -ostali'!$A$15:$AC$372,Y$3,FALSE)),"")</f>
        <v>0</v>
      </c>
      <c r="Z72" s="29">
        <f>_xlfn.IFNA(IF($B72=0,0,+VLOOKUP($B72,'1v -ostali'!$A$15:$AC$372,Z$3,FALSE)),"")</f>
        <v>0</v>
      </c>
      <c r="AA72" s="29">
        <f>_xlfn.IFNA(IF($B72=0,0,+VLOOKUP($B72,'1v -ostali'!$A$15:$AC$372,AA$3,FALSE)),"")</f>
        <v>0</v>
      </c>
      <c r="AB72" s="29">
        <f>_xlfn.IFNA(IF($B72=0,0,+VLOOKUP($B72,'1v -ostali'!$A$15:$AC$372,AB$3,FALSE)),"")</f>
        <v>0</v>
      </c>
      <c r="AC72" s="29">
        <f>_xlfn.IFNA(IF($B72=0,0,+VLOOKUP($B72,'1v -ostali'!$A$15:$AC$372,AC$3,FALSE)),"")</f>
        <v>0</v>
      </c>
      <c r="AD72" s="29">
        <f>+IFERROR((W72*'1v -ostali'!$C$6)/100,"")</f>
        <v>0</v>
      </c>
      <c r="AE72" s="29">
        <f>+IFERROR((X72*'1v -ostali'!$C$6)/100,"")</f>
        <v>0</v>
      </c>
      <c r="AF72" s="29">
        <f>+IFERROR((AB72*'1v -ostali'!$C$6)/100,"")</f>
        <v>0</v>
      </c>
      <c r="AG72" s="29">
        <f>+IFERROR((AC72*'1v -ostali'!$C$6)/100,"")</f>
        <v>0</v>
      </c>
    </row>
    <row r="73" spans="1:33" x14ac:dyDescent="0.2">
      <c r="A73">
        <f t="shared" si="6"/>
        <v>0</v>
      </c>
      <c r="B73">
        <f>+IF(MAX(B$4:B72)+1&lt;=B$1,B72+1,0)</f>
        <v>0</v>
      </c>
      <c r="C73" s="194">
        <f t="shared" si="7"/>
        <v>0</v>
      </c>
      <c r="D73">
        <f t="shared" si="8"/>
        <v>0</v>
      </c>
      <c r="E73" s="319">
        <f t="shared" si="9"/>
        <v>0</v>
      </c>
      <c r="F73" s="194">
        <f t="shared" si="10"/>
        <v>0</v>
      </c>
      <c r="G73">
        <f>_xlfn.IFNA(IF($B73=0,0,+VLOOKUP($B73,'1v -ostali'!$A$15:$O$372,G$3,FALSE)),"")</f>
        <v>0</v>
      </c>
      <c r="I73">
        <f>_xlfn.IFNA(IF($B73=0,0,+VLOOKUP($B73,'1v -ostali'!$A$15:$O$372,I$3,FALSE)),"")</f>
        <v>0</v>
      </c>
      <c r="J73">
        <f>_xlfn.IFNA(IF($B73=0,0,+VLOOKUP($B73,'1v -ostali'!$A$15:$O$372,J$3,FALSE)),"")</f>
        <v>0</v>
      </c>
      <c r="K73">
        <f>_xlfn.IFNA(IF($B73=0,0,+VLOOKUP($B73,'1v -ostali'!$A$15:$O$372,K$3,FALSE)),"")</f>
        <v>0</v>
      </c>
      <c r="L73">
        <f>_xlfn.IFNA(IF($B73=0,0,+VLOOKUP($B73,'1v -ostali'!$A$15:$O$372,L$3,FALSE)),"")</f>
        <v>0</v>
      </c>
      <c r="M73">
        <f>_xlfn.IFNA(IF($B73=0,0,+VLOOKUP($B73,'1v -ostali'!$A$15:$O$372,M$3,FALSE)),"")</f>
        <v>0</v>
      </c>
      <c r="N73">
        <f>_xlfn.IFNA(IF($B73=0,0,+VLOOKUP($B73,'1v -ostali'!$A$15:$O$372,N$3,FALSE)),"")</f>
        <v>0</v>
      </c>
      <c r="O73">
        <f>_xlfn.IFNA(IF($B73=0,0,+VLOOKUP($B73,'1v -ostali'!$A$15:$O$372,O$3,FALSE)),"")</f>
        <v>0</v>
      </c>
      <c r="R73">
        <f>_xlfn.IFNA(IF($B73=0,0,+VLOOKUP($B73,'1v -ostali'!$A$15:$O$372,R$3,FALSE)),"")</f>
        <v>0</v>
      </c>
      <c r="S73">
        <f>_xlfn.IFNA(IF($B73=0,0,+VLOOKUP($B73,'1v -ostali'!$A$15:$O$372,S$3,FALSE)),"")</f>
        <v>0</v>
      </c>
      <c r="T73" s="29">
        <f>_xlfn.IFNA(IF($B73=0,0,+VLOOKUP($B73,'1v -ostali'!$A$15:$AC$372,T$3,FALSE)),"")</f>
        <v>0</v>
      </c>
      <c r="U73" s="29">
        <f>_xlfn.IFNA(IF($B73=0,0,+VLOOKUP($B73,'1v -ostali'!$A$15:$AC$372,U$3,FALSE)),"")</f>
        <v>0</v>
      </c>
      <c r="V73" s="29">
        <f>_xlfn.IFNA(IF($B73=0,0,+VLOOKUP($B73,'1v -ostali'!$A$15:$AC$372,V$3,FALSE)),"")</f>
        <v>0</v>
      </c>
      <c r="W73" s="29">
        <f>_xlfn.IFNA(IF($B73=0,0,+VLOOKUP($B73,'1v -ostali'!$A$15:$AC$372,W$3,FALSE)),"")</f>
        <v>0</v>
      </c>
      <c r="X73" s="29">
        <f>_xlfn.IFNA(IF($B73=0,0,+VLOOKUP($B73,'1v -ostali'!$A$15:$AC$372,X$3,FALSE)),"")</f>
        <v>0</v>
      </c>
      <c r="Y73" s="29">
        <f>_xlfn.IFNA(IF($B73=0,0,+VLOOKUP($B73,'1v -ostali'!$A$15:$AC$372,Y$3,FALSE)),"")</f>
        <v>0</v>
      </c>
      <c r="Z73" s="29">
        <f>_xlfn.IFNA(IF($B73=0,0,+VLOOKUP($B73,'1v -ostali'!$A$15:$AC$372,Z$3,FALSE)),"")</f>
        <v>0</v>
      </c>
      <c r="AA73" s="29">
        <f>_xlfn.IFNA(IF($B73=0,0,+VLOOKUP($B73,'1v -ostali'!$A$15:$AC$372,AA$3,FALSE)),"")</f>
        <v>0</v>
      </c>
      <c r="AB73" s="29">
        <f>_xlfn.IFNA(IF($B73=0,0,+VLOOKUP($B73,'1v -ostali'!$A$15:$AC$372,AB$3,FALSE)),"")</f>
        <v>0</v>
      </c>
      <c r="AC73" s="29">
        <f>_xlfn.IFNA(IF($B73=0,0,+VLOOKUP($B73,'1v -ostali'!$A$15:$AC$372,AC$3,FALSE)),"")</f>
        <v>0</v>
      </c>
      <c r="AD73" s="29">
        <f>+IFERROR((W73*'1v -ostali'!$C$6)/100,"")</f>
        <v>0</v>
      </c>
      <c r="AE73" s="29">
        <f>+IFERROR((X73*'1v -ostali'!$C$6)/100,"")</f>
        <v>0</v>
      </c>
      <c r="AF73" s="29">
        <f>+IFERROR((AB73*'1v -ostali'!$C$6)/100,"")</f>
        <v>0</v>
      </c>
      <c r="AG73" s="29">
        <f>+IFERROR((AC73*'1v -ostali'!$C$6)/100,"")</f>
        <v>0</v>
      </c>
    </row>
    <row r="74" spans="1:33" x14ac:dyDescent="0.2">
      <c r="A74">
        <f t="shared" si="6"/>
        <v>0</v>
      </c>
      <c r="B74">
        <f>+IF(MAX(B$4:B73)+1&lt;=B$1,B73+1,0)</f>
        <v>0</v>
      </c>
      <c r="C74" s="194">
        <f t="shared" si="7"/>
        <v>0</v>
      </c>
      <c r="D74">
        <f t="shared" si="8"/>
        <v>0</v>
      </c>
      <c r="E74" s="319">
        <f t="shared" si="9"/>
        <v>0</v>
      </c>
      <c r="F74" s="194">
        <f t="shared" si="10"/>
        <v>0</v>
      </c>
      <c r="G74">
        <f>_xlfn.IFNA(IF($B74=0,0,+VLOOKUP($B74,'1v -ostali'!$A$15:$O$372,G$3,FALSE)),"")</f>
        <v>0</v>
      </c>
      <c r="I74">
        <f>_xlfn.IFNA(IF($B74=0,0,+VLOOKUP($B74,'1v -ostali'!$A$15:$O$372,I$3,FALSE)),"")</f>
        <v>0</v>
      </c>
      <c r="J74">
        <f>_xlfn.IFNA(IF($B74=0,0,+VLOOKUP($B74,'1v -ostali'!$A$15:$O$372,J$3,FALSE)),"")</f>
        <v>0</v>
      </c>
      <c r="K74">
        <f>_xlfn.IFNA(IF($B74=0,0,+VLOOKUP($B74,'1v -ostali'!$A$15:$O$372,K$3,FALSE)),"")</f>
        <v>0</v>
      </c>
      <c r="L74">
        <f>_xlfn.IFNA(IF($B74=0,0,+VLOOKUP($B74,'1v -ostali'!$A$15:$O$372,L$3,FALSE)),"")</f>
        <v>0</v>
      </c>
      <c r="M74">
        <f>_xlfn.IFNA(IF($B74=0,0,+VLOOKUP($B74,'1v -ostali'!$A$15:$O$372,M$3,FALSE)),"")</f>
        <v>0</v>
      </c>
      <c r="N74">
        <f>_xlfn.IFNA(IF($B74=0,0,+VLOOKUP($B74,'1v -ostali'!$A$15:$O$372,N$3,FALSE)),"")</f>
        <v>0</v>
      </c>
      <c r="O74">
        <f>_xlfn.IFNA(IF($B74=0,0,+VLOOKUP($B74,'1v -ostali'!$A$15:$O$372,O$3,FALSE)),"")</f>
        <v>0</v>
      </c>
      <c r="R74">
        <f>_xlfn.IFNA(IF($B74=0,0,+VLOOKUP($B74,'1v -ostali'!$A$15:$O$372,R$3,FALSE)),"")</f>
        <v>0</v>
      </c>
      <c r="S74">
        <f>_xlfn.IFNA(IF($B74=0,0,+VLOOKUP($B74,'1v -ostali'!$A$15:$O$372,S$3,FALSE)),"")</f>
        <v>0</v>
      </c>
      <c r="T74" s="29">
        <f>_xlfn.IFNA(IF($B74=0,0,+VLOOKUP($B74,'1v -ostali'!$A$15:$AC$372,T$3,FALSE)),"")</f>
        <v>0</v>
      </c>
      <c r="U74" s="29">
        <f>_xlfn.IFNA(IF($B74=0,0,+VLOOKUP($B74,'1v -ostali'!$A$15:$AC$372,U$3,FALSE)),"")</f>
        <v>0</v>
      </c>
      <c r="V74" s="29">
        <f>_xlfn.IFNA(IF($B74=0,0,+VLOOKUP($B74,'1v -ostali'!$A$15:$AC$372,V$3,FALSE)),"")</f>
        <v>0</v>
      </c>
      <c r="W74" s="29">
        <f>_xlfn.IFNA(IF($B74=0,0,+VLOOKUP($B74,'1v -ostali'!$A$15:$AC$372,W$3,FALSE)),"")</f>
        <v>0</v>
      </c>
      <c r="X74" s="29">
        <f>_xlfn.IFNA(IF($B74=0,0,+VLOOKUP($B74,'1v -ostali'!$A$15:$AC$372,X$3,FALSE)),"")</f>
        <v>0</v>
      </c>
      <c r="Y74" s="29">
        <f>_xlfn.IFNA(IF($B74=0,0,+VLOOKUP($B74,'1v -ostali'!$A$15:$AC$372,Y$3,FALSE)),"")</f>
        <v>0</v>
      </c>
      <c r="Z74" s="29">
        <f>_xlfn.IFNA(IF($B74=0,0,+VLOOKUP($B74,'1v -ostali'!$A$15:$AC$372,Z$3,FALSE)),"")</f>
        <v>0</v>
      </c>
      <c r="AA74" s="29">
        <f>_xlfn.IFNA(IF($B74=0,0,+VLOOKUP($B74,'1v -ostali'!$A$15:$AC$372,AA$3,FALSE)),"")</f>
        <v>0</v>
      </c>
      <c r="AB74" s="29">
        <f>_xlfn.IFNA(IF($B74=0,0,+VLOOKUP($B74,'1v -ostali'!$A$15:$AC$372,AB$3,FALSE)),"")</f>
        <v>0</v>
      </c>
      <c r="AC74" s="29">
        <f>_xlfn.IFNA(IF($B74=0,0,+VLOOKUP($B74,'1v -ostali'!$A$15:$AC$372,AC$3,FALSE)),"")</f>
        <v>0</v>
      </c>
      <c r="AD74" s="29">
        <f>+IFERROR((W74*'1v -ostali'!$C$6)/100,"")</f>
        <v>0</v>
      </c>
      <c r="AE74" s="29">
        <f>+IFERROR((X74*'1v -ostali'!$C$6)/100,"")</f>
        <v>0</v>
      </c>
      <c r="AF74" s="29">
        <f>+IFERROR((AB74*'1v -ostali'!$C$6)/100,"")</f>
        <v>0</v>
      </c>
      <c r="AG74" s="29">
        <f>+IFERROR((AC74*'1v -ostali'!$C$6)/100,"")</f>
        <v>0</v>
      </c>
    </row>
    <row r="75" spans="1:33" x14ac:dyDescent="0.2">
      <c r="A75">
        <f t="shared" si="6"/>
        <v>0</v>
      </c>
      <c r="B75">
        <f>+IF(MAX(B$4:B74)+1&lt;=B$1,B74+1,0)</f>
        <v>0</v>
      </c>
      <c r="C75" s="194">
        <f t="shared" si="7"/>
        <v>0</v>
      </c>
      <c r="D75">
        <f t="shared" si="8"/>
        <v>0</v>
      </c>
      <c r="E75" s="319">
        <f t="shared" si="9"/>
        <v>0</v>
      </c>
      <c r="F75" s="194">
        <f t="shared" si="10"/>
        <v>0</v>
      </c>
      <c r="G75">
        <f>_xlfn.IFNA(IF($B75=0,0,+VLOOKUP($B75,'1v -ostali'!$A$15:$O$372,G$3,FALSE)),"")</f>
        <v>0</v>
      </c>
      <c r="I75">
        <f>_xlfn.IFNA(IF($B75=0,0,+VLOOKUP($B75,'1v -ostali'!$A$15:$O$372,I$3,FALSE)),"")</f>
        <v>0</v>
      </c>
      <c r="J75">
        <f>_xlfn.IFNA(IF($B75=0,0,+VLOOKUP($B75,'1v -ostali'!$A$15:$O$372,J$3,FALSE)),"")</f>
        <v>0</v>
      </c>
      <c r="K75">
        <f>_xlfn.IFNA(IF($B75=0,0,+VLOOKUP($B75,'1v -ostali'!$A$15:$O$372,K$3,FALSE)),"")</f>
        <v>0</v>
      </c>
      <c r="L75">
        <f>_xlfn.IFNA(IF($B75=0,0,+VLOOKUP($B75,'1v -ostali'!$A$15:$O$372,L$3,FALSE)),"")</f>
        <v>0</v>
      </c>
      <c r="M75">
        <f>_xlfn.IFNA(IF($B75=0,0,+VLOOKUP($B75,'1v -ostali'!$A$15:$O$372,M$3,FALSE)),"")</f>
        <v>0</v>
      </c>
      <c r="N75">
        <f>_xlfn.IFNA(IF($B75=0,0,+VLOOKUP($B75,'1v -ostali'!$A$15:$O$372,N$3,FALSE)),"")</f>
        <v>0</v>
      </c>
      <c r="O75">
        <f>_xlfn.IFNA(IF($B75=0,0,+VLOOKUP($B75,'1v -ostali'!$A$15:$O$372,O$3,FALSE)),"")</f>
        <v>0</v>
      </c>
      <c r="R75">
        <f>_xlfn.IFNA(IF($B75=0,0,+VLOOKUP($B75,'1v -ostali'!$A$15:$O$372,R$3,FALSE)),"")</f>
        <v>0</v>
      </c>
      <c r="S75">
        <f>_xlfn.IFNA(IF($B75=0,0,+VLOOKUP($B75,'1v -ostali'!$A$15:$O$372,S$3,FALSE)),"")</f>
        <v>0</v>
      </c>
      <c r="T75" s="29">
        <f>_xlfn.IFNA(IF($B75=0,0,+VLOOKUP($B75,'1v -ostali'!$A$15:$AC$372,T$3,FALSE)),"")</f>
        <v>0</v>
      </c>
      <c r="U75" s="29">
        <f>_xlfn.IFNA(IF($B75=0,0,+VLOOKUP($B75,'1v -ostali'!$A$15:$AC$372,U$3,FALSE)),"")</f>
        <v>0</v>
      </c>
      <c r="V75" s="29">
        <f>_xlfn.IFNA(IF($B75=0,0,+VLOOKUP($B75,'1v -ostali'!$A$15:$AC$372,V$3,FALSE)),"")</f>
        <v>0</v>
      </c>
      <c r="W75" s="29">
        <f>_xlfn.IFNA(IF($B75=0,0,+VLOOKUP($B75,'1v -ostali'!$A$15:$AC$372,W$3,FALSE)),"")</f>
        <v>0</v>
      </c>
      <c r="X75" s="29">
        <f>_xlfn.IFNA(IF($B75=0,0,+VLOOKUP($B75,'1v -ostali'!$A$15:$AC$372,X$3,FALSE)),"")</f>
        <v>0</v>
      </c>
      <c r="Y75" s="29">
        <f>_xlfn.IFNA(IF($B75=0,0,+VLOOKUP($B75,'1v -ostali'!$A$15:$AC$372,Y$3,FALSE)),"")</f>
        <v>0</v>
      </c>
      <c r="Z75" s="29">
        <f>_xlfn.IFNA(IF($B75=0,0,+VLOOKUP($B75,'1v -ostali'!$A$15:$AC$372,Z$3,FALSE)),"")</f>
        <v>0</v>
      </c>
      <c r="AA75" s="29">
        <f>_xlfn.IFNA(IF($B75=0,0,+VLOOKUP($B75,'1v -ostali'!$A$15:$AC$372,AA$3,FALSE)),"")</f>
        <v>0</v>
      </c>
      <c r="AB75" s="29">
        <f>_xlfn.IFNA(IF($B75=0,0,+VLOOKUP($B75,'1v -ostali'!$A$15:$AC$372,AB$3,FALSE)),"")</f>
        <v>0</v>
      </c>
      <c r="AC75" s="29">
        <f>_xlfn.IFNA(IF($B75=0,0,+VLOOKUP($B75,'1v -ostali'!$A$15:$AC$372,AC$3,FALSE)),"")</f>
        <v>0</v>
      </c>
      <c r="AD75" s="29">
        <f>+IFERROR((W75*'1v -ostali'!$C$6)/100,"")</f>
        <v>0</v>
      </c>
      <c r="AE75" s="29">
        <f>+IFERROR((X75*'1v -ostali'!$C$6)/100,"")</f>
        <v>0</v>
      </c>
      <c r="AF75" s="29">
        <f>+IFERROR((AB75*'1v -ostali'!$C$6)/100,"")</f>
        <v>0</v>
      </c>
      <c r="AG75" s="29">
        <f>+IFERROR((AC75*'1v -ostali'!$C$6)/100,"")</f>
        <v>0</v>
      </c>
    </row>
    <row r="76" spans="1:33" x14ac:dyDescent="0.2">
      <c r="A76">
        <f t="shared" si="6"/>
        <v>0</v>
      </c>
      <c r="B76">
        <f>+IF(MAX(B$4:B75)+1&lt;=B$1,B75+1,0)</f>
        <v>0</v>
      </c>
      <c r="C76" s="194">
        <f t="shared" si="7"/>
        <v>0</v>
      </c>
      <c r="D76">
        <f t="shared" si="8"/>
        <v>0</v>
      </c>
      <c r="E76" s="319">
        <f t="shared" si="9"/>
        <v>0</v>
      </c>
      <c r="F76" s="194">
        <f t="shared" si="10"/>
        <v>0</v>
      </c>
      <c r="G76">
        <f>_xlfn.IFNA(IF($B76=0,0,+VLOOKUP($B76,'1v -ostali'!$A$15:$O$372,G$3,FALSE)),"")</f>
        <v>0</v>
      </c>
      <c r="I76">
        <f>_xlfn.IFNA(IF($B76=0,0,+VLOOKUP($B76,'1v -ostali'!$A$15:$O$372,I$3,FALSE)),"")</f>
        <v>0</v>
      </c>
      <c r="J76">
        <f>_xlfn.IFNA(IF($B76=0,0,+VLOOKUP($B76,'1v -ostali'!$A$15:$O$372,J$3,FALSE)),"")</f>
        <v>0</v>
      </c>
      <c r="K76">
        <f>_xlfn.IFNA(IF($B76=0,0,+VLOOKUP($B76,'1v -ostali'!$A$15:$O$372,K$3,FALSE)),"")</f>
        <v>0</v>
      </c>
      <c r="L76">
        <f>_xlfn.IFNA(IF($B76=0,0,+VLOOKUP($B76,'1v -ostali'!$A$15:$O$372,L$3,FALSE)),"")</f>
        <v>0</v>
      </c>
      <c r="M76">
        <f>_xlfn.IFNA(IF($B76=0,0,+VLOOKUP($B76,'1v -ostali'!$A$15:$O$372,M$3,FALSE)),"")</f>
        <v>0</v>
      </c>
      <c r="N76">
        <f>_xlfn.IFNA(IF($B76=0,0,+VLOOKUP($B76,'1v -ostali'!$A$15:$O$372,N$3,FALSE)),"")</f>
        <v>0</v>
      </c>
      <c r="O76">
        <f>_xlfn.IFNA(IF($B76=0,0,+VLOOKUP($B76,'1v -ostali'!$A$15:$O$372,O$3,FALSE)),"")</f>
        <v>0</v>
      </c>
      <c r="R76">
        <f>_xlfn.IFNA(IF($B76=0,0,+VLOOKUP($B76,'1v -ostali'!$A$15:$O$372,R$3,FALSE)),"")</f>
        <v>0</v>
      </c>
      <c r="S76">
        <f>_xlfn.IFNA(IF($B76=0,0,+VLOOKUP($B76,'1v -ostali'!$A$15:$O$372,S$3,FALSE)),"")</f>
        <v>0</v>
      </c>
      <c r="T76" s="29">
        <f>_xlfn.IFNA(IF($B76=0,0,+VLOOKUP($B76,'1v -ostali'!$A$15:$AC$372,T$3,FALSE)),"")</f>
        <v>0</v>
      </c>
      <c r="U76" s="29">
        <f>_xlfn.IFNA(IF($B76=0,0,+VLOOKUP($B76,'1v -ostali'!$A$15:$AC$372,U$3,FALSE)),"")</f>
        <v>0</v>
      </c>
      <c r="V76" s="29">
        <f>_xlfn.IFNA(IF($B76=0,0,+VLOOKUP($B76,'1v -ostali'!$A$15:$AC$372,V$3,FALSE)),"")</f>
        <v>0</v>
      </c>
      <c r="W76" s="29">
        <f>_xlfn.IFNA(IF($B76=0,0,+VLOOKUP($B76,'1v -ostali'!$A$15:$AC$372,W$3,FALSE)),"")</f>
        <v>0</v>
      </c>
      <c r="X76" s="29">
        <f>_xlfn.IFNA(IF($B76=0,0,+VLOOKUP($B76,'1v -ostali'!$A$15:$AC$372,X$3,FALSE)),"")</f>
        <v>0</v>
      </c>
      <c r="Y76" s="29">
        <f>_xlfn.IFNA(IF($B76=0,0,+VLOOKUP($B76,'1v -ostali'!$A$15:$AC$372,Y$3,FALSE)),"")</f>
        <v>0</v>
      </c>
      <c r="Z76" s="29">
        <f>_xlfn.IFNA(IF($B76=0,0,+VLOOKUP($B76,'1v -ostali'!$A$15:$AC$372,Z$3,FALSE)),"")</f>
        <v>0</v>
      </c>
      <c r="AA76" s="29">
        <f>_xlfn.IFNA(IF($B76=0,0,+VLOOKUP($B76,'1v -ostali'!$A$15:$AC$372,AA$3,FALSE)),"")</f>
        <v>0</v>
      </c>
      <c r="AB76" s="29">
        <f>_xlfn.IFNA(IF($B76=0,0,+VLOOKUP($B76,'1v -ostali'!$A$15:$AC$372,AB$3,FALSE)),"")</f>
        <v>0</v>
      </c>
      <c r="AC76" s="29">
        <f>_xlfn.IFNA(IF($B76=0,0,+VLOOKUP($B76,'1v -ostali'!$A$15:$AC$372,AC$3,FALSE)),"")</f>
        <v>0</v>
      </c>
      <c r="AD76" s="29">
        <f>+IFERROR((W76*'1v -ostali'!$C$6)/100,"")</f>
        <v>0</v>
      </c>
      <c r="AE76" s="29">
        <f>+IFERROR((X76*'1v -ostali'!$C$6)/100,"")</f>
        <v>0</v>
      </c>
      <c r="AF76" s="29">
        <f>+IFERROR((AB76*'1v -ostali'!$C$6)/100,"")</f>
        <v>0</v>
      </c>
      <c r="AG76" s="29">
        <f>+IFERROR((AC76*'1v -ostali'!$C$6)/100,"")</f>
        <v>0</v>
      </c>
    </row>
    <row r="77" spans="1:33" x14ac:dyDescent="0.2">
      <c r="A77">
        <f t="shared" si="6"/>
        <v>0</v>
      </c>
      <c r="B77">
        <f>+IF(MAX(B$4:B76)+1&lt;=B$1,B76+1,0)</f>
        <v>0</v>
      </c>
      <c r="C77" s="194">
        <f t="shared" si="7"/>
        <v>0</v>
      </c>
      <c r="D77">
        <f t="shared" si="8"/>
        <v>0</v>
      </c>
      <c r="E77" s="319">
        <f t="shared" si="9"/>
        <v>0</v>
      </c>
      <c r="F77" s="194">
        <f t="shared" si="10"/>
        <v>0</v>
      </c>
      <c r="G77">
        <f>_xlfn.IFNA(IF($B77=0,0,+VLOOKUP($B77,'1v -ostali'!$A$15:$O$372,G$3,FALSE)),"")</f>
        <v>0</v>
      </c>
      <c r="I77">
        <f>_xlfn.IFNA(IF($B77=0,0,+VLOOKUP($B77,'1v -ostali'!$A$15:$O$372,I$3,FALSE)),"")</f>
        <v>0</v>
      </c>
      <c r="J77">
        <f>_xlfn.IFNA(IF($B77=0,0,+VLOOKUP($B77,'1v -ostali'!$A$15:$O$372,J$3,FALSE)),"")</f>
        <v>0</v>
      </c>
      <c r="K77">
        <f>_xlfn.IFNA(IF($B77=0,0,+VLOOKUP($B77,'1v -ostali'!$A$15:$O$372,K$3,FALSE)),"")</f>
        <v>0</v>
      </c>
      <c r="L77">
        <f>_xlfn.IFNA(IF($B77=0,0,+VLOOKUP($B77,'1v -ostali'!$A$15:$O$372,L$3,FALSE)),"")</f>
        <v>0</v>
      </c>
      <c r="M77">
        <f>_xlfn.IFNA(IF($B77=0,0,+VLOOKUP($B77,'1v -ostali'!$A$15:$O$372,M$3,FALSE)),"")</f>
        <v>0</v>
      </c>
      <c r="N77">
        <f>_xlfn.IFNA(IF($B77=0,0,+VLOOKUP($B77,'1v -ostali'!$A$15:$O$372,N$3,FALSE)),"")</f>
        <v>0</v>
      </c>
      <c r="O77">
        <f>_xlfn.IFNA(IF($B77=0,0,+VLOOKUP($B77,'1v -ostali'!$A$15:$O$372,O$3,FALSE)),"")</f>
        <v>0</v>
      </c>
      <c r="R77">
        <f>_xlfn.IFNA(IF($B77=0,0,+VLOOKUP($B77,'1v -ostali'!$A$15:$O$372,R$3,FALSE)),"")</f>
        <v>0</v>
      </c>
      <c r="S77">
        <f>_xlfn.IFNA(IF($B77=0,0,+VLOOKUP($B77,'1v -ostali'!$A$15:$O$372,S$3,FALSE)),"")</f>
        <v>0</v>
      </c>
      <c r="T77" s="29">
        <f>_xlfn.IFNA(IF($B77=0,0,+VLOOKUP($B77,'1v -ostali'!$A$15:$AC$372,T$3,FALSE)),"")</f>
        <v>0</v>
      </c>
      <c r="U77" s="29">
        <f>_xlfn.IFNA(IF($B77=0,0,+VLOOKUP($B77,'1v -ostali'!$A$15:$AC$372,U$3,FALSE)),"")</f>
        <v>0</v>
      </c>
      <c r="V77" s="29">
        <f>_xlfn.IFNA(IF($B77=0,0,+VLOOKUP($B77,'1v -ostali'!$A$15:$AC$372,V$3,FALSE)),"")</f>
        <v>0</v>
      </c>
      <c r="W77" s="29">
        <f>_xlfn.IFNA(IF($B77=0,0,+VLOOKUP($B77,'1v -ostali'!$A$15:$AC$372,W$3,FALSE)),"")</f>
        <v>0</v>
      </c>
      <c r="X77" s="29">
        <f>_xlfn.IFNA(IF($B77=0,0,+VLOOKUP($B77,'1v -ostali'!$A$15:$AC$372,X$3,FALSE)),"")</f>
        <v>0</v>
      </c>
      <c r="Y77" s="29">
        <f>_xlfn.IFNA(IF($B77=0,0,+VLOOKUP($B77,'1v -ostali'!$A$15:$AC$372,Y$3,FALSE)),"")</f>
        <v>0</v>
      </c>
      <c r="Z77" s="29">
        <f>_xlfn.IFNA(IF($B77=0,0,+VLOOKUP($B77,'1v -ostali'!$A$15:$AC$372,Z$3,FALSE)),"")</f>
        <v>0</v>
      </c>
      <c r="AA77" s="29">
        <f>_xlfn.IFNA(IF($B77=0,0,+VLOOKUP($B77,'1v -ostali'!$A$15:$AC$372,AA$3,FALSE)),"")</f>
        <v>0</v>
      </c>
      <c r="AB77" s="29">
        <f>_xlfn.IFNA(IF($B77=0,0,+VLOOKUP($B77,'1v -ostali'!$A$15:$AC$372,AB$3,FALSE)),"")</f>
        <v>0</v>
      </c>
      <c r="AC77" s="29">
        <f>_xlfn.IFNA(IF($B77=0,0,+VLOOKUP($B77,'1v -ostali'!$A$15:$AC$372,AC$3,FALSE)),"")</f>
        <v>0</v>
      </c>
      <c r="AD77" s="29">
        <f>+IFERROR((W77*'1v -ostali'!$C$6)/100,"")</f>
        <v>0</v>
      </c>
      <c r="AE77" s="29">
        <f>+IFERROR((X77*'1v -ostali'!$C$6)/100,"")</f>
        <v>0</v>
      </c>
      <c r="AF77" s="29">
        <f>+IFERROR((AB77*'1v -ostali'!$C$6)/100,"")</f>
        <v>0</v>
      </c>
      <c r="AG77" s="29">
        <f>+IFERROR((AC77*'1v -ostali'!$C$6)/100,"")</f>
        <v>0</v>
      </c>
    </row>
    <row r="78" spans="1:33" x14ac:dyDescent="0.2">
      <c r="A78">
        <f t="shared" si="6"/>
        <v>0</v>
      </c>
      <c r="B78">
        <f>+IF(MAX(B$4:B77)+1&lt;=B$1,B77+1,0)</f>
        <v>0</v>
      </c>
      <c r="C78" s="194">
        <f t="shared" si="7"/>
        <v>0</v>
      </c>
      <c r="D78">
        <f t="shared" si="8"/>
        <v>0</v>
      </c>
      <c r="E78" s="319">
        <f t="shared" si="9"/>
        <v>0</v>
      </c>
      <c r="F78" s="194">
        <f t="shared" si="10"/>
        <v>0</v>
      </c>
      <c r="G78">
        <f>_xlfn.IFNA(IF($B78=0,0,+VLOOKUP($B78,'1v -ostali'!$A$15:$O$372,G$3,FALSE)),"")</f>
        <v>0</v>
      </c>
      <c r="I78">
        <f>_xlfn.IFNA(IF($B78=0,0,+VLOOKUP($B78,'1v -ostali'!$A$15:$O$372,I$3,FALSE)),"")</f>
        <v>0</v>
      </c>
      <c r="J78">
        <f>_xlfn.IFNA(IF($B78=0,0,+VLOOKUP($B78,'1v -ostali'!$A$15:$O$372,J$3,FALSE)),"")</f>
        <v>0</v>
      </c>
      <c r="K78">
        <f>_xlfn.IFNA(IF($B78=0,0,+VLOOKUP($B78,'1v -ostali'!$A$15:$O$372,K$3,FALSE)),"")</f>
        <v>0</v>
      </c>
      <c r="L78">
        <f>_xlfn.IFNA(IF($B78=0,0,+VLOOKUP($B78,'1v -ostali'!$A$15:$O$372,L$3,FALSE)),"")</f>
        <v>0</v>
      </c>
      <c r="M78">
        <f>_xlfn.IFNA(IF($B78=0,0,+VLOOKUP($B78,'1v -ostali'!$A$15:$O$372,M$3,FALSE)),"")</f>
        <v>0</v>
      </c>
      <c r="N78">
        <f>_xlfn.IFNA(IF($B78=0,0,+VLOOKUP($B78,'1v -ostali'!$A$15:$O$372,N$3,FALSE)),"")</f>
        <v>0</v>
      </c>
      <c r="O78">
        <f>_xlfn.IFNA(IF($B78=0,0,+VLOOKUP($B78,'1v -ostali'!$A$15:$O$372,O$3,FALSE)),"")</f>
        <v>0</v>
      </c>
      <c r="R78">
        <f>_xlfn.IFNA(IF($B78=0,0,+VLOOKUP($B78,'1v -ostali'!$A$15:$O$372,R$3,FALSE)),"")</f>
        <v>0</v>
      </c>
      <c r="S78">
        <f>_xlfn.IFNA(IF($B78=0,0,+VLOOKUP($B78,'1v -ostali'!$A$15:$O$372,S$3,FALSE)),"")</f>
        <v>0</v>
      </c>
      <c r="T78" s="29">
        <f>_xlfn.IFNA(IF($B78=0,0,+VLOOKUP($B78,'1v -ostali'!$A$15:$AC$372,T$3,FALSE)),"")</f>
        <v>0</v>
      </c>
      <c r="U78" s="29">
        <f>_xlfn.IFNA(IF($B78=0,0,+VLOOKUP($B78,'1v -ostali'!$A$15:$AC$372,U$3,FALSE)),"")</f>
        <v>0</v>
      </c>
      <c r="V78" s="29">
        <f>_xlfn.IFNA(IF($B78=0,0,+VLOOKUP($B78,'1v -ostali'!$A$15:$AC$372,V$3,FALSE)),"")</f>
        <v>0</v>
      </c>
      <c r="W78" s="29">
        <f>_xlfn.IFNA(IF($B78=0,0,+VLOOKUP($B78,'1v -ostali'!$A$15:$AC$372,W$3,FALSE)),"")</f>
        <v>0</v>
      </c>
      <c r="X78" s="29">
        <f>_xlfn.IFNA(IF($B78=0,0,+VLOOKUP($B78,'1v -ostali'!$A$15:$AC$372,X$3,FALSE)),"")</f>
        <v>0</v>
      </c>
      <c r="Y78" s="29">
        <f>_xlfn.IFNA(IF($B78=0,0,+VLOOKUP($B78,'1v -ostali'!$A$15:$AC$372,Y$3,FALSE)),"")</f>
        <v>0</v>
      </c>
      <c r="Z78" s="29">
        <f>_xlfn.IFNA(IF($B78=0,0,+VLOOKUP($B78,'1v -ostali'!$A$15:$AC$372,Z$3,FALSE)),"")</f>
        <v>0</v>
      </c>
      <c r="AA78" s="29">
        <f>_xlfn.IFNA(IF($B78=0,0,+VLOOKUP($B78,'1v -ostali'!$A$15:$AC$372,AA$3,FALSE)),"")</f>
        <v>0</v>
      </c>
      <c r="AB78" s="29">
        <f>_xlfn.IFNA(IF($B78=0,0,+VLOOKUP($B78,'1v -ostali'!$A$15:$AC$372,AB$3,FALSE)),"")</f>
        <v>0</v>
      </c>
      <c r="AC78" s="29">
        <f>_xlfn.IFNA(IF($B78=0,0,+VLOOKUP($B78,'1v -ostali'!$A$15:$AC$372,AC$3,FALSE)),"")</f>
        <v>0</v>
      </c>
      <c r="AD78" s="29">
        <f>+IFERROR((W78*'1v -ostali'!$C$6)/100,"")</f>
        <v>0</v>
      </c>
      <c r="AE78" s="29">
        <f>+IFERROR((X78*'1v -ostali'!$C$6)/100,"")</f>
        <v>0</v>
      </c>
      <c r="AF78" s="29">
        <f>+IFERROR((AB78*'1v -ostali'!$C$6)/100,"")</f>
        <v>0</v>
      </c>
      <c r="AG78" s="29">
        <f>+IFERROR((AC78*'1v -ostali'!$C$6)/100,"")</f>
        <v>0</v>
      </c>
    </row>
    <row r="79" spans="1:33" x14ac:dyDescent="0.2">
      <c r="A79">
        <f t="shared" si="6"/>
        <v>0</v>
      </c>
      <c r="B79">
        <f>+IF(MAX(B$4:B78)+1&lt;=B$1,B78+1,0)</f>
        <v>0</v>
      </c>
      <c r="C79" s="194">
        <f t="shared" si="7"/>
        <v>0</v>
      </c>
      <c r="D79">
        <f t="shared" si="8"/>
        <v>0</v>
      </c>
      <c r="E79" s="319">
        <f t="shared" si="9"/>
        <v>0</v>
      </c>
      <c r="F79" s="194">
        <f t="shared" si="10"/>
        <v>0</v>
      </c>
      <c r="G79">
        <f>_xlfn.IFNA(IF($B79=0,0,+VLOOKUP($B79,'1v -ostali'!$A$15:$O$372,G$3,FALSE)),"")</f>
        <v>0</v>
      </c>
      <c r="I79">
        <f>_xlfn.IFNA(IF($B79=0,0,+VLOOKUP($B79,'1v -ostali'!$A$15:$O$372,I$3,FALSE)),"")</f>
        <v>0</v>
      </c>
      <c r="J79">
        <f>_xlfn.IFNA(IF($B79=0,0,+VLOOKUP($B79,'1v -ostali'!$A$15:$O$372,J$3,FALSE)),"")</f>
        <v>0</v>
      </c>
      <c r="K79">
        <f>_xlfn.IFNA(IF($B79=0,0,+VLOOKUP($B79,'1v -ostali'!$A$15:$O$372,K$3,FALSE)),"")</f>
        <v>0</v>
      </c>
      <c r="L79">
        <f>_xlfn.IFNA(IF($B79=0,0,+VLOOKUP($B79,'1v -ostali'!$A$15:$O$372,L$3,FALSE)),"")</f>
        <v>0</v>
      </c>
      <c r="M79">
        <f>_xlfn.IFNA(IF($B79=0,0,+VLOOKUP($B79,'1v -ostali'!$A$15:$O$372,M$3,FALSE)),"")</f>
        <v>0</v>
      </c>
      <c r="N79">
        <f>_xlfn.IFNA(IF($B79=0,0,+VLOOKUP($B79,'1v -ostali'!$A$15:$O$372,N$3,FALSE)),"")</f>
        <v>0</v>
      </c>
      <c r="O79">
        <f>_xlfn.IFNA(IF($B79=0,0,+VLOOKUP($B79,'1v -ostali'!$A$15:$O$372,O$3,FALSE)),"")</f>
        <v>0</v>
      </c>
      <c r="R79">
        <f>_xlfn.IFNA(IF($B79=0,0,+VLOOKUP($B79,'1v -ostali'!$A$15:$O$372,R$3,FALSE)),"")</f>
        <v>0</v>
      </c>
      <c r="S79">
        <f>_xlfn.IFNA(IF($B79=0,0,+VLOOKUP($B79,'1v -ostali'!$A$15:$O$372,S$3,FALSE)),"")</f>
        <v>0</v>
      </c>
      <c r="T79" s="29">
        <f>_xlfn.IFNA(IF($B79=0,0,+VLOOKUP($B79,'1v -ostali'!$A$15:$AC$372,T$3,FALSE)),"")</f>
        <v>0</v>
      </c>
      <c r="U79" s="29">
        <f>_xlfn.IFNA(IF($B79=0,0,+VLOOKUP($B79,'1v -ostali'!$A$15:$AC$372,U$3,FALSE)),"")</f>
        <v>0</v>
      </c>
      <c r="V79" s="29">
        <f>_xlfn.IFNA(IF($B79=0,0,+VLOOKUP($B79,'1v -ostali'!$A$15:$AC$372,V$3,FALSE)),"")</f>
        <v>0</v>
      </c>
      <c r="W79" s="29">
        <f>_xlfn.IFNA(IF($B79=0,0,+VLOOKUP($B79,'1v -ostali'!$A$15:$AC$372,W$3,FALSE)),"")</f>
        <v>0</v>
      </c>
      <c r="X79" s="29">
        <f>_xlfn.IFNA(IF($B79=0,0,+VLOOKUP($B79,'1v -ostali'!$A$15:$AC$372,X$3,FALSE)),"")</f>
        <v>0</v>
      </c>
      <c r="Y79" s="29">
        <f>_xlfn.IFNA(IF($B79=0,0,+VLOOKUP($B79,'1v -ostali'!$A$15:$AC$372,Y$3,FALSE)),"")</f>
        <v>0</v>
      </c>
      <c r="Z79" s="29">
        <f>_xlfn.IFNA(IF($B79=0,0,+VLOOKUP($B79,'1v -ostali'!$A$15:$AC$372,Z$3,FALSE)),"")</f>
        <v>0</v>
      </c>
      <c r="AA79" s="29">
        <f>_xlfn.IFNA(IF($B79=0,0,+VLOOKUP($B79,'1v -ostali'!$A$15:$AC$372,AA$3,FALSE)),"")</f>
        <v>0</v>
      </c>
      <c r="AB79" s="29">
        <f>_xlfn.IFNA(IF($B79=0,0,+VLOOKUP($B79,'1v -ostali'!$A$15:$AC$372,AB$3,FALSE)),"")</f>
        <v>0</v>
      </c>
      <c r="AC79" s="29">
        <f>_xlfn.IFNA(IF($B79=0,0,+VLOOKUP($B79,'1v -ostali'!$A$15:$AC$372,AC$3,FALSE)),"")</f>
        <v>0</v>
      </c>
      <c r="AD79" s="29">
        <f>+IFERROR((W79*'1v -ostali'!$C$6)/100,"")</f>
        <v>0</v>
      </c>
      <c r="AE79" s="29">
        <f>+IFERROR((X79*'1v -ostali'!$C$6)/100,"")</f>
        <v>0</v>
      </c>
      <c r="AF79" s="29">
        <f>+IFERROR((AB79*'1v -ostali'!$C$6)/100,"")</f>
        <v>0</v>
      </c>
      <c r="AG79" s="29">
        <f>+IFERROR((AC79*'1v -ostali'!$C$6)/100,"")</f>
        <v>0</v>
      </c>
    </row>
    <row r="80" spans="1:33" x14ac:dyDescent="0.2">
      <c r="A80">
        <f t="shared" si="6"/>
        <v>0</v>
      </c>
      <c r="B80">
        <f>+IF(MAX(B$4:B79)+1&lt;=B$1,B79+1,0)</f>
        <v>0</v>
      </c>
      <c r="C80" s="194">
        <f t="shared" si="7"/>
        <v>0</v>
      </c>
      <c r="D80">
        <f t="shared" si="8"/>
        <v>0</v>
      </c>
      <c r="E80" s="319">
        <f t="shared" si="9"/>
        <v>0</v>
      </c>
      <c r="F80" s="194">
        <f t="shared" si="10"/>
        <v>0</v>
      </c>
      <c r="G80">
        <f>_xlfn.IFNA(IF($B80=0,0,+VLOOKUP($B80,'1v -ostali'!$A$15:$O$372,G$3,FALSE)),"")</f>
        <v>0</v>
      </c>
      <c r="I80">
        <f>_xlfn.IFNA(IF($B80=0,0,+VLOOKUP($B80,'1v -ostali'!$A$15:$O$372,I$3,FALSE)),"")</f>
        <v>0</v>
      </c>
      <c r="J80">
        <f>_xlfn.IFNA(IF($B80=0,0,+VLOOKUP($B80,'1v -ostali'!$A$15:$O$372,J$3,FALSE)),"")</f>
        <v>0</v>
      </c>
      <c r="K80">
        <f>_xlfn.IFNA(IF($B80=0,0,+VLOOKUP($B80,'1v -ostali'!$A$15:$O$372,K$3,FALSE)),"")</f>
        <v>0</v>
      </c>
      <c r="L80">
        <f>_xlfn.IFNA(IF($B80=0,0,+VLOOKUP($B80,'1v -ostali'!$A$15:$O$372,L$3,FALSE)),"")</f>
        <v>0</v>
      </c>
      <c r="M80">
        <f>_xlfn.IFNA(IF($B80=0,0,+VLOOKUP($B80,'1v -ostali'!$A$15:$O$372,M$3,FALSE)),"")</f>
        <v>0</v>
      </c>
      <c r="N80">
        <f>_xlfn.IFNA(IF($B80=0,0,+VLOOKUP($B80,'1v -ostali'!$A$15:$O$372,N$3,FALSE)),"")</f>
        <v>0</v>
      </c>
      <c r="O80">
        <f>_xlfn.IFNA(IF($B80=0,0,+VLOOKUP($B80,'1v -ostali'!$A$15:$O$372,O$3,FALSE)),"")</f>
        <v>0</v>
      </c>
      <c r="R80">
        <f>_xlfn.IFNA(IF($B80=0,0,+VLOOKUP($B80,'1v -ostali'!$A$15:$O$372,R$3,FALSE)),"")</f>
        <v>0</v>
      </c>
      <c r="S80">
        <f>_xlfn.IFNA(IF($B80=0,0,+VLOOKUP($B80,'1v -ostali'!$A$15:$O$372,S$3,FALSE)),"")</f>
        <v>0</v>
      </c>
      <c r="T80" s="29">
        <f>_xlfn.IFNA(IF($B80=0,0,+VLOOKUP($B80,'1v -ostali'!$A$15:$AC$372,T$3,FALSE)),"")</f>
        <v>0</v>
      </c>
      <c r="U80" s="29">
        <f>_xlfn.IFNA(IF($B80=0,0,+VLOOKUP($B80,'1v -ostali'!$A$15:$AC$372,U$3,FALSE)),"")</f>
        <v>0</v>
      </c>
      <c r="V80" s="29">
        <f>_xlfn.IFNA(IF($B80=0,0,+VLOOKUP($B80,'1v -ostali'!$A$15:$AC$372,V$3,FALSE)),"")</f>
        <v>0</v>
      </c>
      <c r="W80" s="29">
        <f>_xlfn.IFNA(IF($B80=0,0,+VLOOKUP($B80,'1v -ostali'!$A$15:$AC$372,W$3,FALSE)),"")</f>
        <v>0</v>
      </c>
      <c r="X80" s="29">
        <f>_xlfn.IFNA(IF($B80=0,0,+VLOOKUP($B80,'1v -ostali'!$A$15:$AC$372,X$3,FALSE)),"")</f>
        <v>0</v>
      </c>
      <c r="Y80" s="29">
        <f>_xlfn.IFNA(IF($B80=0,0,+VLOOKUP($B80,'1v -ostali'!$A$15:$AC$372,Y$3,FALSE)),"")</f>
        <v>0</v>
      </c>
      <c r="Z80" s="29">
        <f>_xlfn.IFNA(IF($B80=0,0,+VLOOKUP($B80,'1v -ostali'!$A$15:$AC$372,Z$3,FALSE)),"")</f>
        <v>0</v>
      </c>
      <c r="AA80" s="29">
        <f>_xlfn.IFNA(IF($B80=0,0,+VLOOKUP($B80,'1v -ostali'!$A$15:$AC$372,AA$3,FALSE)),"")</f>
        <v>0</v>
      </c>
      <c r="AB80" s="29">
        <f>_xlfn.IFNA(IF($B80=0,0,+VLOOKUP($B80,'1v -ostali'!$A$15:$AC$372,AB$3,FALSE)),"")</f>
        <v>0</v>
      </c>
      <c r="AC80" s="29">
        <f>_xlfn.IFNA(IF($B80=0,0,+VLOOKUP($B80,'1v -ostali'!$A$15:$AC$372,AC$3,FALSE)),"")</f>
        <v>0</v>
      </c>
      <c r="AD80" s="29">
        <f>+IFERROR((W80*'1v -ostali'!$C$6)/100,"")</f>
        <v>0</v>
      </c>
      <c r="AE80" s="29">
        <f>+IFERROR((X80*'1v -ostali'!$C$6)/100,"")</f>
        <v>0</v>
      </c>
      <c r="AF80" s="29">
        <f>+IFERROR((AB80*'1v -ostali'!$C$6)/100,"")</f>
        <v>0</v>
      </c>
      <c r="AG80" s="29">
        <f>+IFERROR((AC80*'1v -ostali'!$C$6)/100,"")</f>
        <v>0</v>
      </c>
    </row>
    <row r="81" spans="1:33" x14ac:dyDescent="0.2">
      <c r="A81">
        <f t="shared" si="6"/>
        <v>0</v>
      </c>
      <c r="B81">
        <f>+IF(MAX(B$4:B80)+1&lt;=B$1,B80+1,0)</f>
        <v>0</v>
      </c>
      <c r="C81" s="194">
        <f t="shared" si="7"/>
        <v>0</v>
      </c>
      <c r="D81">
        <f t="shared" si="8"/>
        <v>0</v>
      </c>
      <c r="E81" s="319">
        <f t="shared" si="9"/>
        <v>0</v>
      </c>
      <c r="F81" s="194">
        <f t="shared" si="10"/>
        <v>0</v>
      </c>
      <c r="G81">
        <f>_xlfn.IFNA(IF($B81=0,0,+VLOOKUP($B81,'1v -ostali'!$A$15:$O$372,G$3,FALSE)),"")</f>
        <v>0</v>
      </c>
      <c r="I81">
        <f>_xlfn.IFNA(IF($B81=0,0,+VLOOKUP($B81,'1v -ostali'!$A$15:$O$372,I$3,FALSE)),"")</f>
        <v>0</v>
      </c>
      <c r="J81">
        <f>_xlfn.IFNA(IF($B81=0,0,+VLOOKUP($B81,'1v -ostali'!$A$15:$O$372,J$3,FALSE)),"")</f>
        <v>0</v>
      </c>
      <c r="K81">
        <f>_xlfn.IFNA(IF($B81=0,0,+VLOOKUP($B81,'1v -ostali'!$A$15:$O$372,K$3,FALSE)),"")</f>
        <v>0</v>
      </c>
      <c r="L81">
        <f>_xlfn.IFNA(IF($B81=0,0,+VLOOKUP($B81,'1v -ostali'!$A$15:$O$372,L$3,FALSE)),"")</f>
        <v>0</v>
      </c>
      <c r="M81">
        <f>_xlfn.IFNA(IF($B81=0,0,+VLOOKUP($B81,'1v -ostali'!$A$15:$O$372,M$3,FALSE)),"")</f>
        <v>0</v>
      </c>
      <c r="N81">
        <f>_xlfn.IFNA(IF($B81=0,0,+VLOOKUP($B81,'1v -ostali'!$A$15:$O$372,N$3,FALSE)),"")</f>
        <v>0</v>
      </c>
      <c r="O81">
        <f>_xlfn.IFNA(IF($B81=0,0,+VLOOKUP($B81,'1v -ostali'!$A$15:$O$372,O$3,FALSE)),"")</f>
        <v>0</v>
      </c>
      <c r="R81">
        <f>_xlfn.IFNA(IF($B81=0,0,+VLOOKUP($B81,'1v -ostali'!$A$15:$O$372,R$3,FALSE)),"")</f>
        <v>0</v>
      </c>
      <c r="S81">
        <f>_xlfn.IFNA(IF($B81=0,0,+VLOOKUP($B81,'1v -ostali'!$A$15:$O$372,S$3,FALSE)),"")</f>
        <v>0</v>
      </c>
      <c r="T81" s="29">
        <f>_xlfn.IFNA(IF($B81=0,0,+VLOOKUP($B81,'1v -ostali'!$A$15:$AC$372,T$3,FALSE)),"")</f>
        <v>0</v>
      </c>
      <c r="U81" s="29">
        <f>_xlfn.IFNA(IF($B81=0,0,+VLOOKUP($B81,'1v -ostali'!$A$15:$AC$372,U$3,FALSE)),"")</f>
        <v>0</v>
      </c>
      <c r="V81" s="29">
        <f>_xlfn.IFNA(IF($B81=0,0,+VLOOKUP($B81,'1v -ostali'!$A$15:$AC$372,V$3,FALSE)),"")</f>
        <v>0</v>
      </c>
      <c r="W81" s="29">
        <f>_xlfn.IFNA(IF($B81=0,0,+VLOOKUP($B81,'1v -ostali'!$A$15:$AC$372,W$3,FALSE)),"")</f>
        <v>0</v>
      </c>
      <c r="X81" s="29">
        <f>_xlfn.IFNA(IF($B81=0,0,+VLOOKUP($B81,'1v -ostali'!$A$15:$AC$372,X$3,FALSE)),"")</f>
        <v>0</v>
      </c>
      <c r="Y81" s="29">
        <f>_xlfn.IFNA(IF($B81=0,0,+VLOOKUP($B81,'1v -ostali'!$A$15:$AC$372,Y$3,FALSE)),"")</f>
        <v>0</v>
      </c>
      <c r="Z81" s="29">
        <f>_xlfn.IFNA(IF($B81=0,0,+VLOOKUP($B81,'1v -ostali'!$A$15:$AC$372,Z$3,FALSE)),"")</f>
        <v>0</v>
      </c>
      <c r="AA81" s="29">
        <f>_xlfn.IFNA(IF($B81=0,0,+VLOOKUP($B81,'1v -ostali'!$A$15:$AC$372,AA$3,FALSE)),"")</f>
        <v>0</v>
      </c>
      <c r="AB81" s="29">
        <f>_xlfn.IFNA(IF($B81=0,0,+VLOOKUP($B81,'1v -ostali'!$A$15:$AC$372,AB$3,FALSE)),"")</f>
        <v>0</v>
      </c>
      <c r="AC81" s="29">
        <f>_xlfn.IFNA(IF($B81=0,0,+VLOOKUP($B81,'1v -ostali'!$A$15:$AC$372,AC$3,FALSE)),"")</f>
        <v>0</v>
      </c>
      <c r="AD81" s="29">
        <f>+IFERROR((W81*'1v -ostali'!$C$6)/100,"")</f>
        <v>0</v>
      </c>
      <c r="AE81" s="29">
        <f>+IFERROR((X81*'1v -ostali'!$C$6)/100,"")</f>
        <v>0</v>
      </c>
      <c r="AF81" s="29">
        <f>+IFERROR((AB81*'1v -ostali'!$C$6)/100,"")</f>
        <v>0</v>
      </c>
      <c r="AG81" s="29">
        <f>+IFERROR((AC81*'1v -ostali'!$C$6)/100,"")</f>
        <v>0</v>
      </c>
    </row>
    <row r="82" spans="1:33" x14ac:dyDescent="0.2">
      <c r="A82">
        <f t="shared" si="6"/>
        <v>0</v>
      </c>
      <c r="B82">
        <f>+IF(MAX(B$4:B81)+1&lt;=B$1,B81+1,0)</f>
        <v>0</v>
      </c>
      <c r="C82" s="194">
        <f t="shared" si="7"/>
        <v>0</v>
      </c>
      <c r="D82">
        <f t="shared" si="8"/>
        <v>0</v>
      </c>
      <c r="E82" s="319">
        <f t="shared" si="9"/>
        <v>0</v>
      </c>
      <c r="F82" s="194">
        <f t="shared" si="10"/>
        <v>0</v>
      </c>
      <c r="G82">
        <f>_xlfn.IFNA(IF($B82=0,0,+VLOOKUP($B82,'1v -ostali'!$A$15:$O$372,G$3,FALSE)),"")</f>
        <v>0</v>
      </c>
      <c r="I82">
        <f>_xlfn.IFNA(IF($B82=0,0,+VLOOKUP($B82,'1v -ostali'!$A$15:$O$372,I$3,FALSE)),"")</f>
        <v>0</v>
      </c>
      <c r="J82">
        <f>_xlfn.IFNA(IF($B82=0,0,+VLOOKUP($B82,'1v -ostali'!$A$15:$O$372,J$3,FALSE)),"")</f>
        <v>0</v>
      </c>
      <c r="K82">
        <f>_xlfn.IFNA(IF($B82=0,0,+VLOOKUP($B82,'1v -ostali'!$A$15:$O$372,K$3,FALSE)),"")</f>
        <v>0</v>
      </c>
      <c r="L82">
        <f>_xlfn.IFNA(IF($B82=0,0,+VLOOKUP($B82,'1v -ostali'!$A$15:$O$372,L$3,FALSE)),"")</f>
        <v>0</v>
      </c>
      <c r="M82">
        <f>_xlfn.IFNA(IF($B82=0,0,+VLOOKUP($B82,'1v -ostali'!$A$15:$O$372,M$3,FALSE)),"")</f>
        <v>0</v>
      </c>
      <c r="N82">
        <f>_xlfn.IFNA(IF($B82=0,0,+VLOOKUP($B82,'1v -ostali'!$A$15:$O$372,N$3,FALSE)),"")</f>
        <v>0</v>
      </c>
      <c r="O82">
        <f>_xlfn.IFNA(IF($B82=0,0,+VLOOKUP($B82,'1v -ostali'!$A$15:$O$372,O$3,FALSE)),"")</f>
        <v>0</v>
      </c>
      <c r="R82">
        <f>_xlfn.IFNA(IF($B82=0,0,+VLOOKUP($B82,'1v -ostali'!$A$15:$O$372,R$3,FALSE)),"")</f>
        <v>0</v>
      </c>
      <c r="S82">
        <f>_xlfn.IFNA(IF($B82=0,0,+VLOOKUP($B82,'1v -ostali'!$A$15:$O$372,S$3,FALSE)),"")</f>
        <v>0</v>
      </c>
      <c r="T82" s="29">
        <f>_xlfn.IFNA(IF($B82=0,0,+VLOOKUP($B82,'1v -ostali'!$A$15:$AC$372,T$3,FALSE)),"")</f>
        <v>0</v>
      </c>
      <c r="U82" s="29">
        <f>_xlfn.IFNA(IF($B82=0,0,+VLOOKUP($B82,'1v -ostali'!$A$15:$AC$372,U$3,FALSE)),"")</f>
        <v>0</v>
      </c>
      <c r="V82" s="29">
        <f>_xlfn.IFNA(IF($B82=0,0,+VLOOKUP($B82,'1v -ostali'!$A$15:$AC$372,V$3,FALSE)),"")</f>
        <v>0</v>
      </c>
      <c r="W82" s="29">
        <f>_xlfn.IFNA(IF($B82=0,0,+VLOOKUP($B82,'1v -ostali'!$A$15:$AC$372,W$3,FALSE)),"")</f>
        <v>0</v>
      </c>
      <c r="X82" s="29">
        <f>_xlfn.IFNA(IF($B82=0,0,+VLOOKUP($B82,'1v -ostali'!$A$15:$AC$372,X$3,FALSE)),"")</f>
        <v>0</v>
      </c>
      <c r="Y82" s="29">
        <f>_xlfn.IFNA(IF($B82=0,0,+VLOOKUP($B82,'1v -ostali'!$A$15:$AC$372,Y$3,FALSE)),"")</f>
        <v>0</v>
      </c>
      <c r="Z82" s="29">
        <f>_xlfn.IFNA(IF($B82=0,0,+VLOOKUP($B82,'1v -ostali'!$A$15:$AC$372,Z$3,FALSE)),"")</f>
        <v>0</v>
      </c>
      <c r="AA82" s="29">
        <f>_xlfn.IFNA(IF($B82=0,0,+VLOOKUP($B82,'1v -ostali'!$A$15:$AC$372,AA$3,FALSE)),"")</f>
        <v>0</v>
      </c>
      <c r="AB82" s="29">
        <f>_xlfn.IFNA(IF($B82=0,0,+VLOOKUP($B82,'1v -ostali'!$A$15:$AC$372,AB$3,FALSE)),"")</f>
        <v>0</v>
      </c>
      <c r="AC82" s="29">
        <f>_xlfn.IFNA(IF($B82=0,0,+VLOOKUP($B82,'1v -ostali'!$A$15:$AC$372,AC$3,FALSE)),"")</f>
        <v>0</v>
      </c>
      <c r="AD82" s="29">
        <f>+IFERROR((W82*'1v -ostali'!$C$6)/100,"")</f>
        <v>0</v>
      </c>
      <c r="AE82" s="29">
        <f>+IFERROR((X82*'1v -ostali'!$C$6)/100,"")</f>
        <v>0</v>
      </c>
      <c r="AF82" s="29">
        <f>+IFERROR((AB82*'1v -ostali'!$C$6)/100,"")</f>
        <v>0</v>
      </c>
      <c r="AG82" s="29">
        <f>+IFERROR((AC82*'1v -ostali'!$C$6)/100,"")</f>
        <v>0</v>
      </c>
    </row>
    <row r="83" spans="1:33" x14ac:dyDescent="0.2">
      <c r="A83">
        <f t="shared" si="6"/>
        <v>0</v>
      </c>
      <c r="B83">
        <f>+IF(MAX(B$4:B82)+1&lt;=B$1,B82+1,0)</f>
        <v>0</v>
      </c>
      <c r="C83" s="194">
        <f t="shared" si="7"/>
        <v>0</v>
      </c>
      <c r="D83">
        <f t="shared" si="8"/>
        <v>0</v>
      </c>
      <c r="E83" s="319">
        <f t="shared" si="9"/>
        <v>0</v>
      </c>
      <c r="F83" s="194">
        <f t="shared" si="10"/>
        <v>0</v>
      </c>
      <c r="G83">
        <f>_xlfn.IFNA(IF($B83=0,0,+VLOOKUP($B83,'1v -ostali'!$A$15:$O$372,G$3,FALSE)),"")</f>
        <v>0</v>
      </c>
      <c r="I83">
        <f>_xlfn.IFNA(IF($B83=0,0,+VLOOKUP($B83,'1v -ostali'!$A$15:$O$372,I$3,FALSE)),"")</f>
        <v>0</v>
      </c>
      <c r="J83">
        <f>_xlfn.IFNA(IF($B83=0,0,+VLOOKUP($B83,'1v -ostali'!$A$15:$O$372,J$3,FALSE)),"")</f>
        <v>0</v>
      </c>
      <c r="K83">
        <f>_xlfn.IFNA(IF($B83=0,0,+VLOOKUP($B83,'1v -ostali'!$A$15:$O$372,K$3,FALSE)),"")</f>
        <v>0</v>
      </c>
      <c r="L83">
        <f>_xlfn.IFNA(IF($B83=0,0,+VLOOKUP($B83,'1v -ostali'!$A$15:$O$372,L$3,FALSE)),"")</f>
        <v>0</v>
      </c>
      <c r="M83">
        <f>_xlfn.IFNA(IF($B83=0,0,+VLOOKUP($B83,'1v -ostali'!$A$15:$O$372,M$3,FALSE)),"")</f>
        <v>0</v>
      </c>
      <c r="N83">
        <f>_xlfn.IFNA(IF($B83=0,0,+VLOOKUP($B83,'1v -ostali'!$A$15:$O$372,N$3,FALSE)),"")</f>
        <v>0</v>
      </c>
      <c r="O83">
        <f>_xlfn.IFNA(IF($B83=0,0,+VLOOKUP($B83,'1v -ostali'!$A$15:$O$372,O$3,FALSE)),"")</f>
        <v>0</v>
      </c>
      <c r="R83">
        <f>_xlfn.IFNA(IF($B83=0,0,+VLOOKUP($B83,'1v -ostali'!$A$15:$O$372,R$3,FALSE)),"")</f>
        <v>0</v>
      </c>
      <c r="S83">
        <f>_xlfn.IFNA(IF($B83=0,0,+VLOOKUP($B83,'1v -ostali'!$A$15:$O$372,S$3,FALSE)),"")</f>
        <v>0</v>
      </c>
      <c r="T83" s="29">
        <f>_xlfn.IFNA(IF($B83=0,0,+VLOOKUP($B83,'1v -ostali'!$A$15:$AC$372,T$3,FALSE)),"")</f>
        <v>0</v>
      </c>
      <c r="U83" s="29">
        <f>_xlfn.IFNA(IF($B83=0,0,+VLOOKUP($B83,'1v -ostali'!$A$15:$AC$372,U$3,FALSE)),"")</f>
        <v>0</v>
      </c>
      <c r="V83" s="29">
        <f>_xlfn.IFNA(IF($B83=0,0,+VLOOKUP($B83,'1v -ostali'!$A$15:$AC$372,V$3,FALSE)),"")</f>
        <v>0</v>
      </c>
      <c r="W83" s="29">
        <f>_xlfn.IFNA(IF($B83=0,0,+VLOOKUP($B83,'1v -ostali'!$A$15:$AC$372,W$3,FALSE)),"")</f>
        <v>0</v>
      </c>
      <c r="X83" s="29">
        <f>_xlfn.IFNA(IF($B83=0,0,+VLOOKUP($B83,'1v -ostali'!$A$15:$AC$372,X$3,FALSE)),"")</f>
        <v>0</v>
      </c>
      <c r="Y83" s="29">
        <f>_xlfn.IFNA(IF($B83=0,0,+VLOOKUP($B83,'1v -ostali'!$A$15:$AC$372,Y$3,FALSE)),"")</f>
        <v>0</v>
      </c>
      <c r="Z83" s="29">
        <f>_xlfn.IFNA(IF($B83=0,0,+VLOOKUP($B83,'1v -ostali'!$A$15:$AC$372,Z$3,FALSE)),"")</f>
        <v>0</v>
      </c>
      <c r="AA83" s="29">
        <f>_xlfn.IFNA(IF($B83=0,0,+VLOOKUP($B83,'1v -ostali'!$A$15:$AC$372,AA$3,FALSE)),"")</f>
        <v>0</v>
      </c>
      <c r="AB83" s="29">
        <f>_xlfn.IFNA(IF($B83=0,0,+VLOOKUP($B83,'1v -ostali'!$A$15:$AC$372,AB$3,FALSE)),"")</f>
        <v>0</v>
      </c>
      <c r="AC83" s="29">
        <f>_xlfn.IFNA(IF($B83=0,0,+VLOOKUP($B83,'1v -ostali'!$A$15:$AC$372,AC$3,FALSE)),"")</f>
        <v>0</v>
      </c>
      <c r="AD83" s="29">
        <f>+IFERROR((W83*'1v -ostali'!$C$6)/100,"")</f>
        <v>0</v>
      </c>
      <c r="AE83" s="29">
        <f>+IFERROR((X83*'1v -ostali'!$C$6)/100,"")</f>
        <v>0</v>
      </c>
      <c r="AF83" s="29">
        <f>+IFERROR((AB83*'1v -ostali'!$C$6)/100,"")</f>
        <v>0</v>
      </c>
      <c r="AG83" s="29">
        <f>+IFERROR((AC83*'1v -ostali'!$C$6)/100,"")</f>
        <v>0</v>
      </c>
    </row>
    <row r="84" spans="1:33" x14ac:dyDescent="0.2">
      <c r="A84">
        <f t="shared" si="6"/>
        <v>0</v>
      </c>
      <c r="B84">
        <f>+IF(MAX(B$4:B83)+1&lt;=B$1,B83+1,0)</f>
        <v>0</v>
      </c>
      <c r="C84" s="194">
        <f t="shared" ref="C84:C147" si="11">+IF(B84&gt;0,C83,0)</f>
        <v>0</v>
      </c>
      <c r="D84">
        <f t="shared" ref="D84:D147" si="12">+IF(C84&gt;0,D83,0)</f>
        <v>0</v>
      </c>
      <c r="E84" s="319">
        <f t="shared" ref="E84:E147" si="13">+IF(D84&gt;0,E83,0)</f>
        <v>0</v>
      </c>
      <c r="F84" s="194">
        <f t="shared" si="10"/>
        <v>0</v>
      </c>
      <c r="G84">
        <f>_xlfn.IFNA(IF($B84=0,0,+VLOOKUP($B84,'1v -ostali'!$A$15:$O$372,G$3,FALSE)),"")</f>
        <v>0</v>
      </c>
      <c r="I84">
        <f>_xlfn.IFNA(IF($B84=0,0,+VLOOKUP($B84,'1v -ostali'!$A$15:$O$372,I$3,FALSE)),"")</f>
        <v>0</v>
      </c>
      <c r="J84">
        <f>_xlfn.IFNA(IF($B84=0,0,+VLOOKUP($B84,'1v -ostali'!$A$15:$O$372,J$3,FALSE)),"")</f>
        <v>0</v>
      </c>
      <c r="K84">
        <f>_xlfn.IFNA(IF($B84=0,0,+VLOOKUP($B84,'1v -ostali'!$A$15:$O$372,K$3,FALSE)),"")</f>
        <v>0</v>
      </c>
      <c r="L84">
        <f>_xlfn.IFNA(IF($B84=0,0,+VLOOKUP($B84,'1v -ostali'!$A$15:$O$372,L$3,FALSE)),"")</f>
        <v>0</v>
      </c>
      <c r="M84">
        <f>_xlfn.IFNA(IF($B84=0,0,+VLOOKUP($B84,'1v -ostali'!$A$15:$O$372,M$3,FALSE)),"")</f>
        <v>0</v>
      </c>
      <c r="N84">
        <f>_xlfn.IFNA(IF($B84=0,0,+VLOOKUP($B84,'1v -ostali'!$A$15:$O$372,N$3,FALSE)),"")</f>
        <v>0</v>
      </c>
      <c r="O84">
        <f>_xlfn.IFNA(IF($B84=0,0,+VLOOKUP($B84,'1v -ostali'!$A$15:$O$372,O$3,FALSE)),"")</f>
        <v>0</v>
      </c>
      <c r="R84">
        <f>_xlfn.IFNA(IF($B84=0,0,+VLOOKUP($B84,'1v -ostali'!$A$15:$O$372,R$3,FALSE)),"")</f>
        <v>0</v>
      </c>
      <c r="S84">
        <f>_xlfn.IFNA(IF($B84=0,0,+VLOOKUP($B84,'1v -ostali'!$A$15:$O$372,S$3,FALSE)),"")</f>
        <v>0</v>
      </c>
      <c r="T84" s="29">
        <f>_xlfn.IFNA(IF($B84=0,0,+VLOOKUP($B84,'1v -ostali'!$A$15:$AC$372,T$3,FALSE)),"")</f>
        <v>0</v>
      </c>
      <c r="U84" s="29">
        <f>_xlfn.IFNA(IF($B84=0,0,+VLOOKUP($B84,'1v -ostali'!$A$15:$AC$372,U$3,FALSE)),"")</f>
        <v>0</v>
      </c>
      <c r="V84" s="29">
        <f>_xlfn.IFNA(IF($B84=0,0,+VLOOKUP($B84,'1v -ostali'!$A$15:$AC$372,V$3,FALSE)),"")</f>
        <v>0</v>
      </c>
      <c r="W84" s="29">
        <f>_xlfn.IFNA(IF($B84=0,0,+VLOOKUP($B84,'1v -ostali'!$A$15:$AC$372,W$3,FALSE)),"")</f>
        <v>0</v>
      </c>
      <c r="X84" s="29">
        <f>_xlfn.IFNA(IF($B84=0,0,+VLOOKUP($B84,'1v -ostali'!$A$15:$AC$372,X$3,FALSE)),"")</f>
        <v>0</v>
      </c>
      <c r="Y84" s="29">
        <f>_xlfn.IFNA(IF($B84=0,0,+VLOOKUP($B84,'1v -ostali'!$A$15:$AC$372,Y$3,FALSE)),"")</f>
        <v>0</v>
      </c>
      <c r="Z84" s="29">
        <f>_xlfn.IFNA(IF($B84=0,0,+VLOOKUP($B84,'1v -ostali'!$A$15:$AC$372,Z$3,FALSE)),"")</f>
        <v>0</v>
      </c>
      <c r="AA84" s="29">
        <f>_xlfn.IFNA(IF($B84=0,0,+VLOOKUP($B84,'1v -ostali'!$A$15:$AC$372,AA$3,FALSE)),"")</f>
        <v>0</v>
      </c>
      <c r="AB84" s="29">
        <f>_xlfn.IFNA(IF($B84=0,0,+VLOOKUP($B84,'1v -ostali'!$A$15:$AC$372,AB$3,FALSE)),"")</f>
        <v>0</v>
      </c>
      <c r="AC84" s="29">
        <f>_xlfn.IFNA(IF($B84=0,0,+VLOOKUP($B84,'1v -ostali'!$A$15:$AC$372,AC$3,FALSE)),"")</f>
        <v>0</v>
      </c>
      <c r="AD84" s="29">
        <f>+IFERROR((W84*'1v -ostali'!$C$6)/100,"")</f>
        <v>0</v>
      </c>
      <c r="AE84" s="29">
        <f>+IFERROR((X84*'1v -ostali'!$C$6)/100,"")</f>
        <v>0</v>
      </c>
      <c r="AF84" s="29">
        <f>+IFERROR((AB84*'1v -ostali'!$C$6)/100,"")</f>
        <v>0</v>
      </c>
      <c r="AG84" s="29">
        <f>+IFERROR((AC84*'1v -ostali'!$C$6)/100,"")</f>
        <v>0</v>
      </c>
    </row>
    <row r="85" spans="1:33" x14ac:dyDescent="0.2">
      <c r="A85">
        <f t="shared" si="6"/>
        <v>0</v>
      </c>
      <c r="B85">
        <f>+IF(MAX(B$4:B84)+1&lt;=B$1,B84+1,0)</f>
        <v>0</v>
      </c>
      <c r="C85" s="194">
        <f t="shared" si="11"/>
        <v>0</v>
      </c>
      <c r="D85">
        <f t="shared" si="12"/>
        <v>0</v>
      </c>
      <c r="E85" s="319">
        <f t="shared" si="13"/>
        <v>0</v>
      </c>
      <c r="F85" s="194">
        <f t="shared" si="10"/>
        <v>0</v>
      </c>
      <c r="G85">
        <f>_xlfn.IFNA(IF($B85=0,0,+VLOOKUP($B85,'1v -ostali'!$A$15:$O$372,G$3,FALSE)),"")</f>
        <v>0</v>
      </c>
      <c r="I85">
        <f>_xlfn.IFNA(IF($B85=0,0,+VLOOKUP($B85,'1v -ostali'!$A$15:$O$372,I$3,FALSE)),"")</f>
        <v>0</v>
      </c>
      <c r="J85">
        <f>_xlfn.IFNA(IF($B85=0,0,+VLOOKUP($B85,'1v -ostali'!$A$15:$O$372,J$3,FALSE)),"")</f>
        <v>0</v>
      </c>
      <c r="K85">
        <f>_xlfn.IFNA(IF($B85=0,0,+VLOOKUP($B85,'1v -ostali'!$A$15:$O$372,K$3,FALSE)),"")</f>
        <v>0</v>
      </c>
      <c r="L85">
        <f>_xlfn.IFNA(IF($B85=0,0,+VLOOKUP($B85,'1v -ostali'!$A$15:$O$372,L$3,FALSE)),"")</f>
        <v>0</v>
      </c>
      <c r="M85">
        <f>_xlfn.IFNA(IF($B85=0,0,+VLOOKUP($B85,'1v -ostali'!$A$15:$O$372,M$3,FALSE)),"")</f>
        <v>0</v>
      </c>
      <c r="N85">
        <f>_xlfn.IFNA(IF($B85=0,0,+VLOOKUP($B85,'1v -ostali'!$A$15:$O$372,N$3,FALSE)),"")</f>
        <v>0</v>
      </c>
      <c r="O85">
        <f>_xlfn.IFNA(IF($B85=0,0,+VLOOKUP($B85,'1v -ostali'!$A$15:$O$372,O$3,FALSE)),"")</f>
        <v>0</v>
      </c>
      <c r="R85">
        <f>_xlfn.IFNA(IF($B85=0,0,+VLOOKUP($B85,'1v -ostali'!$A$15:$O$372,R$3,FALSE)),"")</f>
        <v>0</v>
      </c>
      <c r="S85">
        <f>_xlfn.IFNA(IF($B85=0,0,+VLOOKUP($B85,'1v -ostali'!$A$15:$O$372,S$3,FALSE)),"")</f>
        <v>0</v>
      </c>
      <c r="T85" s="29">
        <f>_xlfn.IFNA(IF($B85=0,0,+VLOOKUP($B85,'1v -ostali'!$A$15:$AC$372,T$3,FALSE)),"")</f>
        <v>0</v>
      </c>
      <c r="U85" s="29">
        <f>_xlfn.IFNA(IF($B85=0,0,+VLOOKUP($B85,'1v -ostali'!$A$15:$AC$372,U$3,FALSE)),"")</f>
        <v>0</v>
      </c>
      <c r="V85" s="29">
        <f>_xlfn.IFNA(IF($B85=0,0,+VLOOKUP($B85,'1v -ostali'!$A$15:$AC$372,V$3,FALSE)),"")</f>
        <v>0</v>
      </c>
      <c r="W85" s="29">
        <f>_xlfn.IFNA(IF($B85=0,0,+VLOOKUP($B85,'1v -ostali'!$A$15:$AC$372,W$3,FALSE)),"")</f>
        <v>0</v>
      </c>
      <c r="X85" s="29">
        <f>_xlfn.IFNA(IF($B85=0,0,+VLOOKUP($B85,'1v -ostali'!$A$15:$AC$372,X$3,FALSE)),"")</f>
        <v>0</v>
      </c>
      <c r="Y85" s="29">
        <f>_xlfn.IFNA(IF($B85=0,0,+VLOOKUP($B85,'1v -ostali'!$A$15:$AC$372,Y$3,FALSE)),"")</f>
        <v>0</v>
      </c>
      <c r="Z85" s="29">
        <f>_xlfn.IFNA(IF($B85=0,0,+VLOOKUP($B85,'1v -ostali'!$A$15:$AC$372,Z$3,FALSE)),"")</f>
        <v>0</v>
      </c>
      <c r="AA85" s="29">
        <f>_xlfn.IFNA(IF($B85=0,0,+VLOOKUP($B85,'1v -ostali'!$A$15:$AC$372,AA$3,FALSE)),"")</f>
        <v>0</v>
      </c>
      <c r="AB85" s="29">
        <f>_xlfn.IFNA(IF($B85=0,0,+VLOOKUP($B85,'1v -ostali'!$A$15:$AC$372,AB$3,FALSE)),"")</f>
        <v>0</v>
      </c>
      <c r="AC85" s="29">
        <f>_xlfn.IFNA(IF($B85=0,0,+VLOOKUP($B85,'1v -ostali'!$A$15:$AC$372,AC$3,FALSE)),"")</f>
        <v>0</v>
      </c>
      <c r="AD85" s="29">
        <f>+IFERROR((W85*'1v -ostali'!$C$6)/100,"")</f>
        <v>0</v>
      </c>
      <c r="AE85" s="29">
        <f>+IFERROR((X85*'1v -ostali'!$C$6)/100,"")</f>
        <v>0</v>
      </c>
      <c r="AF85" s="29">
        <f>+IFERROR((AB85*'1v -ostali'!$C$6)/100,"")</f>
        <v>0</v>
      </c>
      <c r="AG85" s="29">
        <f>+IFERROR((AC85*'1v -ostali'!$C$6)/100,"")</f>
        <v>0</v>
      </c>
    </row>
    <row r="86" spans="1:33" x14ac:dyDescent="0.2">
      <c r="A86">
        <f t="shared" si="6"/>
        <v>0</v>
      </c>
      <c r="B86">
        <f>+IF(MAX(B$4:B85)+1&lt;=B$1,B85+1,0)</f>
        <v>0</v>
      </c>
      <c r="C86" s="194">
        <f t="shared" si="11"/>
        <v>0</v>
      </c>
      <c r="D86">
        <f t="shared" si="12"/>
        <v>0</v>
      </c>
      <c r="E86" s="319">
        <f t="shared" si="13"/>
        <v>0</v>
      </c>
      <c r="F86" s="194">
        <f t="shared" si="10"/>
        <v>0</v>
      </c>
      <c r="G86">
        <f>_xlfn.IFNA(IF($B86=0,0,+VLOOKUP($B86,'1v -ostali'!$A$15:$O$372,G$3,FALSE)),"")</f>
        <v>0</v>
      </c>
      <c r="I86">
        <f>_xlfn.IFNA(IF($B86=0,0,+VLOOKUP($B86,'1v -ostali'!$A$15:$O$372,I$3,FALSE)),"")</f>
        <v>0</v>
      </c>
      <c r="J86">
        <f>_xlfn.IFNA(IF($B86=0,0,+VLOOKUP($B86,'1v -ostali'!$A$15:$O$372,J$3,FALSE)),"")</f>
        <v>0</v>
      </c>
      <c r="K86">
        <f>_xlfn.IFNA(IF($B86=0,0,+VLOOKUP($B86,'1v -ostali'!$A$15:$O$372,K$3,FALSE)),"")</f>
        <v>0</v>
      </c>
      <c r="L86">
        <f>_xlfn.IFNA(IF($B86=0,0,+VLOOKUP($B86,'1v -ostali'!$A$15:$O$372,L$3,FALSE)),"")</f>
        <v>0</v>
      </c>
      <c r="M86">
        <f>_xlfn.IFNA(IF($B86=0,0,+VLOOKUP($B86,'1v -ostali'!$A$15:$O$372,M$3,FALSE)),"")</f>
        <v>0</v>
      </c>
      <c r="N86">
        <f>_xlfn.IFNA(IF($B86=0,0,+VLOOKUP($B86,'1v -ostali'!$A$15:$O$372,N$3,FALSE)),"")</f>
        <v>0</v>
      </c>
      <c r="O86">
        <f>_xlfn.IFNA(IF($B86=0,0,+VLOOKUP($B86,'1v -ostali'!$A$15:$O$372,O$3,FALSE)),"")</f>
        <v>0</v>
      </c>
      <c r="R86">
        <f>_xlfn.IFNA(IF($B86=0,0,+VLOOKUP($B86,'1v -ostali'!$A$15:$O$372,R$3,FALSE)),"")</f>
        <v>0</v>
      </c>
      <c r="S86">
        <f>_xlfn.IFNA(IF($B86=0,0,+VLOOKUP($B86,'1v -ostali'!$A$15:$O$372,S$3,FALSE)),"")</f>
        <v>0</v>
      </c>
      <c r="T86" s="29">
        <f>_xlfn.IFNA(IF($B86=0,0,+VLOOKUP($B86,'1v -ostali'!$A$15:$AC$372,T$3,FALSE)),"")</f>
        <v>0</v>
      </c>
      <c r="U86" s="29">
        <f>_xlfn.IFNA(IF($B86=0,0,+VLOOKUP($B86,'1v -ostali'!$A$15:$AC$372,U$3,FALSE)),"")</f>
        <v>0</v>
      </c>
      <c r="V86" s="29">
        <f>_xlfn.IFNA(IF($B86=0,0,+VLOOKUP($B86,'1v -ostali'!$A$15:$AC$372,V$3,FALSE)),"")</f>
        <v>0</v>
      </c>
      <c r="W86" s="29">
        <f>_xlfn.IFNA(IF($B86=0,0,+VLOOKUP($B86,'1v -ostali'!$A$15:$AC$372,W$3,FALSE)),"")</f>
        <v>0</v>
      </c>
      <c r="X86" s="29">
        <f>_xlfn.IFNA(IF($B86=0,0,+VLOOKUP($B86,'1v -ostali'!$A$15:$AC$372,X$3,FALSE)),"")</f>
        <v>0</v>
      </c>
      <c r="Y86" s="29">
        <f>_xlfn.IFNA(IF($B86=0,0,+VLOOKUP($B86,'1v -ostali'!$A$15:$AC$372,Y$3,FALSE)),"")</f>
        <v>0</v>
      </c>
      <c r="Z86" s="29">
        <f>_xlfn.IFNA(IF($B86=0,0,+VLOOKUP($B86,'1v -ostali'!$A$15:$AC$372,Z$3,FALSE)),"")</f>
        <v>0</v>
      </c>
      <c r="AA86" s="29">
        <f>_xlfn.IFNA(IF($B86=0,0,+VLOOKUP($B86,'1v -ostali'!$A$15:$AC$372,AA$3,FALSE)),"")</f>
        <v>0</v>
      </c>
      <c r="AB86" s="29">
        <f>_xlfn.IFNA(IF($B86=0,0,+VLOOKUP($B86,'1v -ostali'!$A$15:$AC$372,AB$3,FALSE)),"")</f>
        <v>0</v>
      </c>
      <c r="AC86" s="29">
        <f>_xlfn.IFNA(IF($B86=0,0,+VLOOKUP($B86,'1v -ostali'!$A$15:$AC$372,AC$3,FALSE)),"")</f>
        <v>0</v>
      </c>
      <c r="AD86" s="29">
        <f>+IFERROR((W86*'1v -ostali'!$C$6)/100,"")</f>
        <v>0</v>
      </c>
      <c r="AE86" s="29">
        <f>+IFERROR((X86*'1v -ostali'!$C$6)/100,"")</f>
        <v>0</v>
      </c>
      <c r="AF86" s="29">
        <f>+IFERROR((AB86*'1v -ostali'!$C$6)/100,"")</f>
        <v>0</v>
      </c>
      <c r="AG86" s="29">
        <f>+IFERROR((AC86*'1v -ostali'!$C$6)/100,"")</f>
        <v>0</v>
      </c>
    </row>
    <row r="87" spans="1:33" x14ac:dyDescent="0.2">
      <c r="A87">
        <f t="shared" si="6"/>
        <v>0</v>
      </c>
      <c r="B87">
        <f>+IF(MAX(B$4:B86)+1&lt;=B$1,B86+1,0)</f>
        <v>0</v>
      </c>
      <c r="C87" s="194">
        <f t="shared" si="11"/>
        <v>0</v>
      </c>
      <c r="D87">
        <f t="shared" si="12"/>
        <v>0</v>
      </c>
      <c r="E87" s="319">
        <f t="shared" si="13"/>
        <v>0</v>
      </c>
      <c r="F87" s="194">
        <f t="shared" si="10"/>
        <v>0</v>
      </c>
      <c r="G87">
        <f>_xlfn.IFNA(IF($B87=0,0,+VLOOKUP($B87,'1v -ostali'!$A$15:$O$372,G$3,FALSE)),"")</f>
        <v>0</v>
      </c>
      <c r="I87">
        <f>_xlfn.IFNA(IF($B87=0,0,+VLOOKUP($B87,'1v -ostali'!$A$15:$O$372,I$3,FALSE)),"")</f>
        <v>0</v>
      </c>
      <c r="J87">
        <f>_xlfn.IFNA(IF($B87=0,0,+VLOOKUP($B87,'1v -ostali'!$A$15:$O$372,J$3,FALSE)),"")</f>
        <v>0</v>
      </c>
      <c r="K87">
        <f>_xlfn.IFNA(IF($B87=0,0,+VLOOKUP($B87,'1v -ostali'!$A$15:$O$372,K$3,FALSE)),"")</f>
        <v>0</v>
      </c>
      <c r="L87">
        <f>_xlfn.IFNA(IF($B87=0,0,+VLOOKUP($B87,'1v -ostali'!$A$15:$O$372,L$3,FALSE)),"")</f>
        <v>0</v>
      </c>
      <c r="M87">
        <f>_xlfn.IFNA(IF($B87=0,0,+VLOOKUP($B87,'1v -ostali'!$A$15:$O$372,M$3,FALSE)),"")</f>
        <v>0</v>
      </c>
      <c r="N87">
        <f>_xlfn.IFNA(IF($B87=0,0,+VLOOKUP($B87,'1v -ostali'!$A$15:$O$372,N$3,FALSE)),"")</f>
        <v>0</v>
      </c>
      <c r="O87">
        <f>_xlfn.IFNA(IF($B87=0,0,+VLOOKUP($B87,'1v -ostali'!$A$15:$O$372,O$3,FALSE)),"")</f>
        <v>0</v>
      </c>
      <c r="R87">
        <f>_xlfn.IFNA(IF($B87=0,0,+VLOOKUP($B87,'1v -ostali'!$A$15:$O$372,R$3,FALSE)),"")</f>
        <v>0</v>
      </c>
      <c r="S87">
        <f>_xlfn.IFNA(IF($B87=0,0,+VLOOKUP($B87,'1v -ostali'!$A$15:$O$372,S$3,FALSE)),"")</f>
        <v>0</v>
      </c>
      <c r="T87" s="29">
        <f>_xlfn.IFNA(IF($B87=0,0,+VLOOKUP($B87,'1v -ostali'!$A$15:$AC$372,T$3,FALSE)),"")</f>
        <v>0</v>
      </c>
      <c r="U87" s="29">
        <f>_xlfn.IFNA(IF($B87=0,0,+VLOOKUP($B87,'1v -ostali'!$A$15:$AC$372,U$3,FALSE)),"")</f>
        <v>0</v>
      </c>
      <c r="V87" s="29">
        <f>_xlfn.IFNA(IF($B87=0,0,+VLOOKUP($B87,'1v -ostali'!$A$15:$AC$372,V$3,FALSE)),"")</f>
        <v>0</v>
      </c>
      <c r="W87" s="29">
        <f>_xlfn.IFNA(IF($B87=0,0,+VLOOKUP($B87,'1v -ostali'!$A$15:$AC$372,W$3,FALSE)),"")</f>
        <v>0</v>
      </c>
      <c r="X87" s="29">
        <f>_xlfn.IFNA(IF($B87=0,0,+VLOOKUP($B87,'1v -ostali'!$A$15:$AC$372,X$3,FALSE)),"")</f>
        <v>0</v>
      </c>
      <c r="Y87" s="29">
        <f>_xlfn.IFNA(IF($B87=0,0,+VLOOKUP($B87,'1v -ostali'!$A$15:$AC$372,Y$3,FALSE)),"")</f>
        <v>0</v>
      </c>
      <c r="Z87" s="29">
        <f>_xlfn.IFNA(IF($B87=0,0,+VLOOKUP($B87,'1v -ostali'!$A$15:$AC$372,Z$3,FALSE)),"")</f>
        <v>0</v>
      </c>
      <c r="AA87" s="29">
        <f>_xlfn.IFNA(IF($B87=0,0,+VLOOKUP($B87,'1v -ostali'!$A$15:$AC$372,AA$3,FALSE)),"")</f>
        <v>0</v>
      </c>
      <c r="AB87" s="29">
        <f>_xlfn.IFNA(IF($B87=0,0,+VLOOKUP($B87,'1v -ostali'!$A$15:$AC$372,AB$3,FALSE)),"")</f>
        <v>0</v>
      </c>
      <c r="AC87" s="29">
        <f>_xlfn.IFNA(IF($B87=0,0,+VLOOKUP($B87,'1v -ostali'!$A$15:$AC$372,AC$3,FALSE)),"")</f>
        <v>0</v>
      </c>
      <c r="AD87" s="29">
        <f>+IFERROR((W87*'1v -ostali'!$C$6)/100,"")</f>
        <v>0</v>
      </c>
      <c r="AE87" s="29">
        <f>+IFERROR((X87*'1v -ostali'!$C$6)/100,"")</f>
        <v>0</v>
      </c>
      <c r="AF87" s="29">
        <f>+IFERROR((AB87*'1v -ostali'!$C$6)/100,"")</f>
        <v>0</v>
      </c>
      <c r="AG87" s="29">
        <f>+IFERROR((AC87*'1v -ostali'!$C$6)/100,"")</f>
        <v>0</v>
      </c>
    </row>
    <row r="88" spans="1:33" x14ac:dyDescent="0.2">
      <c r="A88">
        <f t="shared" si="6"/>
        <v>0</v>
      </c>
      <c r="B88">
        <f>+IF(MAX(B$4:B87)+1&lt;=B$1,B87+1,0)</f>
        <v>0</v>
      </c>
      <c r="C88" s="194">
        <f t="shared" si="11"/>
        <v>0</v>
      </c>
      <c r="D88">
        <f t="shared" si="12"/>
        <v>0</v>
      </c>
      <c r="E88" s="319">
        <f t="shared" si="13"/>
        <v>0</v>
      </c>
      <c r="F88" s="194">
        <f t="shared" si="10"/>
        <v>0</v>
      </c>
      <c r="G88">
        <f>_xlfn.IFNA(IF($B88=0,0,+VLOOKUP($B88,'1v -ostali'!$A$15:$O$372,G$3,FALSE)),"")</f>
        <v>0</v>
      </c>
      <c r="I88">
        <f>_xlfn.IFNA(IF($B88=0,0,+VLOOKUP($B88,'1v -ostali'!$A$15:$O$372,I$3,FALSE)),"")</f>
        <v>0</v>
      </c>
      <c r="J88">
        <f>_xlfn.IFNA(IF($B88=0,0,+VLOOKUP($B88,'1v -ostali'!$A$15:$O$372,J$3,FALSE)),"")</f>
        <v>0</v>
      </c>
      <c r="K88">
        <f>_xlfn.IFNA(IF($B88=0,0,+VLOOKUP($B88,'1v -ostali'!$A$15:$O$372,K$3,FALSE)),"")</f>
        <v>0</v>
      </c>
      <c r="L88">
        <f>_xlfn.IFNA(IF($B88=0,0,+VLOOKUP($B88,'1v -ostali'!$A$15:$O$372,L$3,FALSE)),"")</f>
        <v>0</v>
      </c>
      <c r="M88">
        <f>_xlfn.IFNA(IF($B88=0,0,+VLOOKUP($B88,'1v -ostali'!$A$15:$O$372,M$3,FALSE)),"")</f>
        <v>0</v>
      </c>
      <c r="N88">
        <f>_xlfn.IFNA(IF($B88=0,0,+VLOOKUP($B88,'1v -ostali'!$A$15:$O$372,N$3,FALSE)),"")</f>
        <v>0</v>
      </c>
      <c r="O88">
        <f>_xlfn.IFNA(IF($B88=0,0,+VLOOKUP($B88,'1v -ostali'!$A$15:$O$372,O$3,FALSE)),"")</f>
        <v>0</v>
      </c>
      <c r="R88">
        <f>_xlfn.IFNA(IF($B88=0,0,+VLOOKUP($B88,'1v -ostali'!$A$15:$O$372,R$3,FALSE)),"")</f>
        <v>0</v>
      </c>
      <c r="S88">
        <f>_xlfn.IFNA(IF($B88=0,0,+VLOOKUP($B88,'1v -ostali'!$A$15:$O$372,S$3,FALSE)),"")</f>
        <v>0</v>
      </c>
      <c r="T88" s="29">
        <f>_xlfn.IFNA(IF($B88=0,0,+VLOOKUP($B88,'1v -ostali'!$A$15:$AC$372,T$3,FALSE)),"")</f>
        <v>0</v>
      </c>
      <c r="U88" s="29">
        <f>_xlfn.IFNA(IF($B88=0,0,+VLOOKUP($B88,'1v -ostali'!$A$15:$AC$372,U$3,FALSE)),"")</f>
        <v>0</v>
      </c>
      <c r="V88" s="29">
        <f>_xlfn.IFNA(IF($B88=0,0,+VLOOKUP($B88,'1v -ostali'!$A$15:$AC$372,V$3,FALSE)),"")</f>
        <v>0</v>
      </c>
      <c r="W88" s="29">
        <f>_xlfn.IFNA(IF($B88=0,0,+VLOOKUP($B88,'1v -ostali'!$A$15:$AC$372,W$3,FALSE)),"")</f>
        <v>0</v>
      </c>
      <c r="X88" s="29">
        <f>_xlfn.IFNA(IF($B88=0,0,+VLOOKUP($B88,'1v -ostali'!$A$15:$AC$372,X$3,FALSE)),"")</f>
        <v>0</v>
      </c>
      <c r="Y88" s="29">
        <f>_xlfn.IFNA(IF($B88=0,0,+VLOOKUP($B88,'1v -ostali'!$A$15:$AC$372,Y$3,FALSE)),"")</f>
        <v>0</v>
      </c>
      <c r="Z88" s="29">
        <f>_xlfn.IFNA(IF($B88=0,0,+VLOOKUP($B88,'1v -ostali'!$A$15:$AC$372,Z$3,FALSE)),"")</f>
        <v>0</v>
      </c>
      <c r="AA88" s="29">
        <f>_xlfn.IFNA(IF($B88=0,0,+VLOOKUP($B88,'1v -ostali'!$A$15:$AC$372,AA$3,FALSE)),"")</f>
        <v>0</v>
      </c>
      <c r="AB88" s="29">
        <f>_xlfn.IFNA(IF($B88=0,0,+VLOOKUP($B88,'1v -ostali'!$A$15:$AC$372,AB$3,FALSE)),"")</f>
        <v>0</v>
      </c>
      <c r="AC88" s="29">
        <f>_xlfn.IFNA(IF($B88=0,0,+VLOOKUP($B88,'1v -ostali'!$A$15:$AC$372,AC$3,FALSE)),"")</f>
        <v>0</v>
      </c>
      <c r="AD88" s="29">
        <f>+IFERROR((W88*'1v -ostali'!$C$6)/100,"")</f>
        <v>0</v>
      </c>
      <c r="AE88" s="29">
        <f>+IFERROR((X88*'1v -ostali'!$C$6)/100,"")</f>
        <v>0</v>
      </c>
      <c r="AF88" s="29">
        <f>+IFERROR((AB88*'1v -ostali'!$C$6)/100,"")</f>
        <v>0</v>
      </c>
      <c r="AG88" s="29">
        <f>+IFERROR((AC88*'1v -ostali'!$C$6)/100,"")</f>
        <v>0</v>
      </c>
    </row>
    <row r="89" spans="1:33" x14ac:dyDescent="0.2">
      <c r="A89">
        <f t="shared" si="6"/>
        <v>0</v>
      </c>
      <c r="B89">
        <f>+IF(MAX(B$4:B88)+1&lt;=B$1,B88+1,0)</f>
        <v>0</v>
      </c>
      <c r="C89" s="194">
        <f t="shared" si="11"/>
        <v>0</v>
      </c>
      <c r="D89">
        <f t="shared" si="12"/>
        <v>0</v>
      </c>
      <c r="E89" s="319">
        <f t="shared" si="13"/>
        <v>0</v>
      </c>
      <c r="F89" s="194">
        <f t="shared" si="10"/>
        <v>0</v>
      </c>
      <c r="G89">
        <f>_xlfn.IFNA(IF($B89=0,0,+VLOOKUP($B89,'1v -ostali'!$A$15:$O$372,G$3,FALSE)),"")</f>
        <v>0</v>
      </c>
      <c r="I89">
        <f>_xlfn.IFNA(IF($B89=0,0,+VLOOKUP($B89,'1v -ostali'!$A$15:$O$372,I$3,FALSE)),"")</f>
        <v>0</v>
      </c>
      <c r="J89">
        <f>_xlfn.IFNA(IF($B89=0,0,+VLOOKUP($B89,'1v -ostali'!$A$15:$O$372,J$3,FALSE)),"")</f>
        <v>0</v>
      </c>
      <c r="K89">
        <f>_xlfn.IFNA(IF($B89=0,0,+VLOOKUP($B89,'1v -ostali'!$A$15:$O$372,K$3,FALSE)),"")</f>
        <v>0</v>
      </c>
      <c r="L89">
        <f>_xlfn.IFNA(IF($B89=0,0,+VLOOKUP($B89,'1v -ostali'!$A$15:$O$372,L$3,FALSE)),"")</f>
        <v>0</v>
      </c>
      <c r="M89">
        <f>_xlfn.IFNA(IF($B89=0,0,+VLOOKUP($B89,'1v -ostali'!$A$15:$O$372,M$3,FALSE)),"")</f>
        <v>0</v>
      </c>
      <c r="N89">
        <f>_xlfn.IFNA(IF($B89=0,0,+VLOOKUP($B89,'1v -ostali'!$A$15:$O$372,N$3,FALSE)),"")</f>
        <v>0</v>
      </c>
      <c r="O89">
        <f>_xlfn.IFNA(IF($B89=0,0,+VLOOKUP($B89,'1v -ostali'!$A$15:$O$372,O$3,FALSE)),"")</f>
        <v>0</v>
      </c>
      <c r="R89">
        <f>_xlfn.IFNA(IF($B89=0,0,+VLOOKUP($B89,'1v -ostali'!$A$15:$O$372,R$3,FALSE)),"")</f>
        <v>0</v>
      </c>
      <c r="S89">
        <f>_xlfn.IFNA(IF($B89=0,0,+VLOOKUP($B89,'1v -ostali'!$A$15:$O$372,S$3,FALSE)),"")</f>
        <v>0</v>
      </c>
      <c r="T89" s="29">
        <f>_xlfn.IFNA(IF($B89=0,0,+VLOOKUP($B89,'1v -ostali'!$A$15:$AC$372,T$3,FALSE)),"")</f>
        <v>0</v>
      </c>
      <c r="U89" s="29">
        <f>_xlfn.IFNA(IF($B89=0,0,+VLOOKUP($B89,'1v -ostali'!$A$15:$AC$372,U$3,FALSE)),"")</f>
        <v>0</v>
      </c>
      <c r="V89" s="29">
        <f>_xlfn.IFNA(IF($B89=0,0,+VLOOKUP($B89,'1v -ostali'!$A$15:$AC$372,V$3,FALSE)),"")</f>
        <v>0</v>
      </c>
      <c r="W89" s="29">
        <f>_xlfn.IFNA(IF($B89=0,0,+VLOOKUP($B89,'1v -ostali'!$A$15:$AC$372,W$3,FALSE)),"")</f>
        <v>0</v>
      </c>
      <c r="X89" s="29">
        <f>_xlfn.IFNA(IF($B89=0,0,+VLOOKUP($B89,'1v -ostali'!$A$15:$AC$372,X$3,FALSE)),"")</f>
        <v>0</v>
      </c>
      <c r="Y89" s="29">
        <f>_xlfn.IFNA(IF($B89=0,0,+VLOOKUP($B89,'1v -ostali'!$A$15:$AC$372,Y$3,FALSE)),"")</f>
        <v>0</v>
      </c>
      <c r="Z89" s="29">
        <f>_xlfn.IFNA(IF($B89=0,0,+VLOOKUP($B89,'1v -ostali'!$A$15:$AC$372,Z$3,FALSE)),"")</f>
        <v>0</v>
      </c>
      <c r="AA89" s="29">
        <f>_xlfn.IFNA(IF($B89=0,0,+VLOOKUP($B89,'1v -ostali'!$A$15:$AC$372,AA$3,FALSE)),"")</f>
        <v>0</v>
      </c>
      <c r="AB89" s="29">
        <f>_xlfn.IFNA(IF($B89=0,0,+VLOOKUP($B89,'1v -ostali'!$A$15:$AC$372,AB$3,FALSE)),"")</f>
        <v>0</v>
      </c>
      <c r="AC89" s="29">
        <f>_xlfn.IFNA(IF($B89=0,0,+VLOOKUP($B89,'1v -ostali'!$A$15:$AC$372,AC$3,FALSE)),"")</f>
        <v>0</v>
      </c>
      <c r="AD89" s="29">
        <f>+IFERROR((W89*'1v -ostali'!$C$6)/100,"")</f>
        <v>0</v>
      </c>
      <c r="AE89" s="29">
        <f>+IFERROR((X89*'1v -ostali'!$C$6)/100,"")</f>
        <v>0</v>
      </c>
      <c r="AF89" s="29">
        <f>+IFERROR((AB89*'1v -ostali'!$C$6)/100,"")</f>
        <v>0</v>
      </c>
      <c r="AG89" s="29">
        <f>+IFERROR((AC89*'1v -ostali'!$C$6)/100,"")</f>
        <v>0</v>
      </c>
    </row>
    <row r="90" spans="1:33" x14ac:dyDescent="0.2">
      <c r="A90">
        <f t="shared" si="6"/>
        <v>0</v>
      </c>
      <c r="B90">
        <f>+IF(MAX(B$4:B89)+1&lt;=B$1,B89+1,0)</f>
        <v>0</v>
      </c>
      <c r="C90" s="194">
        <f t="shared" si="11"/>
        <v>0</v>
      </c>
      <c r="D90">
        <f t="shared" si="12"/>
        <v>0</v>
      </c>
      <c r="E90" s="319">
        <f t="shared" si="13"/>
        <v>0</v>
      </c>
      <c r="F90" s="194">
        <f t="shared" si="10"/>
        <v>0</v>
      </c>
      <c r="G90">
        <f>_xlfn.IFNA(IF($B90=0,0,+VLOOKUP($B90,'1v -ostali'!$A$15:$O$372,G$3,FALSE)),"")</f>
        <v>0</v>
      </c>
      <c r="I90">
        <f>_xlfn.IFNA(IF($B90=0,0,+VLOOKUP($B90,'1v -ostali'!$A$15:$O$372,I$3,FALSE)),"")</f>
        <v>0</v>
      </c>
      <c r="J90">
        <f>_xlfn.IFNA(IF($B90=0,0,+VLOOKUP($B90,'1v -ostali'!$A$15:$O$372,J$3,FALSE)),"")</f>
        <v>0</v>
      </c>
      <c r="K90">
        <f>_xlfn.IFNA(IF($B90=0,0,+VLOOKUP($B90,'1v -ostali'!$A$15:$O$372,K$3,FALSE)),"")</f>
        <v>0</v>
      </c>
      <c r="L90">
        <f>_xlfn.IFNA(IF($B90=0,0,+VLOOKUP($B90,'1v -ostali'!$A$15:$O$372,L$3,FALSE)),"")</f>
        <v>0</v>
      </c>
      <c r="M90">
        <f>_xlfn.IFNA(IF($B90=0,0,+VLOOKUP($B90,'1v -ostali'!$A$15:$O$372,M$3,FALSE)),"")</f>
        <v>0</v>
      </c>
      <c r="N90">
        <f>_xlfn.IFNA(IF($B90=0,0,+VLOOKUP($B90,'1v -ostali'!$A$15:$O$372,N$3,FALSE)),"")</f>
        <v>0</v>
      </c>
      <c r="O90">
        <f>_xlfn.IFNA(IF($B90=0,0,+VLOOKUP($B90,'1v -ostali'!$A$15:$O$372,O$3,FALSE)),"")</f>
        <v>0</v>
      </c>
      <c r="R90">
        <f>_xlfn.IFNA(IF($B90=0,0,+VLOOKUP($B90,'1v -ostali'!$A$15:$O$372,R$3,FALSE)),"")</f>
        <v>0</v>
      </c>
      <c r="S90">
        <f>_xlfn.IFNA(IF($B90=0,0,+VLOOKUP($B90,'1v -ostali'!$A$15:$O$372,S$3,FALSE)),"")</f>
        <v>0</v>
      </c>
      <c r="T90" s="29">
        <f>_xlfn.IFNA(IF($B90=0,0,+VLOOKUP($B90,'1v -ostali'!$A$15:$AC$372,T$3,FALSE)),"")</f>
        <v>0</v>
      </c>
      <c r="U90" s="29">
        <f>_xlfn.IFNA(IF($B90=0,0,+VLOOKUP($B90,'1v -ostali'!$A$15:$AC$372,U$3,FALSE)),"")</f>
        <v>0</v>
      </c>
      <c r="V90" s="29">
        <f>_xlfn.IFNA(IF($B90=0,0,+VLOOKUP($B90,'1v -ostali'!$A$15:$AC$372,V$3,FALSE)),"")</f>
        <v>0</v>
      </c>
      <c r="W90" s="29">
        <f>_xlfn.IFNA(IF($B90=0,0,+VLOOKUP($B90,'1v -ostali'!$A$15:$AC$372,W$3,FALSE)),"")</f>
        <v>0</v>
      </c>
      <c r="X90" s="29">
        <f>_xlfn.IFNA(IF($B90=0,0,+VLOOKUP($B90,'1v -ostali'!$A$15:$AC$372,X$3,FALSE)),"")</f>
        <v>0</v>
      </c>
      <c r="Y90" s="29">
        <f>_xlfn.IFNA(IF($B90=0,0,+VLOOKUP($B90,'1v -ostali'!$A$15:$AC$372,Y$3,FALSE)),"")</f>
        <v>0</v>
      </c>
      <c r="Z90" s="29">
        <f>_xlfn.IFNA(IF($B90=0,0,+VLOOKUP($B90,'1v -ostali'!$A$15:$AC$372,Z$3,FALSE)),"")</f>
        <v>0</v>
      </c>
      <c r="AA90" s="29">
        <f>_xlfn.IFNA(IF($B90=0,0,+VLOOKUP($B90,'1v -ostali'!$A$15:$AC$372,AA$3,FALSE)),"")</f>
        <v>0</v>
      </c>
      <c r="AB90" s="29">
        <f>_xlfn.IFNA(IF($B90=0,0,+VLOOKUP($B90,'1v -ostali'!$A$15:$AC$372,AB$3,FALSE)),"")</f>
        <v>0</v>
      </c>
      <c r="AC90" s="29">
        <f>_xlfn.IFNA(IF($B90=0,0,+VLOOKUP($B90,'1v -ostali'!$A$15:$AC$372,AC$3,FALSE)),"")</f>
        <v>0</v>
      </c>
      <c r="AD90" s="29">
        <f>+IFERROR((W90*'1v -ostali'!$C$6)/100,"")</f>
        <v>0</v>
      </c>
      <c r="AE90" s="29">
        <f>+IFERROR((X90*'1v -ostali'!$C$6)/100,"")</f>
        <v>0</v>
      </c>
      <c r="AF90" s="29">
        <f>+IFERROR((AB90*'1v -ostali'!$C$6)/100,"")</f>
        <v>0</v>
      </c>
      <c r="AG90" s="29">
        <f>+IFERROR((AC90*'1v -ostali'!$C$6)/100,"")</f>
        <v>0</v>
      </c>
    </row>
    <row r="91" spans="1:33" x14ac:dyDescent="0.2">
      <c r="A91">
        <f t="shared" si="6"/>
        <v>0</v>
      </c>
      <c r="B91">
        <f>+IF(MAX(B$4:B90)+1&lt;=B$1,B90+1,0)</f>
        <v>0</v>
      </c>
      <c r="C91" s="194">
        <f t="shared" si="11"/>
        <v>0</v>
      </c>
      <c r="D91">
        <f t="shared" si="12"/>
        <v>0</v>
      </c>
      <c r="E91" s="319">
        <f t="shared" si="13"/>
        <v>0</v>
      </c>
      <c r="F91" s="194">
        <f t="shared" si="10"/>
        <v>0</v>
      </c>
      <c r="G91">
        <f>_xlfn.IFNA(IF($B91=0,0,+VLOOKUP($B91,'1v -ostali'!$A$15:$O$372,G$3,FALSE)),"")</f>
        <v>0</v>
      </c>
      <c r="I91">
        <f>_xlfn.IFNA(IF($B91=0,0,+VLOOKUP($B91,'1v -ostali'!$A$15:$O$372,I$3,FALSE)),"")</f>
        <v>0</v>
      </c>
      <c r="J91">
        <f>_xlfn.IFNA(IF($B91=0,0,+VLOOKUP($B91,'1v -ostali'!$A$15:$O$372,J$3,FALSE)),"")</f>
        <v>0</v>
      </c>
      <c r="K91">
        <f>_xlfn.IFNA(IF($B91=0,0,+VLOOKUP($B91,'1v -ostali'!$A$15:$O$372,K$3,FALSE)),"")</f>
        <v>0</v>
      </c>
      <c r="L91">
        <f>_xlfn.IFNA(IF($B91=0,0,+VLOOKUP($B91,'1v -ostali'!$A$15:$O$372,L$3,FALSE)),"")</f>
        <v>0</v>
      </c>
      <c r="M91">
        <f>_xlfn.IFNA(IF($B91=0,0,+VLOOKUP($B91,'1v -ostali'!$A$15:$O$372,M$3,FALSE)),"")</f>
        <v>0</v>
      </c>
      <c r="N91">
        <f>_xlfn.IFNA(IF($B91=0,0,+VLOOKUP($B91,'1v -ostali'!$A$15:$O$372,N$3,FALSE)),"")</f>
        <v>0</v>
      </c>
      <c r="O91">
        <f>_xlfn.IFNA(IF($B91=0,0,+VLOOKUP($B91,'1v -ostali'!$A$15:$O$372,O$3,FALSE)),"")</f>
        <v>0</v>
      </c>
      <c r="R91">
        <f>_xlfn.IFNA(IF($B91=0,0,+VLOOKUP($B91,'1v -ostali'!$A$15:$O$372,R$3,FALSE)),"")</f>
        <v>0</v>
      </c>
      <c r="S91">
        <f>_xlfn.IFNA(IF($B91=0,0,+VLOOKUP($B91,'1v -ostali'!$A$15:$O$372,S$3,FALSE)),"")</f>
        <v>0</v>
      </c>
      <c r="T91" s="29">
        <f>_xlfn.IFNA(IF($B91=0,0,+VLOOKUP($B91,'1v -ostali'!$A$15:$AC$372,T$3,FALSE)),"")</f>
        <v>0</v>
      </c>
      <c r="U91" s="29">
        <f>_xlfn.IFNA(IF($B91=0,0,+VLOOKUP($B91,'1v -ostali'!$A$15:$AC$372,U$3,FALSE)),"")</f>
        <v>0</v>
      </c>
      <c r="V91" s="29">
        <f>_xlfn.IFNA(IF($B91=0,0,+VLOOKUP($B91,'1v -ostali'!$A$15:$AC$372,V$3,FALSE)),"")</f>
        <v>0</v>
      </c>
      <c r="W91" s="29">
        <f>_xlfn.IFNA(IF($B91=0,0,+VLOOKUP($B91,'1v -ostali'!$A$15:$AC$372,W$3,FALSE)),"")</f>
        <v>0</v>
      </c>
      <c r="X91" s="29">
        <f>_xlfn.IFNA(IF($B91=0,0,+VLOOKUP($B91,'1v -ostali'!$A$15:$AC$372,X$3,FALSE)),"")</f>
        <v>0</v>
      </c>
      <c r="Y91" s="29">
        <f>_xlfn.IFNA(IF($B91=0,0,+VLOOKUP($B91,'1v -ostali'!$A$15:$AC$372,Y$3,FALSE)),"")</f>
        <v>0</v>
      </c>
      <c r="Z91" s="29">
        <f>_xlfn.IFNA(IF($B91=0,0,+VLOOKUP($B91,'1v -ostali'!$A$15:$AC$372,Z$3,FALSE)),"")</f>
        <v>0</v>
      </c>
      <c r="AA91" s="29">
        <f>_xlfn.IFNA(IF($B91=0,0,+VLOOKUP($B91,'1v -ostali'!$A$15:$AC$372,AA$3,FALSE)),"")</f>
        <v>0</v>
      </c>
      <c r="AB91" s="29">
        <f>_xlfn.IFNA(IF($B91=0,0,+VLOOKUP($B91,'1v -ostali'!$A$15:$AC$372,AB$3,FALSE)),"")</f>
        <v>0</v>
      </c>
      <c r="AC91" s="29">
        <f>_xlfn.IFNA(IF($B91=0,0,+VLOOKUP($B91,'1v -ostali'!$A$15:$AC$372,AC$3,FALSE)),"")</f>
        <v>0</v>
      </c>
      <c r="AD91" s="29">
        <f>+IFERROR((W91*'1v -ostali'!$C$6)/100,"")</f>
        <v>0</v>
      </c>
      <c r="AE91" s="29">
        <f>+IFERROR((X91*'1v -ostali'!$C$6)/100,"")</f>
        <v>0</v>
      </c>
      <c r="AF91" s="29">
        <f>+IFERROR((AB91*'1v -ostali'!$C$6)/100,"")</f>
        <v>0</v>
      </c>
      <c r="AG91" s="29">
        <f>+IFERROR((AC91*'1v -ostali'!$C$6)/100,"")</f>
        <v>0</v>
      </c>
    </row>
    <row r="92" spans="1:33" x14ac:dyDescent="0.2">
      <c r="A92">
        <f t="shared" si="6"/>
        <v>0</v>
      </c>
      <c r="B92">
        <f>+IF(MAX(B$4:B91)+1&lt;=B$1,B91+1,0)</f>
        <v>0</v>
      </c>
      <c r="C92" s="194">
        <f t="shared" si="11"/>
        <v>0</v>
      </c>
      <c r="D92">
        <f t="shared" si="12"/>
        <v>0</v>
      </c>
      <c r="E92" s="319">
        <f t="shared" si="13"/>
        <v>0</v>
      </c>
      <c r="F92" s="194">
        <f t="shared" si="10"/>
        <v>0</v>
      </c>
      <c r="G92">
        <f>_xlfn.IFNA(IF($B92=0,0,+VLOOKUP($B92,'1v -ostali'!$A$15:$O$372,G$3,FALSE)),"")</f>
        <v>0</v>
      </c>
      <c r="I92">
        <f>_xlfn.IFNA(IF($B92=0,0,+VLOOKUP($B92,'1v -ostali'!$A$15:$O$372,I$3,FALSE)),"")</f>
        <v>0</v>
      </c>
      <c r="J92">
        <f>_xlfn.IFNA(IF($B92=0,0,+VLOOKUP($B92,'1v -ostali'!$A$15:$O$372,J$3,FALSE)),"")</f>
        <v>0</v>
      </c>
      <c r="K92">
        <f>_xlfn.IFNA(IF($B92=0,0,+VLOOKUP($B92,'1v -ostali'!$A$15:$O$372,K$3,FALSE)),"")</f>
        <v>0</v>
      </c>
      <c r="L92">
        <f>_xlfn.IFNA(IF($B92=0,0,+VLOOKUP($B92,'1v -ostali'!$A$15:$O$372,L$3,FALSE)),"")</f>
        <v>0</v>
      </c>
      <c r="M92">
        <f>_xlfn.IFNA(IF($B92=0,0,+VLOOKUP($B92,'1v -ostali'!$A$15:$O$372,M$3,FALSE)),"")</f>
        <v>0</v>
      </c>
      <c r="N92">
        <f>_xlfn.IFNA(IF($B92=0,0,+VLOOKUP($B92,'1v -ostali'!$A$15:$O$372,N$3,FALSE)),"")</f>
        <v>0</v>
      </c>
      <c r="O92">
        <f>_xlfn.IFNA(IF($B92=0,0,+VLOOKUP($B92,'1v -ostali'!$A$15:$O$372,O$3,FALSE)),"")</f>
        <v>0</v>
      </c>
      <c r="R92">
        <f>_xlfn.IFNA(IF($B92=0,0,+VLOOKUP($B92,'1v -ostali'!$A$15:$O$372,R$3,FALSE)),"")</f>
        <v>0</v>
      </c>
      <c r="S92">
        <f>_xlfn.IFNA(IF($B92=0,0,+VLOOKUP($B92,'1v -ostali'!$A$15:$O$372,S$3,FALSE)),"")</f>
        <v>0</v>
      </c>
      <c r="T92" s="29">
        <f>_xlfn.IFNA(IF($B92=0,0,+VLOOKUP($B92,'1v -ostali'!$A$15:$AC$372,T$3,FALSE)),"")</f>
        <v>0</v>
      </c>
      <c r="U92" s="29">
        <f>_xlfn.IFNA(IF($B92=0,0,+VLOOKUP($B92,'1v -ostali'!$A$15:$AC$372,U$3,FALSE)),"")</f>
        <v>0</v>
      </c>
      <c r="V92" s="29">
        <f>_xlfn.IFNA(IF($B92=0,0,+VLOOKUP($B92,'1v -ostali'!$A$15:$AC$372,V$3,FALSE)),"")</f>
        <v>0</v>
      </c>
      <c r="W92" s="29">
        <f>_xlfn.IFNA(IF($B92=0,0,+VLOOKUP($B92,'1v -ostali'!$A$15:$AC$372,W$3,FALSE)),"")</f>
        <v>0</v>
      </c>
      <c r="X92" s="29">
        <f>_xlfn.IFNA(IF($B92=0,0,+VLOOKUP($B92,'1v -ostali'!$A$15:$AC$372,X$3,FALSE)),"")</f>
        <v>0</v>
      </c>
      <c r="Y92" s="29">
        <f>_xlfn.IFNA(IF($B92=0,0,+VLOOKUP($B92,'1v -ostali'!$A$15:$AC$372,Y$3,FALSE)),"")</f>
        <v>0</v>
      </c>
      <c r="Z92" s="29">
        <f>_xlfn.IFNA(IF($B92=0,0,+VLOOKUP($B92,'1v -ostali'!$A$15:$AC$372,Z$3,FALSE)),"")</f>
        <v>0</v>
      </c>
      <c r="AA92" s="29">
        <f>_xlfn.IFNA(IF($B92=0,0,+VLOOKUP($B92,'1v -ostali'!$A$15:$AC$372,AA$3,FALSE)),"")</f>
        <v>0</v>
      </c>
      <c r="AB92" s="29">
        <f>_xlfn.IFNA(IF($B92=0,0,+VLOOKUP($B92,'1v -ostali'!$A$15:$AC$372,AB$3,FALSE)),"")</f>
        <v>0</v>
      </c>
      <c r="AC92" s="29">
        <f>_xlfn.IFNA(IF($B92=0,0,+VLOOKUP($B92,'1v -ostali'!$A$15:$AC$372,AC$3,FALSE)),"")</f>
        <v>0</v>
      </c>
      <c r="AD92" s="29">
        <f>+IFERROR((W92*'1v -ostali'!$C$6)/100,"")</f>
        <v>0</v>
      </c>
      <c r="AE92" s="29">
        <f>+IFERROR((X92*'1v -ostali'!$C$6)/100,"")</f>
        <v>0</v>
      </c>
      <c r="AF92" s="29">
        <f>+IFERROR((AB92*'1v -ostali'!$C$6)/100,"")</f>
        <v>0</v>
      </c>
      <c r="AG92" s="29">
        <f>+IFERROR((AC92*'1v -ostali'!$C$6)/100,"")</f>
        <v>0</v>
      </c>
    </row>
    <row r="93" spans="1:33" x14ac:dyDescent="0.2">
      <c r="A93">
        <f t="shared" si="6"/>
        <v>0</v>
      </c>
      <c r="B93">
        <f>+IF(MAX(B$4:B92)+1&lt;=B$1,B92+1,0)</f>
        <v>0</v>
      </c>
      <c r="C93" s="194">
        <f t="shared" si="11"/>
        <v>0</v>
      </c>
      <c r="D93">
        <f t="shared" si="12"/>
        <v>0</v>
      </c>
      <c r="E93" s="319">
        <f t="shared" si="13"/>
        <v>0</v>
      </c>
      <c r="F93" s="194">
        <f t="shared" si="10"/>
        <v>0</v>
      </c>
      <c r="G93">
        <f>_xlfn.IFNA(IF($B93=0,0,+VLOOKUP($B93,'1v -ostali'!$A$15:$O$372,G$3,FALSE)),"")</f>
        <v>0</v>
      </c>
      <c r="I93">
        <f>_xlfn.IFNA(IF($B93=0,0,+VLOOKUP($B93,'1v -ostali'!$A$15:$O$372,I$3,FALSE)),"")</f>
        <v>0</v>
      </c>
      <c r="J93">
        <f>_xlfn.IFNA(IF($B93=0,0,+VLOOKUP($B93,'1v -ostali'!$A$15:$O$372,J$3,FALSE)),"")</f>
        <v>0</v>
      </c>
      <c r="K93">
        <f>_xlfn.IFNA(IF($B93=0,0,+VLOOKUP($B93,'1v -ostali'!$A$15:$O$372,K$3,FALSE)),"")</f>
        <v>0</v>
      </c>
      <c r="L93">
        <f>_xlfn.IFNA(IF($B93=0,0,+VLOOKUP($B93,'1v -ostali'!$A$15:$O$372,L$3,FALSE)),"")</f>
        <v>0</v>
      </c>
      <c r="M93">
        <f>_xlfn.IFNA(IF($B93=0,0,+VLOOKUP($B93,'1v -ostali'!$A$15:$O$372,M$3,FALSE)),"")</f>
        <v>0</v>
      </c>
      <c r="N93">
        <f>_xlfn.IFNA(IF($B93=0,0,+VLOOKUP($B93,'1v -ostali'!$A$15:$O$372,N$3,FALSE)),"")</f>
        <v>0</v>
      </c>
      <c r="O93">
        <f>_xlfn.IFNA(IF($B93=0,0,+VLOOKUP($B93,'1v -ostali'!$A$15:$O$372,O$3,FALSE)),"")</f>
        <v>0</v>
      </c>
      <c r="R93">
        <f>_xlfn.IFNA(IF($B93=0,0,+VLOOKUP($B93,'1v -ostali'!$A$15:$O$372,R$3,FALSE)),"")</f>
        <v>0</v>
      </c>
      <c r="S93">
        <f>_xlfn.IFNA(IF($B93=0,0,+VLOOKUP($B93,'1v -ostali'!$A$15:$O$372,S$3,FALSE)),"")</f>
        <v>0</v>
      </c>
      <c r="T93" s="29">
        <f>_xlfn.IFNA(IF($B93=0,0,+VLOOKUP($B93,'1v -ostali'!$A$15:$AC$372,T$3,FALSE)),"")</f>
        <v>0</v>
      </c>
      <c r="U93" s="29">
        <f>_xlfn.IFNA(IF($B93=0,0,+VLOOKUP($B93,'1v -ostali'!$A$15:$AC$372,U$3,FALSE)),"")</f>
        <v>0</v>
      </c>
      <c r="V93" s="29">
        <f>_xlfn.IFNA(IF($B93=0,0,+VLOOKUP($B93,'1v -ostali'!$A$15:$AC$372,V$3,FALSE)),"")</f>
        <v>0</v>
      </c>
      <c r="W93" s="29">
        <f>_xlfn.IFNA(IF($B93=0,0,+VLOOKUP($B93,'1v -ostali'!$A$15:$AC$372,W$3,FALSE)),"")</f>
        <v>0</v>
      </c>
      <c r="X93" s="29">
        <f>_xlfn.IFNA(IF($B93=0,0,+VLOOKUP($B93,'1v -ostali'!$A$15:$AC$372,X$3,FALSE)),"")</f>
        <v>0</v>
      </c>
      <c r="Y93" s="29">
        <f>_xlfn.IFNA(IF($B93=0,0,+VLOOKUP($B93,'1v -ostali'!$A$15:$AC$372,Y$3,FALSE)),"")</f>
        <v>0</v>
      </c>
      <c r="Z93" s="29">
        <f>_xlfn.IFNA(IF($B93=0,0,+VLOOKUP($B93,'1v -ostali'!$A$15:$AC$372,Z$3,FALSE)),"")</f>
        <v>0</v>
      </c>
      <c r="AA93" s="29">
        <f>_xlfn.IFNA(IF($B93=0,0,+VLOOKUP($B93,'1v -ostali'!$A$15:$AC$372,AA$3,FALSE)),"")</f>
        <v>0</v>
      </c>
      <c r="AB93" s="29">
        <f>_xlfn.IFNA(IF($B93=0,0,+VLOOKUP($B93,'1v -ostali'!$A$15:$AC$372,AB$3,FALSE)),"")</f>
        <v>0</v>
      </c>
      <c r="AC93" s="29">
        <f>_xlfn.IFNA(IF($B93=0,0,+VLOOKUP($B93,'1v -ostali'!$A$15:$AC$372,AC$3,FALSE)),"")</f>
        <v>0</v>
      </c>
      <c r="AD93" s="29">
        <f>+IFERROR((W93*'1v -ostali'!$C$6)/100,"")</f>
        <v>0</v>
      </c>
      <c r="AE93" s="29">
        <f>+IFERROR((X93*'1v -ostali'!$C$6)/100,"")</f>
        <v>0</v>
      </c>
      <c r="AF93" s="29">
        <f>+IFERROR((AB93*'1v -ostali'!$C$6)/100,"")</f>
        <v>0</v>
      </c>
      <c r="AG93" s="29">
        <f>+IFERROR((AC93*'1v -ostali'!$C$6)/100,"")</f>
        <v>0</v>
      </c>
    </row>
    <row r="94" spans="1:33" x14ac:dyDescent="0.2">
      <c r="A94">
        <f t="shared" si="6"/>
        <v>0</v>
      </c>
      <c r="B94">
        <f>+IF(MAX(B$4:B93)+1&lt;=B$1,B93+1,0)</f>
        <v>0</v>
      </c>
      <c r="C94" s="194">
        <f t="shared" si="11"/>
        <v>0</v>
      </c>
      <c r="D94">
        <f t="shared" si="12"/>
        <v>0</v>
      </c>
      <c r="E94" s="319">
        <f t="shared" si="13"/>
        <v>0</v>
      </c>
      <c r="F94" s="194">
        <f t="shared" si="10"/>
        <v>0</v>
      </c>
      <c r="G94">
        <f>_xlfn.IFNA(IF($B94=0,0,+VLOOKUP($B94,'1v -ostali'!$A$15:$O$372,G$3,FALSE)),"")</f>
        <v>0</v>
      </c>
      <c r="I94">
        <f>_xlfn.IFNA(IF($B94=0,0,+VLOOKUP($B94,'1v -ostali'!$A$15:$O$372,I$3,FALSE)),"")</f>
        <v>0</v>
      </c>
      <c r="J94">
        <f>_xlfn.IFNA(IF($B94=0,0,+VLOOKUP($B94,'1v -ostali'!$A$15:$O$372,J$3,FALSE)),"")</f>
        <v>0</v>
      </c>
      <c r="K94">
        <f>_xlfn.IFNA(IF($B94=0,0,+VLOOKUP($B94,'1v -ostali'!$A$15:$O$372,K$3,FALSE)),"")</f>
        <v>0</v>
      </c>
      <c r="L94">
        <f>_xlfn.IFNA(IF($B94=0,0,+VLOOKUP($B94,'1v -ostali'!$A$15:$O$372,L$3,FALSE)),"")</f>
        <v>0</v>
      </c>
      <c r="M94">
        <f>_xlfn.IFNA(IF($B94=0,0,+VLOOKUP($B94,'1v -ostali'!$A$15:$O$372,M$3,FALSE)),"")</f>
        <v>0</v>
      </c>
      <c r="N94">
        <f>_xlfn.IFNA(IF($B94=0,0,+VLOOKUP($B94,'1v -ostali'!$A$15:$O$372,N$3,FALSE)),"")</f>
        <v>0</v>
      </c>
      <c r="O94">
        <f>_xlfn.IFNA(IF($B94=0,0,+VLOOKUP($B94,'1v -ostali'!$A$15:$O$372,O$3,FALSE)),"")</f>
        <v>0</v>
      </c>
      <c r="R94">
        <f>_xlfn.IFNA(IF($B94=0,0,+VLOOKUP($B94,'1v -ostali'!$A$15:$O$372,R$3,FALSE)),"")</f>
        <v>0</v>
      </c>
      <c r="S94">
        <f>_xlfn.IFNA(IF($B94=0,0,+VLOOKUP($B94,'1v -ostali'!$A$15:$O$372,S$3,FALSE)),"")</f>
        <v>0</v>
      </c>
      <c r="T94" s="29">
        <f>_xlfn.IFNA(IF($B94=0,0,+VLOOKUP($B94,'1v -ostali'!$A$15:$AC$372,T$3,FALSE)),"")</f>
        <v>0</v>
      </c>
      <c r="U94" s="29">
        <f>_xlfn.IFNA(IF($B94=0,0,+VLOOKUP($B94,'1v -ostali'!$A$15:$AC$372,U$3,FALSE)),"")</f>
        <v>0</v>
      </c>
      <c r="V94" s="29">
        <f>_xlfn.IFNA(IF($B94=0,0,+VLOOKUP($B94,'1v -ostali'!$A$15:$AC$372,V$3,FALSE)),"")</f>
        <v>0</v>
      </c>
      <c r="W94" s="29">
        <f>_xlfn.IFNA(IF($B94=0,0,+VLOOKUP($B94,'1v -ostali'!$A$15:$AC$372,W$3,FALSE)),"")</f>
        <v>0</v>
      </c>
      <c r="X94" s="29">
        <f>_xlfn.IFNA(IF($B94=0,0,+VLOOKUP($B94,'1v -ostali'!$A$15:$AC$372,X$3,FALSE)),"")</f>
        <v>0</v>
      </c>
      <c r="Y94" s="29">
        <f>_xlfn.IFNA(IF($B94=0,0,+VLOOKUP($B94,'1v -ostali'!$A$15:$AC$372,Y$3,FALSE)),"")</f>
        <v>0</v>
      </c>
      <c r="Z94" s="29">
        <f>_xlfn.IFNA(IF($B94=0,0,+VLOOKUP($B94,'1v -ostali'!$A$15:$AC$372,Z$3,FALSE)),"")</f>
        <v>0</v>
      </c>
      <c r="AA94" s="29">
        <f>_xlfn.IFNA(IF($B94=0,0,+VLOOKUP($B94,'1v -ostali'!$A$15:$AC$372,AA$3,FALSE)),"")</f>
        <v>0</v>
      </c>
      <c r="AB94" s="29">
        <f>_xlfn.IFNA(IF($B94=0,0,+VLOOKUP($B94,'1v -ostali'!$A$15:$AC$372,AB$3,FALSE)),"")</f>
        <v>0</v>
      </c>
      <c r="AC94" s="29">
        <f>_xlfn.IFNA(IF($B94=0,0,+VLOOKUP($B94,'1v -ostali'!$A$15:$AC$372,AC$3,FALSE)),"")</f>
        <v>0</v>
      </c>
      <c r="AD94" s="29">
        <f>+IFERROR((W94*'1v -ostali'!$C$6)/100,"")</f>
        <v>0</v>
      </c>
      <c r="AE94" s="29">
        <f>+IFERROR((X94*'1v -ostali'!$C$6)/100,"")</f>
        <v>0</v>
      </c>
      <c r="AF94" s="29">
        <f>+IFERROR((AB94*'1v -ostali'!$C$6)/100,"")</f>
        <v>0</v>
      </c>
      <c r="AG94" s="29">
        <f>+IFERROR((AC94*'1v -ostali'!$C$6)/100,"")</f>
        <v>0</v>
      </c>
    </row>
    <row r="95" spans="1:33" x14ac:dyDescent="0.2">
      <c r="A95">
        <f t="shared" si="6"/>
        <v>0</v>
      </c>
      <c r="B95">
        <f>+IF(MAX(B$4:B94)+1&lt;=B$1,B94+1,0)</f>
        <v>0</v>
      </c>
      <c r="C95" s="194">
        <f t="shared" si="11"/>
        <v>0</v>
      </c>
      <c r="D95">
        <f t="shared" si="12"/>
        <v>0</v>
      </c>
      <c r="E95" s="319">
        <f t="shared" si="13"/>
        <v>0</v>
      </c>
      <c r="F95" s="194">
        <f t="shared" si="10"/>
        <v>0</v>
      </c>
      <c r="G95">
        <f>_xlfn.IFNA(IF($B95=0,0,+VLOOKUP($B95,'1v -ostali'!$A$15:$O$372,G$3,FALSE)),"")</f>
        <v>0</v>
      </c>
      <c r="I95">
        <f>_xlfn.IFNA(IF($B95=0,0,+VLOOKUP($B95,'1v -ostali'!$A$15:$O$372,I$3,FALSE)),"")</f>
        <v>0</v>
      </c>
      <c r="J95">
        <f>_xlfn.IFNA(IF($B95=0,0,+VLOOKUP($B95,'1v -ostali'!$A$15:$O$372,J$3,FALSE)),"")</f>
        <v>0</v>
      </c>
      <c r="K95">
        <f>_xlfn.IFNA(IF($B95=0,0,+VLOOKUP($B95,'1v -ostali'!$A$15:$O$372,K$3,FALSE)),"")</f>
        <v>0</v>
      </c>
      <c r="L95">
        <f>_xlfn.IFNA(IF($B95=0,0,+VLOOKUP($B95,'1v -ostali'!$A$15:$O$372,L$3,FALSE)),"")</f>
        <v>0</v>
      </c>
      <c r="M95">
        <f>_xlfn.IFNA(IF($B95=0,0,+VLOOKUP($B95,'1v -ostali'!$A$15:$O$372,M$3,FALSE)),"")</f>
        <v>0</v>
      </c>
      <c r="N95">
        <f>_xlfn.IFNA(IF($B95=0,0,+VLOOKUP($B95,'1v -ostali'!$A$15:$O$372,N$3,FALSE)),"")</f>
        <v>0</v>
      </c>
      <c r="O95">
        <f>_xlfn.IFNA(IF($B95=0,0,+VLOOKUP($B95,'1v -ostali'!$A$15:$O$372,O$3,FALSE)),"")</f>
        <v>0</v>
      </c>
      <c r="R95">
        <f>_xlfn.IFNA(IF($B95=0,0,+VLOOKUP($B95,'1v -ostali'!$A$15:$O$372,R$3,FALSE)),"")</f>
        <v>0</v>
      </c>
      <c r="S95">
        <f>_xlfn.IFNA(IF($B95=0,0,+VLOOKUP($B95,'1v -ostali'!$A$15:$O$372,S$3,FALSE)),"")</f>
        <v>0</v>
      </c>
      <c r="T95" s="29">
        <f>_xlfn.IFNA(IF($B95=0,0,+VLOOKUP($B95,'1v -ostali'!$A$15:$AC$372,T$3,FALSE)),"")</f>
        <v>0</v>
      </c>
      <c r="U95" s="29">
        <f>_xlfn.IFNA(IF($B95=0,0,+VLOOKUP($B95,'1v -ostali'!$A$15:$AC$372,U$3,FALSE)),"")</f>
        <v>0</v>
      </c>
      <c r="V95" s="29">
        <f>_xlfn.IFNA(IF($B95=0,0,+VLOOKUP($B95,'1v -ostali'!$A$15:$AC$372,V$3,FALSE)),"")</f>
        <v>0</v>
      </c>
      <c r="W95" s="29">
        <f>_xlfn.IFNA(IF($B95=0,0,+VLOOKUP($B95,'1v -ostali'!$A$15:$AC$372,W$3,FALSE)),"")</f>
        <v>0</v>
      </c>
      <c r="X95" s="29">
        <f>_xlfn.IFNA(IF($B95=0,0,+VLOOKUP($B95,'1v -ostali'!$A$15:$AC$372,X$3,FALSE)),"")</f>
        <v>0</v>
      </c>
      <c r="Y95" s="29">
        <f>_xlfn.IFNA(IF($B95=0,0,+VLOOKUP($B95,'1v -ostali'!$A$15:$AC$372,Y$3,FALSE)),"")</f>
        <v>0</v>
      </c>
      <c r="Z95" s="29">
        <f>_xlfn.IFNA(IF($B95=0,0,+VLOOKUP($B95,'1v -ostali'!$A$15:$AC$372,Z$3,FALSE)),"")</f>
        <v>0</v>
      </c>
      <c r="AA95" s="29">
        <f>_xlfn.IFNA(IF($B95=0,0,+VLOOKUP($B95,'1v -ostali'!$A$15:$AC$372,AA$3,FALSE)),"")</f>
        <v>0</v>
      </c>
      <c r="AB95" s="29">
        <f>_xlfn.IFNA(IF($B95=0,0,+VLOOKUP($B95,'1v -ostali'!$A$15:$AC$372,AB$3,FALSE)),"")</f>
        <v>0</v>
      </c>
      <c r="AC95" s="29">
        <f>_xlfn.IFNA(IF($B95=0,0,+VLOOKUP($B95,'1v -ostali'!$A$15:$AC$372,AC$3,FALSE)),"")</f>
        <v>0</v>
      </c>
      <c r="AD95" s="29">
        <f>+IFERROR((W95*'1v -ostali'!$C$6)/100,"")</f>
        <v>0</v>
      </c>
      <c r="AE95" s="29">
        <f>+IFERROR((X95*'1v -ostali'!$C$6)/100,"")</f>
        <v>0</v>
      </c>
      <c r="AF95" s="29">
        <f>+IFERROR((AB95*'1v -ostali'!$C$6)/100,"")</f>
        <v>0</v>
      </c>
      <c r="AG95" s="29">
        <f>+IFERROR((AC95*'1v -ostali'!$C$6)/100,"")</f>
        <v>0</v>
      </c>
    </row>
    <row r="96" spans="1:33" x14ac:dyDescent="0.2">
      <c r="A96">
        <f t="shared" si="6"/>
        <v>0</v>
      </c>
      <c r="B96">
        <f>+IF(MAX(B$4:B95)+1&lt;=B$1,B95+1,0)</f>
        <v>0</v>
      </c>
      <c r="C96" s="194">
        <f t="shared" si="11"/>
        <v>0</v>
      </c>
      <c r="D96">
        <f t="shared" si="12"/>
        <v>0</v>
      </c>
      <c r="E96" s="319">
        <f t="shared" si="13"/>
        <v>0</v>
      </c>
      <c r="F96" s="194">
        <f t="shared" si="10"/>
        <v>0</v>
      </c>
      <c r="G96">
        <f>_xlfn.IFNA(IF($B96=0,0,+VLOOKUP($B96,'1v -ostali'!$A$15:$O$372,G$3,FALSE)),"")</f>
        <v>0</v>
      </c>
      <c r="I96">
        <f>_xlfn.IFNA(IF($B96=0,0,+VLOOKUP($B96,'1v -ostali'!$A$15:$O$372,I$3,FALSE)),"")</f>
        <v>0</v>
      </c>
      <c r="J96">
        <f>_xlfn.IFNA(IF($B96=0,0,+VLOOKUP($B96,'1v -ostali'!$A$15:$O$372,J$3,FALSE)),"")</f>
        <v>0</v>
      </c>
      <c r="K96">
        <f>_xlfn.IFNA(IF($B96=0,0,+VLOOKUP($B96,'1v -ostali'!$A$15:$O$372,K$3,FALSE)),"")</f>
        <v>0</v>
      </c>
      <c r="L96">
        <f>_xlfn.IFNA(IF($B96=0,0,+VLOOKUP($B96,'1v -ostali'!$A$15:$O$372,L$3,FALSE)),"")</f>
        <v>0</v>
      </c>
      <c r="M96">
        <f>_xlfn.IFNA(IF($B96=0,0,+VLOOKUP($B96,'1v -ostali'!$A$15:$O$372,M$3,FALSE)),"")</f>
        <v>0</v>
      </c>
      <c r="N96">
        <f>_xlfn.IFNA(IF($B96=0,0,+VLOOKUP($B96,'1v -ostali'!$A$15:$O$372,N$3,FALSE)),"")</f>
        <v>0</v>
      </c>
      <c r="O96">
        <f>_xlfn.IFNA(IF($B96=0,0,+VLOOKUP($B96,'1v -ostali'!$A$15:$O$372,O$3,FALSE)),"")</f>
        <v>0</v>
      </c>
      <c r="R96">
        <f>_xlfn.IFNA(IF($B96=0,0,+VLOOKUP($B96,'1v -ostali'!$A$15:$O$372,R$3,FALSE)),"")</f>
        <v>0</v>
      </c>
      <c r="S96">
        <f>_xlfn.IFNA(IF($B96=0,0,+VLOOKUP($B96,'1v -ostali'!$A$15:$O$372,S$3,FALSE)),"")</f>
        <v>0</v>
      </c>
      <c r="T96" s="29">
        <f>_xlfn.IFNA(IF($B96=0,0,+VLOOKUP($B96,'1v -ostali'!$A$15:$AC$372,T$3,FALSE)),"")</f>
        <v>0</v>
      </c>
      <c r="U96" s="29">
        <f>_xlfn.IFNA(IF($B96=0,0,+VLOOKUP($B96,'1v -ostali'!$A$15:$AC$372,U$3,FALSE)),"")</f>
        <v>0</v>
      </c>
      <c r="V96" s="29">
        <f>_xlfn.IFNA(IF($B96=0,0,+VLOOKUP($B96,'1v -ostali'!$A$15:$AC$372,V$3,FALSE)),"")</f>
        <v>0</v>
      </c>
      <c r="W96" s="29">
        <f>_xlfn.IFNA(IF($B96=0,0,+VLOOKUP($B96,'1v -ostali'!$A$15:$AC$372,W$3,FALSE)),"")</f>
        <v>0</v>
      </c>
      <c r="X96" s="29">
        <f>_xlfn.IFNA(IF($B96=0,0,+VLOOKUP($B96,'1v -ostali'!$A$15:$AC$372,X$3,FALSE)),"")</f>
        <v>0</v>
      </c>
      <c r="Y96" s="29">
        <f>_xlfn.IFNA(IF($B96=0,0,+VLOOKUP($B96,'1v -ostali'!$A$15:$AC$372,Y$3,FALSE)),"")</f>
        <v>0</v>
      </c>
      <c r="Z96" s="29">
        <f>_xlfn.IFNA(IF($B96=0,0,+VLOOKUP($B96,'1v -ostali'!$A$15:$AC$372,Z$3,FALSE)),"")</f>
        <v>0</v>
      </c>
      <c r="AA96" s="29">
        <f>_xlfn.IFNA(IF($B96=0,0,+VLOOKUP($B96,'1v -ostali'!$A$15:$AC$372,AA$3,FALSE)),"")</f>
        <v>0</v>
      </c>
      <c r="AB96" s="29">
        <f>_xlfn.IFNA(IF($B96=0,0,+VLOOKUP($B96,'1v -ostali'!$A$15:$AC$372,AB$3,FALSE)),"")</f>
        <v>0</v>
      </c>
      <c r="AC96" s="29">
        <f>_xlfn.IFNA(IF($B96=0,0,+VLOOKUP($B96,'1v -ostali'!$A$15:$AC$372,AC$3,FALSE)),"")</f>
        <v>0</v>
      </c>
      <c r="AD96" s="29">
        <f>+IFERROR((W96*'1v -ostali'!$C$6)/100,"")</f>
        <v>0</v>
      </c>
      <c r="AE96" s="29">
        <f>+IFERROR((X96*'1v -ostali'!$C$6)/100,"")</f>
        <v>0</v>
      </c>
      <c r="AF96" s="29">
        <f>+IFERROR((AB96*'1v -ostali'!$C$6)/100,"")</f>
        <v>0</v>
      </c>
      <c r="AG96" s="29">
        <f>+IFERROR((AC96*'1v -ostali'!$C$6)/100,"")</f>
        <v>0</v>
      </c>
    </row>
    <row r="97" spans="1:33" x14ac:dyDescent="0.2">
      <c r="A97">
        <f t="shared" si="6"/>
        <v>0</v>
      </c>
      <c r="B97">
        <f>+IF(MAX(B$4:B96)+1&lt;=B$1,B96+1,0)</f>
        <v>0</v>
      </c>
      <c r="C97" s="194">
        <f t="shared" si="11"/>
        <v>0</v>
      </c>
      <c r="D97">
        <f t="shared" si="12"/>
        <v>0</v>
      </c>
      <c r="E97" s="319">
        <f t="shared" si="13"/>
        <v>0</v>
      </c>
      <c r="F97" s="194">
        <f t="shared" si="10"/>
        <v>0</v>
      </c>
      <c r="G97">
        <f>_xlfn.IFNA(IF($B97=0,0,+VLOOKUP($B97,'1v -ostali'!$A$15:$O$372,G$3,FALSE)),"")</f>
        <v>0</v>
      </c>
      <c r="I97">
        <f>_xlfn.IFNA(IF($B97=0,0,+VLOOKUP($B97,'1v -ostali'!$A$15:$O$372,I$3,FALSE)),"")</f>
        <v>0</v>
      </c>
      <c r="J97">
        <f>_xlfn.IFNA(IF($B97=0,0,+VLOOKUP($B97,'1v -ostali'!$A$15:$O$372,J$3,FALSE)),"")</f>
        <v>0</v>
      </c>
      <c r="K97">
        <f>_xlfn.IFNA(IF($B97=0,0,+VLOOKUP($B97,'1v -ostali'!$A$15:$O$372,K$3,FALSE)),"")</f>
        <v>0</v>
      </c>
      <c r="L97">
        <f>_xlfn.IFNA(IF($B97=0,0,+VLOOKUP($B97,'1v -ostali'!$A$15:$O$372,L$3,FALSE)),"")</f>
        <v>0</v>
      </c>
      <c r="M97">
        <f>_xlfn.IFNA(IF($B97=0,0,+VLOOKUP($B97,'1v -ostali'!$A$15:$O$372,M$3,FALSE)),"")</f>
        <v>0</v>
      </c>
      <c r="N97">
        <f>_xlfn.IFNA(IF($B97=0,0,+VLOOKUP($B97,'1v -ostali'!$A$15:$O$372,N$3,FALSE)),"")</f>
        <v>0</v>
      </c>
      <c r="O97">
        <f>_xlfn.IFNA(IF($B97=0,0,+VLOOKUP($B97,'1v -ostali'!$A$15:$O$372,O$3,FALSE)),"")</f>
        <v>0</v>
      </c>
      <c r="R97">
        <f>_xlfn.IFNA(IF($B97=0,0,+VLOOKUP($B97,'1v -ostali'!$A$15:$O$372,R$3,FALSE)),"")</f>
        <v>0</v>
      </c>
      <c r="S97">
        <f>_xlfn.IFNA(IF($B97=0,0,+VLOOKUP($B97,'1v -ostali'!$A$15:$O$372,S$3,FALSE)),"")</f>
        <v>0</v>
      </c>
      <c r="T97" s="29">
        <f>_xlfn.IFNA(IF($B97=0,0,+VLOOKUP($B97,'1v -ostali'!$A$15:$AC$372,T$3,FALSE)),"")</f>
        <v>0</v>
      </c>
      <c r="U97" s="29">
        <f>_xlfn.IFNA(IF($B97=0,0,+VLOOKUP($B97,'1v -ostali'!$A$15:$AC$372,U$3,FALSE)),"")</f>
        <v>0</v>
      </c>
      <c r="V97" s="29">
        <f>_xlfn.IFNA(IF($B97=0,0,+VLOOKUP($B97,'1v -ostali'!$A$15:$AC$372,V$3,FALSE)),"")</f>
        <v>0</v>
      </c>
      <c r="W97" s="29">
        <f>_xlfn.IFNA(IF($B97=0,0,+VLOOKUP($B97,'1v -ostali'!$A$15:$AC$372,W$3,FALSE)),"")</f>
        <v>0</v>
      </c>
      <c r="X97" s="29">
        <f>_xlfn.IFNA(IF($B97=0,0,+VLOOKUP($B97,'1v -ostali'!$A$15:$AC$372,X$3,FALSE)),"")</f>
        <v>0</v>
      </c>
      <c r="Y97" s="29">
        <f>_xlfn.IFNA(IF($B97=0,0,+VLOOKUP($B97,'1v -ostali'!$A$15:$AC$372,Y$3,FALSE)),"")</f>
        <v>0</v>
      </c>
      <c r="Z97" s="29">
        <f>_xlfn.IFNA(IF($B97=0,0,+VLOOKUP($B97,'1v -ostali'!$A$15:$AC$372,Z$3,FALSE)),"")</f>
        <v>0</v>
      </c>
      <c r="AA97" s="29">
        <f>_xlfn.IFNA(IF($B97=0,0,+VLOOKUP($B97,'1v -ostali'!$A$15:$AC$372,AA$3,FALSE)),"")</f>
        <v>0</v>
      </c>
      <c r="AB97" s="29">
        <f>_xlfn.IFNA(IF($B97=0,0,+VLOOKUP($B97,'1v -ostali'!$A$15:$AC$372,AB$3,FALSE)),"")</f>
        <v>0</v>
      </c>
      <c r="AC97" s="29">
        <f>_xlfn.IFNA(IF($B97=0,0,+VLOOKUP($B97,'1v -ostali'!$A$15:$AC$372,AC$3,FALSE)),"")</f>
        <v>0</v>
      </c>
      <c r="AD97" s="29">
        <f>+IFERROR((W97*'1v -ostali'!$C$6)/100,"")</f>
        <v>0</v>
      </c>
      <c r="AE97" s="29">
        <f>+IFERROR((X97*'1v -ostali'!$C$6)/100,"")</f>
        <v>0</v>
      </c>
      <c r="AF97" s="29">
        <f>+IFERROR((AB97*'1v -ostali'!$C$6)/100,"")</f>
        <v>0</v>
      </c>
      <c r="AG97" s="29">
        <f>+IFERROR((AC97*'1v -ostali'!$C$6)/100,"")</f>
        <v>0</v>
      </c>
    </row>
    <row r="98" spans="1:33" x14ac:dyDescent="0.2">
      <c r="A98">
        <f t="shared" si="6"/>
        <v>0</v>
      </c>
      <c r="B98">
        <f>+IF(MAX(B$4:B97)+1&lt;=B$1,B97+1,0)</f>
        <v>0</v>
      </c>
      <c r="C98" s="194">
        <f t="shared" si="11"/>
        <v>0</v>
      </c>
      <c r="D98">
        <f t="shared" si="12"/>
        <v>0</v>
      </c>
      <c r="E98" s="319">
        <f t="shared" si="13"/>
        <v>0</v>
      </c>
      <c r="F98" s="194">
        <f t="shared" si="10"/>
        <v>0</v>
      </c>
      <c r="G98">
        <f>_xlfn.IFNA(IF($B98=0,0,+VLOOKUP($B98,'1v -ostali'!$A$15:$O$372,G$3,FALSE)),"")</f>
        <v>0</v>
      </c>
      <c r="I98">
        <f>_xlfn.IFNA(IF($B98=0,0,+VLOOKUP($B98,'1v -ostali'!$A$15:$O$372,I$3,FALSE)),"")</f>
        <v>0</v>
      </c>
      <c r="J98">
        <f>_xlfn.IFNA(IF($B98=0,0,+VLOOKUP($B98,'1v -ostali'!$A$15:$O$372,J$3,FALSE)),"")</f>
        <v>0</v>
      </c>
      <c r="K98">
        <f>_xlfn.IFNA(IF($B98=0,0,+VLOOKUP($B98,'1v -ostali'!$A$15:$O$372,K$3,FALSE)),"")</f>
        <v>0</v>
      </c>
      <c r="L98">
        <f>_xlfn.IFNA(IF($B98=0,0,+VLOOKUP($B98,'1v -ostali'!$A$15:$O$372,L$3,FALSE)),"")</f>
        <v>0</v>
      </c>
      <c r="M98">
        <f>_xlfn.IFNA(IF($B98=0,0,+VLOOKUP($B98,'1v -ostali'!$A$15:$O$372,M$3,FALSE)),"")</f>
        <v>0</v>
      </c>
      <c r="N98">
        <f>_xlfn.IFNA(IF($B98=0,0,+VLOOKUP($B98,'1v -ostali'!$A$15:$O$372,N$3,FALSE)),"")</f>
        <v>0</v>
      </c>
      <c r="O98">
        <f>_xlfn.IFNA(IF($B98=0,0,+VLOOKUP($B98,'1v -ostali'!$A$15:$O$372,O$3,FALSE)),"")</f>
        <v>0</v>
      </c>
      <c r="R98">
        <f>_xlfn.IFNA(IF($B98=0,0,+VLOOKUP($B98,'1v -ostali'!$A$15:$O$372,R$3,FALSE)),"")</f>
        <v>0</v>
      </c>
      <c r="S98">
        <f>_xlfn.IFNA(IF($B98=0,0,+VLOOKUP($B98,'1v -ostali'!$A$15:$O$372,S$3,FALSE)),"")</f>
        <v>0</v>
      </c>
      <c r="T98" s="29">
        <f>_xlfn.IFNA(IF($B98=0,0,+VLOOKUP($B98,'1v -ostali'!$A$15:$AC$372,T$3,FALSE)),"")</f>
        <v>0</v>
      </c>
      <c r="U98" s="29">
        <f>_xlfn.IFNA(IF($B98=0,0,+VLOOKUP($B98,'1v -ostali'!$A$15:$AC$372,U$3,FALSE)),"")</f>
        <v>0</v>
      </c>
      <c r="V98" s="29">
        <f>_xlfn.IFNA(IF($B98=0,0,+VLOOKUP($B98,'1v -ostali'!$A$15:$AC$372,V$3,FALSE)),"")</f>
        <v>0</v>
      </c>
      <c r="W98" s="29">
        <f>_xlfn.IFNA(IF($B98=0,0,+VLOOKUP($B98,'1v -ostali'!$A$15:$AC$372,W$3,FALSE)),"")</f>
        <v>0</v>
      </c>
      <c r="X98" s="29">
        <f>_xlfn.IFNA(IF($B98=0,0,+VLOOKUP($B98,'1v -ostali'!$A$15:$AC$372,X$3,FALSE)),"")</f>
        <v>0</v>
      </c>
      <c r="Y98" s="29">
        <f>_xlfn.IFNA(IF($B98=0,0,+VLOOKUP($B98,'1v -ostali'!$A$15:$AC$372,Y$3,FALSE)),"")</f>
        <v>0</v>
      </c>
      <c r="Z98" s="29">
        <f>_xlfn.IFNA(IF($B98=0,0,+VLOOKUP($B98,'1v -ostali'!$A$15:$AC$372,Z$3,FALSE)),"")</f>
        <v>0</v>
      </c>
      <c r="AA98" s="29">
        <f>_xlfn.IFNA(IF($B98=0,0,+VLOOKUP($B98,'1v -ostali'!$A$15:$AC$372,AA$3,FALSE)),"")</f>
        <v>0</v>
      </c>
      <c r="AB98" s="29">
        <f>_xlfn.IFNA(IF($B98=0,0,+VLOOKUP($B98,'1v -ostali'!$A$15:$AC$372,AB$3,FALSE)),"")</f>
        <v>0</v>
      </c>
      <c r="AC98" s="29">
        <f>_xlfn.IFNA(IF($B98=0,0,+VLOOKUP($B98,'1v -ostali'!$A$15:$AC$372,AC$3,FALSE)),"")</f>
        <v>0</v>
      </c>
      <c r="AD98" s="29">
        <f>+IFERROR((W98*'1v -ostali'!$C$6)/100,"")</f>
        <v>0</v>
      </c>
      <c r="AE98" s="29">
        <f>+IFERROR((X98*'1v -ostali'!$C$6)/100,"")</f>
        <v>0</v>
      </c>
      <c r="AF98" s="29">
        <f>+IFERROR((AB98*'1v -ostali'!$C$6)/100,"")</f>
        <v>0</v>
      </c>
      <c r="AG98" s="29">
        <f>+IFERROR((AC98*'1v -ostali'!$C$6)/100,"")</f>
        <v>0</v>
      </c>
    </row>
    <row r="99" spans="1:33" x14ac:dyDescent="0.2">
      <c r="A99">
        <f t="shared" si="6"/>
        <v>0</v>
      </c>
      <c r="B99">
        <f>+IF(MAX(B$4:B98)+1&lt;=B$1,B98+1,0)</f>
        <v>0</v>
      </c>
      <c r="C99" s="194">
        <f t="shared" si="11"/>
        <v>0</v>
      </c>
      <c r="D99">
        <f t="shared" si="12"/>
        <v>0</v>
      </c>
      <c r="E99" s="319">
        <f t="shared" si="13"/>
        <v>0</v>
      </c>
      <c r="F99" s="194">
        <f t="shared" si="10"/>
        <v>0</v>
      </c>
      <c r="G99">
        <f>_xlfn.IFNA(IF($B99=0,0,+VLOOKUP($B99,'1v -ostali'!$A$15:$O$372,G$3,FALSE)),"")</f>
        <v>0</v>
      </c>
      <c r="I99">
        <f>_xlfn.IFNA(IF($B99=0,0,+VLOOKUP($B99,'1v -ostali'!$A$15:$O$372,I$3,FALSE)),"")</f>
        <v>0</v>
      </c>
      <c r="J99">
        <f>_xlfn.IFNA(IF($B99=0,0,+VLOOKUP($B99,'1v -ostali'!$A$15:$O$372,J$3,FALSE)),"")</f>
        <v>0</v>
      </c>
      <c r="K99">
        <f>_xlfn.IFNA(IF($B99=0,0,+VLOOKUP($B99,'1v -ostali'!$A$15:$O$372,K$3,FALSE)),"")</f>
        <v>0</v>
      </c>
      <c r="L99">
        <f>_xlfn.IFNA(IF($B99=0,0,+VLOOKUP($B99,'1v -ostali'!$A$15:$O$372,L$3,FALSE)),"")</f>
        <v>0</v>
      </c>
      <c r="M99">
        <f>_xlfn.IFNA(IF($B99=0,0,+VLOOKUP($B99,'1v -ostali'!$A$15:$O$372,M$3,FALSE)),"")</f>
        <v>0</v>
      </c>
      <c r="N99">
        <f>_xlfn.IFNA(IF($B99=0,0,+VLOOKUP($B99,'1v -ostali'!$A$15:$O$372,N$3,FALSE)),"")</f>
        <v>0</v>
      </c>
      <c r="O99">
        <f>_xlfn.IFNA(IF($B99=0,0,+VLOOKUP($B99,'1v -ostali'!$A$15:$O$372,O$3,FALSE)),"")</f>
        <v>0</v>
      </c>
      <c r="R99">
        <f>_xlfn.IFNA(IF($B99=0,0,+VLOOKUP($B99,'1v -ostali'!$A$15:$O$372,R$3,FALSE)),"")</f>
        <v>0</v>
      </c>
      <c r="S99">
        <f>_xlfn.IFNA(IF($B99=0,0,+VLOOKUP($B99,'1v -ostali'!$A$15:$O$372,S$3,FALSE)),"")</f>
        <v>0</v>
      </c>
      <c r="T99" s="29">
        <f>_xlfn.IFNA(IF($B99=0,0,+VLOOKUP($B99,'1v -ostali'!$A$15:$AC$372,T$3,FALSE)),"")</f>
        <v>0</v>
      </c>
      <c r="U99" s="29">
        <f>_xlfn.IFNA(IF($B99=0,0,+VLOOKUP($B99,'1v -ostali'!$A$15:$AC$372,U$3,FALSE)),"")</f>
        <v>0</v>
      </c>
      <c r="V99" s="29">
        <f>_xlfn.IFNA(IF($B99=0,0,+VLOOKUP($B99,'1v -ostali'!$A$15:$AC$372,V$3,FALSE)),"")</f>
        <v>0</v>
      </c>
      <c r="W99" s="29">
        <f>_xlfn.IFNA(IF($B99=0,0,+VLOOKUP($B99,'1v -ostali'!$A$15:$AC$372,W$3,FALSE)),"")</f>
        <v>0</v>
      </c>
      <c r="X99" s="29">
        <f>_xlfn.IFNA(IF($B99=0,0,+VLOOKUP($B99,'1v -ostali'!$A$15:$AC$372,X$3,FALSE)),"")</f>
        <v>0</v>
      </c>
      <c r="Y99" s="29">
        <f>_xlfn.IFNA(IF($B99=0,0,+VLOOKUP($B99,'1v -ostali'!$A$15:$AC$372,Y$3,FALSE)),"")</f>
        <v>0</v>
      </c>
      <c r="Z99" s="29">
        <f>_xlfn.IFNA(IF($B99=0,0,+VLOOKUP($B99,'1v -ostali'!$A$15:$AC$372,Z$3,FALSE)),"")</f>
        <v>0</v>
      </c>
      <c r="AA99" s="29">
        <f>_xlfn.IFNA(IF($B99=0,0,+VLOOKUP($B99,'1v -ostali'!$A$15:$AC$372,AA$3,FALSE)),"")</f>
        <v>0</v>
      </c>
      <c r="AB99" s="29">
        <f>_xlfn.IFNA(IF($B99=0,0,+VLOOKUP($B99,'1v -ostali'!$A$15:$AC$372,AB$3,FALSE)),"")</f>
        <v>0</v>
      </c>
      <c r="AC99" s="29">
        <f>_xlfn.IFNA(IF($B99=0,0,+VLOOKUP($B99,'1v -ostali'!$A$15:$AC$372,AC$3,FALSE)),"")</f>
        <v>0</v>
      </c>
      <c r="AD99" s="29">
        <f>+IFERROR((W99*'1v -ostali'!$C$6)/100,"")</f>
        <v>0</v>
      </c>
      <c r="AE99" s="29">
        <f>+IFERROR((X99*'1v -ostali'!$C$6)/100,"")</f>
        <v>0</v>
      </c>
      <c r="AF99" s="29">
        <f>+IFERROR((AB99*'1v -ostali'!$C$6)/100,"")</f>
        <v>0</v>
      </c>
      <c r="AG99" s="29">
        <f>+IFERROR((AC99*'1v -ostali'!$C$6)/100,"")</f>
        <v>0</v>
      </c>
    </row>
    <row r="100" spans="1:33" x14ac:dyDescent="0.2">
      <c r="A100">
        <f t="shared" si="6"/>
        <v>0</v>
      </c>
      <c r="B100">
        <f>+IF(MAX(B$4:B99)+1&lt;=B$1,B99+1,0)</f>
        <v>0</v>
      </c>
      <c r="C100" s="194">
        <f t="shared" si="11"/>
        <v>0</v>
      </c>
      <c r="D100">
        <f t="shared" si="12"/>
        <v>0</v>
      </c>
      <c r="E100" s="319">
        <f t="shared" si="13"/>
        <v>0</v>
      </c>
      <c r="F100" s="194">
        <f t="shared" si="10"/>
        <v>0</v>
      </c>
      <c r="G100">
        <f>_xlfn.IFNA(IF($B100=0,0,+VLOOKUP($B100,'1v -ostali'!$A$15:$O$372,G$3,FALSE)),"")</f>
        <v>0</v>
      </c>
      <c r="I100">
        <f>_xlfn.IFNA(IF($B100=0,0,+VLOOKUP($B100,'1v -ostali'!$A$15:$O$372,I$3,FALSE)),"")</f>
        <v>0</v>
      </c>
      <c r="J100">
        <f>_xlfn.IFNA(IF($B100=0,0,+VLOOKUP($B100,'1v -ostali'!$A$15:$O$372,J$3,FALSE)),"")</f>
        <v>0</v>
      </c>
      <c r="K100">
        <f>_xlfn.IFNA(IF($B100=0,0,+VLOOKUP($B100,'1v -ostali'!$A$15:$O$372,K$3,FALSE)),"")</f>
        <v>0</v>
      </c>
      <c r="L100">
        <f>_xlfn.IFNA(IF($B100=0,0,+VLOOKUP($B100,'1v -ostali'!$A$15:$O$372,L$3,FALSE)),"")</f>
        <v>0</v>
      </c>
      <c r="M100">
        <f>_xlfn.IFNA(IF($B100=0,0,+VLOOKUP($B100,'1v -ostali'!$A$15:$O$372,M$3,FALSE)),"")</f>
        <v>0</v>
      </c>
      <c r="N100">
        <f>_xlfn.IFNA(IF($B100=0,0,+VLOOKUP($B100,'1v -ostali'!$A$15:$O$372,N$3,FALSE)),"")</f>
        <v>0</v>
      </c>
      <c r="O100">
        <f>_xlfn.IFNA(IF($B100=0,0,+VLOOKUP($B100,'1v -ostali'!$A$15:$O$372,O$3,FALSE)),"")</f>
        <v>0</v>
      </c>
      <c r="R100">
        <f>_xlfn.IFNA(IF($B100=0,0,+VLOOKUP($B100,'1v -ostali'!$A$15:$O$372,R$3,FALSE)),"")</f>
        <v>0</v>
      </c>
      <c r="S100">
        <f>_xlfn.IFNA(IF($B100=0,0,+VLOOKUP($B100,'1v -ostali'!$A$15:$O$372,S$3,FALSE)),"")</f>
        <v>0</v>
      </c>
      <c r="T100" s="29">
        <f>_xlfn.IFNA(IF($B100=0,0,+VLOOKUP($B100,'1v -ostali'!$A$15:$AC$372,T$3,FALSE)),"")</f>
        <v>0</v>
      </c>
      <c r="U100" s="29">
        <f>_xlfn.IFNA(IF($B100=0,0,+VLOOKUP($B100,'1v -ostali'!$A$15:$AC$372,U$3,FALSE)),"")</f>
        <v>0</v>
      </c>
      <c r="V100" s="29">
        <f>_xlfn.IFNA(IF($B100=0,0,+VLOOKUP($B100,'1v -ostali'!$A$15:$AC$372,V$3,FALSE)),"")</f>
        <v>0</v>
      </c>
      <c r="W100" s="29">
        <f>_xlfn.IFNA(IF($B100=0,0,+VLOOKUP($B100,'1v -ostali'!$A$15:$AC$372,W$3,FALSE)),"")</f>
        <v>0</v>
      </c>
      <c r="X100" s="29">
        <f>_xlfn.IFNA(IF($B100=0,0,+VLOOKUP($B100,'1v -ostali'!$A$15:$AC$372,X$3,FALSE)),"")</f>
        <v>0</v>
      </c>
      <c r="Y100" s="29">
        <f>_xlfn.IFNA(IF($B100=0,0,+VLOOKUP($B100,'1v -ostali'!$A$15:$AC$372,Y$3,FALSE)),"")</f>
        <v>0</v>
      </c>
      <c r="Z100" s="29">
        <f>_xlfn.IFNA(IF($B100=0,0,+VLOOKUP($B100,'1v -ostali'!$A$15:$AC$372,Z$3,FALSE)),"")</f>
        <v>0</v>
      </c>
      <c r="AA100" s="29">
        <f>_xlfn.IFNA(IF($B100=0,0,+VLOOKUP($B100,'1v -ostali'!$A$15:$AC$372,AA$3,FALSE)),"")</f>
        <v>0</v>
      </c>
      <c r="AB100" s="29">
        <f>_xlfn.IFNA(IF($B100=0,0,+VLOOKUP($B100,'1v -ostali'!$A$15:$AC$372,AB$3,FALSE)),"")</f>
        <v>0</v>
      </c>
      <c r="AC100" s="29">
        <f>_xlfn.IFNA(IF($B100=0,0,+VLOOKUP($B100,'1v -ostali'!$A$15:$AC$372,AC$3,FALSE)),"")</f>
        <v>0</v>
      </c>
      <c r="AD100" s="29">
        <f>+IFERROR((W100*'1v -ostali'!$C$6)/100,"")</f>
        <v>0</v>
      </c>
      <c r="AE100" s="29">
        <f>+IFERROR((X100*'1v -ostali'!$C$6)/100,"")</f>
        <v>0</v>
      </c>
      <c r="AF100" s="29">
        <f>+IFERROR((AB100*'1v -ostali'!$C$6)/100,"")</f>
        <v>0</v>
      </c>
      <c r="AG100" s="29">
        <f>+IFERROR((AC100*'1v -ostali'!$C$6)/100,"")</f>
        <v>0</v>
      </c>
    </row>
    <row r="101" spans="1:33" x14ac:dyDescent="0.2">
      <c r="A101">
        <f t="shared" si="6"/>
        <v>0</v>
      </c>
      <c r="B101">
        <f>+IF(MAX(B$4:B100)+1&lt;=B$1,B100+1,0)</f>
        <v>0</v>
      </c>
      <c r="C101" s="194">
        <f t="shared" si="11"/>
        <v>0</v>
      </c>
      <c r="D101">
        <f t="shared" si="12"/>
        <v>0</v>
      </c>
      <c r="E101" s="319">
        <f t="shared" si="13"/>
        <v>0</v>
      </c>
      <c r="F101" s="194">
        <f t="shared" si="10"/>
        <v>0</v>
      </c>
      <c r="G101">
        <f>_xlfn.IFNA(IF($B101=0,0,+VLOOKUP($B101,'1v -ostali'!$A$15:$O$372,G$3,FALSE)),"")</f>
        <v>0</v>
      </c>
      <c r="I101">
        <f>_xlfn.IFNA(IF($B101=0,0,+VLOOKUP($B101,'1v -ostali'!$A$15:$O$372,I$3,FALSE)),"")</f>
        <v>0</v>
      </c>
      <c r="J101">
        <f>_xlfn.IFNA(IF($B101=0,0,+VLOOKUP($B101,'1v -ostali'!$A$15:$O$372,J$3,FALSE)),"")</f>
        <v>0</v>
      </c>
      <c r="K101">
        <f>_xlfn.IFNA(IF($B101=0,0,+VLOOKUP($B101,'1v -ostali'!$A$15:$O$372,K$3,FALSE)),"")</f>
        <v>0</v>
      </c>
      <c r="L101">
        <f>_xlfn.IFNA(IF($B101=0,0,+VLOOKUP($B101,'1v -ostali'!$A$15:$O$372,L$3,FALSE)),"")</f>
        <v>0</v>
      </c>
      <c r="M101">
        <f>_xlfn.IFNA(IF($B101=0,0,+VLOOKUP($B101,'1v -ostali'!$A$15:$O$372,M$3,FALSE)),"")</f>
        <v>0</v>
      </c>
      <c r="N101">
        <f>_xlfn.IFNA(IF($B101=0,0,+VLOOKUP($B101,'1v -ostali'!$A$15:$O$372,N$3,FALSE)),"")</f>
        <v>0</v>
      </c>
      <c r="O101">
        <f>_xlfn.IFNA(IF($B101=0,0,+VLOOKUP($B101,'1v -ostali'!$A$15:$O$372,O$3,FALSE)),"")</f>
        <v>0</v>
      </c>
      <c r="R101">
        <f>_xlfn.IFNA(IF($B101=0,0,+VLOOKUP($B101,'1v -ostali'!$A$15:$O$372,R$3,FALSE)),"")</f>
        <v>0</v>
      </c>
      <c r="S101">
        <f>_xlfn.IFNA(IF($B101=0,0,+VLOOKUP($B101,'1v -ostali'!$A$15:$O$372,S$3,FALSE)),"")</f>
        <v>0</v>
      </c>
      <c r="T101" s="29">
        <f>_xlfn.IFNA(IF($B101=0,0,+VLOOKUP($B101,'1v -ostali'!$A$15:$AC$372,T$3,FALSE)),"")</f>
        <v>0</v>
      </c>
      <c r="U101" s="29">
        <f>_xlfn.IFNA(IF($B101=0,0,+VLOOKUP($B101,'1v -ostali'!$A$15:$AC$372,U$3,FALSE)),"")</f>
        <v>0</v>
      </c>
      <c r="V101" s="29">
        <f>_xlfn.IFNA(IF($B101=0,0,+VLOOKUP($B101,'1v -ostali'!$A$15:$AC$372,V$3,FALSE)),"")</f>
        <v>0</v>
      </c>
      <c r="W101" s="29">
        <f>_xlfn.IFNA(IF($B101=0,0,+VLOOKUP($B101,'1v -ostali'!$A$15:$AC$372,W$3,FALSE)),"")</f>
        <v>0</v>
      </c>
      <c r="X101" s="29">
        <f>_xlfn.IFNA(IF($B101=0,0,+VLOOKUP($B101,'1v -ostali'!$A$15:$AC$372,X$3,FALSE)),"")</f>
        <v>0</v>
      </c>
      <c r="Y101" s="29">
        <f>_xlfn.IFNA(IF($B101=0,0,+VLOOKUP($B101,'1v -ostali'!$A$15:$AC$372,Y$3,FALSE)),"")</f>
        <v>0</v>
      </c>
      <c r="Z101" s="29">
        <f>_xlfn.IFNA(IF($B101=0,0,+VLOOKUP($B101,'1v -ostali'!$A$15:$AC$372,Z$3,FALSE)),"")</f>
        <v>0</v>
      </c>
      <c r="AA101" s="29">
        <f>_xlfn.IFNA(IF($B101=0,0,+VLOOKUP($B101,'1v -ostali'!$A$15:$AC$372,AA$3,FALSE)),"")</f>
        <v>0</v>
      </c>
      <c r="AB101" s="29">
        <f>_xlfn.IFNA(IF($B101=0,0,+VLOOKUP($B101,'1v -ostali'!$A$15:$AC$372,AB$3,FALSE)),"")</f>
        <v>0</v>
      </c>
      <c r="AC101" s="29">
        <f>_xlfn.IFNA(IF($B101=0,0,+VLOOKUP($B101,'1v -ostali'!$A$15:$AC$372,AC$3,FALSE)),"")</f>
        <v>0</v>
      </c>
      <c r="AD101" s="29">
        <f>+IFERROR((W101*'1v -ostali'!$C$6)/100,"")</f>
        <v>0</v>
      </c>
      <c r="AE101" s="29">
        <f>+IFERROR((X101*'1v -ostali'!$C$6)/100,"")</f>
        <v>0</v>
      </c>
      <c r="AF101" s="29">
        <f>+IFERROR((AB101*'1v -ostali'!$C$6)/100,"")</f>
        <v>0</v>
      </c>
      <c r="AG101" s="29">
        <f>+IFERROR((AC101*'1v -ostali'!$C$6)/100,"")</f>
        <v>0</v>
      </c>
    </row>
    <row r="102" spans="1:33" x14ac:dyDescent="0.2">
      <c r="A102">
        <f t="shared" ref="A102:A133" si="14">+IF(B102=0,0,A101)</f>
        <v>0</v>
      </c>
      <c r="B102">
        <f>+IF(MAX(B$4:B101)+1&lt;=B$1,B101+1,0)</f>
        <v>0</v>
      </c>
      <c r="C102" s="194">
        <f t="shared" si="11"/>
        <v>0</v>
      </c>
      <c r="D102">
        <f t="shared" si="12"/>
        <v>0</v>
      </c>
      <c r="E102" s="319">
        <f t="shared" si="13"/>
        <v>0</v>
      </c>
      <c r="F102" s="194">
        <f t="shared" si="10"/>
        <v>0</v>
      </c>
      <c r="G102">
        <f>_xlfn.IFNA(IF($B102=0,0,+VLOOKUP($B102,'1v -ostali'!$A$15:$O$372,G$3,FALSE)),"")</f>
        <v>0</v>
      </c>
      <c r="I102">
        <f>_xlfn.IFNA(IF($B102=0,0,+VLOOKUP($B102,'1v -ostali'!$A$15:$O$372,I$3,FALSE)),"")</f>
        <v>0</v>
      </c>
      <c r="J102">
        <f>_xlfn.IFNA(IF($B102=0,0,+VLOOKUP($B102,'1v -ostali'!$A$15:$O$372,J$3,FALSE)),"")</f>
        <v>0</v>
      </c>
      <c r="K102">
        <f>_xlfn.IFNA(IF($B102=0,0,+VLOOKUP($B102,'1v -ostali'!$A$15:$O$372,K$3,FALSE)),"")</f>
        <v>0</v>
      </c>
      <c r="L102">
        <f>_xlfn.IFNA(IF($B102=0,0,+VLOOKUP($B102,'1v -ostali'!$A$15:$O$372,L$3,FALSE)),"")</f>
        <v>0</v>
      </c>
      <c r="M102">
        <f>_xlfn.IFNA(IF($B102=0,0,+VLOOKUP($B102,'1v -ostali'!$A$15:$O$372,M$3,FALSE)),"")</f>
        <v>0</v>
      </c>
      <c r="N102">
        <f>_xlfn.IFNA(IF($B102=0,0,+VLOOKUP($B102,'1v -ostali'!$A$15:$O$372,N$3,FALSE)),"")</f>
        <v>0</v>
      </c>
      <c r="O102">
        <f>_xlfn.IFNA(IF($B102=0,0,+VLOOKUP($B102,'1v -ostali'!$A$15:$O$372,O$3,FALSE)),"")</f>
        <v>0</v>
      </c>
      <c r="R102">
        <f>_xlfn.IFNA(IF($B102=0,0,+VLOOKUP($B102,'1v -ostali'!$A$15:$O$372,R$3,FALSE)),"")</f>
        <v>0</v>
      </c>
      <c r="S102">
        <f>_xlfn.IFNA(IF($B102=0,0,+VLOOKUP($B102,'1v -ostali'!$A$15:$O$372,S$3,FALSE)),"")</f>
        <v>0</v>
      </c>
      <c r="T102" s="29">
        <f>_xlfn.IFNA(IF($B102=0,0,+VLOOKUP($B102,'1v -ostali'!$A$15:$AC$372,T$3,FALSE)),"")</f>
        <v>0</v>
      </c>
      <c r="U102" s="29">
        <f>_xlfn.IFNA(IF($B102=0,0,+VLOOKUP($B102,'1v -ostali'!$A$15:$AC$372,U$3,FALSE)),"")</f>
        <v>0</v>
      </c>
      <c r="V102" s="29">
        <f>_xlfn.IFNA(IF($B102=0,0,+VLOOKUP($B102,'1v -ostali'!$A$15:$AC$372,V$3,FALSE)),"")</f>
        <v>0</v>
      </c>
      <c r="W102" s="29">
        <f>_xlfn.IFNA(IF($B102=0,0,+VLOOKUP($B102,'1v -ostali'!$A$15:$AC$372,W$3,FALSE)),"")</f>
        <v>0</v>
      </c>
      <c r="X102" s="29">
        <f>_xlfn.IFNA(IF($B102=0,0,+VLOOKUP($B102,'1v -ostali'!$A$15:$AC$372,X$3,FALSE)),"")</f>
        <v>0</v>
      </c>
      <c r="Y102" s="29">
        <f>_xlfn.IFNA(IF($B102=0,0,+VLOOKUP($B102,'1v -ostali'!$A$15:$AC$372,Y$3,FALSE)),"")</f>
        <v>0</v>
      </c>
      <c r="Z102" s="29">
        <f>_xlfn.IFNA(IF($B102=0,0,+VLOOKUP($B102,'1v -ostali'!$A$15:$AC$372,Z$3,FALSE)),"")</f>
        <v>0</v>
      </c>
      <c r="AA102" s="29">
        <f>_xlfn.IFNA(IF($B102=0,0,+VLOOKUP($B102,'1v -ostali'!$A$15:$AC$372,AA$3,FALSE)),"")</f>
        <v>0</v>
      </c>
      <c r="AB102" s="29">
        <f>_xlfn.IFNA(IF($B102=0,0,+VLOOKUP($B102,'1v -ostali'!$A$15:$AC$372,AB$3,FALSE)),"")</f>
        <v>0</v>
      </c>
      <c r="AC102" s="29">
        <f>_xlfn.IFNA(IF($B102=0,0,+VLOOKUP($B102,'1v -ostali'!$A$15:$AC$372,AC$3,FALSE)),"")</f>
        <v>0</v>
      </c>
      <c r="AD102" s="29">
        <f>+IFERROR((W102*'1v -ostali'!$C$6)/100,"")</f>
        <v>0</v>
      </c>
      <c r="AE102" s="29">
        <f>+IFERROR((X102*'1v -ostali'!$C$6)/100,"")</f>
        <v>0</v>
      </c>
      <c r="AF102" s="29">
        <f>+IFERROR((AB102*'1v -ostali'!$C$6)/100,"")</f>
        <v>0</v>
      </c>
      <c r="AG102" s="29">
        <f>+IFERROR((AC102*'1v -ostali'!$C$6)/100,"")</f>
        <v>0</v>
      </c>
    </row>
    <row r="103" spans="1:33" x14ac:dyDescent="0.2">
      <c r="A103">
        <f t="shared" si="14"/>
        <v>0</v>
      </c>
      <c r="B103">
        <f>+IF(MAX(B$4:B102)+1&lt;=B$1,B102+1,0)</f>
        <v>0</v>
      </c>
      <c r="C103" s="194">
        <f t="shared" si="11"/>
        <v>0</v>
      </c>
      <c r="D103">
        <f t="shared" si="12"/>
        <v>0</v>
      </c>
      <c r="E103" s="319">
        <f t="shared" si="13"/>
        <v>0</v>
      </c>
      <c r="F103" s="194">
        <f t="shared" si="10"/>
        <v>0</v>
      </c>
      <c r="G103">
        <f>_xlfn.IFNA(IF($B103=0,0,+VLOOKUP($B103,'1v -ostali'!$A$15:$O$372,G$3,FALSE)),"")</f>
        <v>0</v>
      </c>
      <c r="I103">
        <f>_xlfn.IFNA(IF($B103=0,0,+VLOOKUP($B103,'1v -ostali'!$A$15:$O$372,I$3,FALSE)),"")</f>
        <v>0</v>
      </c>
      <c r="J103">
        <f>_xlfn.IFNA(IF($B103=0,0,+VLOOKUP($B103,'1v -ostali'!$A$15:$O$372,J$3,FALSE)),"")</f>
        <v>0</v>
      </c>
      <c r="K103">
        <f>_xlfn.IFNA(IF($B103=0,0,+VLOOKUP($B103,'1v -ostali'!$A$15:$O$372,K$3,FALSE)),"")</f>
        <v>0</v>
      </c>
      <c r="L103">
        <f>_xlfn.IFNA(IF($B103=0,0,+VLOOKUP($B103,'1v -ostali'!$A$15:$O$372,L$3,FALSE)),"")</f>
        <v>0</v>
      </c>
      <c r="M103">
        <f>_xlfn.IFNA(IF($B103=0,0,+VLOOKUP($B103,'1v -ostali'!$A$15:$O$372,M$3,FALSE)),"")</f>
        <v>0</v>
      </c>
      <c r="N103">
        <f>_xlfn.IFNA(IF($B103=0,0,+VLOOKUP($B103,'1v -ostali'!$A$15:$O$372,N$3,FALSE)),"")</f>
        <v>0</v>
      </c>
      <c r="O103">
        <f>_xlfn.IFNA(IF($B103=0,0,+VLOOKUP($B103,'1v -ostali'!$A$15:$O$372,O$3,FALSE)),"")</f>
        <v>0</v>
      </c>
      <c r="R103">
        <f>_xlfn.IFNA(IF($B103=0,0,+VLOOKUP($B103,'1v -ostali'!$A$15:$O$372,R$3,FALSE)),"")</f>
        <v>0</v>
      </c>
      <c r="S103">
        <f>_xlfn.IFNA(IF($B103=0,0,+VLOOKUP($B103,'1v -ostali'!$A$15:$O$372,S$3,FALSE)),"")</f>
        <v>0</v>
      </c>
      <c r="T103" s="29">
        <f>_xlfn.IFNA(IF($B103=0,0,+VLOOKUP($B103,'1v -ostali'!$A$15:$AC$372,T$3,FALSE)),"")</f>
        <v>0</v>
      </c>
      <c r="U103" s="29">
        <f>_xlfn.IFNA(IF($B103=0,0,+VLOOKUP($B103,'1v -ostali'!$A$15:$AC$372,U$3,FALSE)),"")</f>
        <v>0</v>
      </c>
      <c r="V103" s="29">
        <f>_xlfn.IFNA(IF($B103=0,0,+VLOOKUP($B103,'1v -ostali'!$A$15:$AC$372,V$3,FALSE)),"")</f>
        <v>0</v>
      </c>
      <c r="W103" s="29">
        <f>_xlfn.IFNA(IF($B103=0,0,+VLOOKUP($B103,'1v -ostali'!$A$15:$AC$372,W$3,FALSE)),"")</f>
        <v>0</v>
      </c>
      <c r="X103" s="29">
        <f>_xlfn.IFNA(IF($B103=0,0,+VLOOKUP($B103,'1v -ostali'!$A$15:$AC$372,X$3,FALSE)),"")</f>
        <v>0</v>
      </c>
      <c r="Y103" s="29">
        <f>_xlfn.IFNA(IF($B103=0,0,+VLOOKUP($B103,'1v -ostali'!$A$15:$AC$372,Y$3,FALSE)),"")</f>
        <v>0</v>
      </c>
      <c r="Z103" s="29">
        <f>_xlfn.IFNA(IF($B103=0,0,+VLOOKUP($B103,'1v -ostali'!$A$15:$AC$372,Z$3,FALSE)),"")</f>
        <v>0</v>
      </c>
      <c r="AA103" s="29">
        <f>_xlfn.IFNA(IF($B103=0,0,+VLOOKUP($B103,'1v -ostali'!$A$15:$AC$372,AA$3,FALSE)),"")</f>
        <v>0</v>
      </c>
      <c r="AB103" s="29">
        <f>_xlfn.IFNA(IF($B103=0,0,+VLOOKUP($B103,'1v -ostali'!$A$15:$AC$372,AB$3,FALSE)),"")</f>
        <v>0</v>
      </c>
      <c r="AC103" s="29">
        <f>_xlfn.IFNA(IF($B103=0,0,+VLOOKUP($B103,'1v -ostali'!$A$15:$AC$372,AC$3,FALSE)),"")</f>
        <v>0</v>
      </c>
      <c r="AD103" s="29">
        <f>+IFERROR((W103*'1v -ostali'!$C$6)/100,"")</f>
        <v>0</v>
      </c>
      <c r="AE103" s="29">
        <f>+IFERROR((X103*'1v -ostali'!$C$6)/100,"")</f>
        <v>0</v>
      </c>
      <c r="AF103" s="29">
        <f>+IFERROR((AB103*'1v -ostali'!$C$6)/100,"")</f>
        <v>0</v>
      </c>
      <c r="AG103" s="29">
        <f>+IFERROR((AC103*'1v -ostali'!$C$6)/100,"")</f>
        <v>0</v>
      </c>
    </row>
    <row r="104" spans="1:33" x14ac:dyDescent="0.2">
      <c r="A104">
        <f t="shared" si="14"/>
        <v>0</v>
      </c>
      <c r="B104">
        <f>+IF(MAX(B$4:B103)+1&lt;=B$1,B103+1,0)</f>
        <v>0</v>
      </c>
      <c r="C104" s="194">
        <f t="shared" si="11"/>
        <v>0</v>
      </c>
      <c r="D104">
        <f t="shared" si="12"/>
        <v>0</v>
      </c>
      <c r="E104" s="319">
        <f t="shared" si="13"/>
        <v>0</v>
      </c>
      <c r="F104" s="194">
        <f t="shared" si="10"/>
        <v>0</v>
      </c>
      <c r="G104">
        <f>_xlfn.IFNA(IF($B104=0,0,+VLOOKUP($B104,'1v -ostali'!$A$15:$O$372,G$3,FALSE)),"")</f>
        <v>0</v>
      </c>
      <c r="I104">
        <f>_xlfn.IFNA(IF($B104=0,0,+VLOOKUP($B104,'1v -ostali'!$A$15:$O$372,I$3,FALSE)),"")</f>
        <v>0</v>
      </c>
      <c r="J104">
        <f>_xlfn.IFNA(IF($B104=0,0,+VLOOKUP($B104,'1v -ostali'!$A$15:$O$372,J$3,FALSE)),"")</f>
        <v>0</v>
      </c>
      <c r="K104">
        <f>_xlfn.IFNA(IF($B104=0,0,+VLOOKUP($B104,'1v -ostali'!$A$15:$O$372,K$3,FALSE)),"")</f>
        <v>0</v>
      </c>
      <c r="L104">
        <f>_xlfn.IFNA(IF($B104=0,0,+VLOOKUP($B104,'1v -ostali'!$A$15:$O$372,L$3,FALSE)),"")</f>
        <v>0</v>
      </c>
      <c r="M104">
        <f>_xlfn.IFNA(IF($B104=0,0,+VLOOKUP($B104,'1v -ostali'!$A$15:$O$372,M$3,FALSE)),"")</f>
        <v>0</v>
      </c>
      <c r="N104">
        <f>_xlfn.IFNA(IF($B104=0,0,+VLOOKUP($B104,'1v -ostali'!$A$15:$O$372,N$3,FALSE)),"")</f>
        <v>0</v>
      </c>
      <c r="O104">
        <f>_xlfn.IFNA(IF($B104=0,0,+VLOOKUP($B104,'1v -ostali'!$A$15:$O$372,O$3,FALSE)),"")</f>
        <v>0</v>
      </c>
      <c r="R104">
        <f>_xlfn.IFNA(IF($B104=0,0,+VLOOKUP($B104,'1v -ostali'!$A$15:$O$372,R$3,FALSE)),"")</f>
        <v>0</v>
      </c>
      <c r="S104">
        <f>_xlfn.IFNA(IF($B104=0,0,+VLOOKUP($B104,'1v -ostali'!$A$15:$O$372,S$3,FALSE)),"")</f>
        <v>0</v>
      </c>
      <c r="T104" s="29">
        <f>_xlfn.IFNA(IF($B104=0,0,+VLOOKUP($B104,'1v -ostali'!$A$15:$AC$372,T$3,FALSE)),"")</f>
        <v>0</v>
      </c>
      <c r="U104" s="29">
        <f>_xlfn.IFNA(IF($B104=0,0,+VLOOKUP($B104,'1v -ostali'!$A$15:$AC$372,U$3,FALSE)),"")</f>
        <v>0</v>
      </c>
      <c r="V104" s="29">
        <f>_xlfn.IFNA(IF($B104=0,0,+VLOOKUP($B104,'1v -ostali'!$A$15:$AC$372,V$3,FALSE)),"")</f>
        <v>0</v>
      </c>
      <c r="W104" s="29">
        <f>_xlfn.IFNA(IF($B104=0,0,+VLOOKUP($B104,'1v -ostali'!$A$15:$AC$372,W$3,FALSE)),"")</f>
        <v>0</v>
      </c>
      <c r="X104" s="29">
        <f>_xlfn.IFNA(IF($B104=0,0,+VLOOKUP($B104,'1v -ostali'!$A$15:$AC$372,X$3,FALSE)),"")</f>
        <v>0</v>
      </c>
      <c r="Y104" s="29">
        <f>_xlfn.IFNA(IF($B104=0,0,+VLOOKUP($B104,'1v -ostali'!$A$15:$AC$372,Y$3,FALSE)),"")</f>
        <v>0</v>
      </c>
      <c r="Z104" s="29">
        <f>_xlfn.IFNA(IF($B104=0,0,+VLOOKUP($B104,'1v -ostali'!$A$15:$AC$372,Z$3,FALSE)),"")</f>
        <v>0</v>
      </c>
      <c r="AA104" s="29">
        <f>_xlfn.IFNA(IF($B104=0,0,+VLOOKUP($B104,'1v -ostali'!$A$15:$AC$372,AA$3,FALSE)),"")</f>
        <v>0</v>
      </c>
      <c r="AB104" s="29">
        <f>_xlfn.IFNA(IF($B104=0,0,+VLOOKUP($B104,'1v -ostali'!$A$15:$AC$372,AB$3,FALSE)),"")</f>
        <v>0</v>
      </c>
      <c r="AC104" s="29">
        <f>_xlfn.IFNA(IF($B104=0,0,+VLOOKUP($B104,'1v -ostali'!$A$15:$AC$372,AC$3,FALSE)),"")</f>
        <v>0</v>
      </c>
      <c r="AD104" s="29">
        <f>+IFERROR((W104*'1v -ostali'!$C$6)/100,"")</f>
        <v>0</v>
      </c>
      <c r="AE104" s="29">
        <f>+IFERROR((X104*'1v -ostali'!$C$6)/100,"")</f>
        <v>0</v>
      </c>
      <c r="AF104" s="29">
        <f>+IFERROR((AB104*'1v -ostali'!$C$6)/100,"")</f>
        <v>0</v>
      </c>
      <c r="AG104" s="29">
        <f>+IFERROR((AC104*'1v -ostali'!$C$6)/100,"")</f>
        <v>0</v>
      </c>
    </row>
    <row r="105" spans="1:33" x14ac:dyDescent="0.2">
      <c r="A105">
        <f t="shared" si="14"/>
        <v>0</v>
      </c>
      <c r="B105">
        <f>+IF(MAX(B$4:B104)+1&lt;=B$1,B104+1,0)</f>
        <v>0</v>
      </c>
      <c r="C105" s="194">
        <f t="shared" si="11"/>
        <v>0</v>
      </c>
      <c r="D105">
        <f t="shared" si="12"/>
        <v>0</v>
      </c>
      <c r="E105" s="319">
        <f t="shared" si="13"/>
        <v>0</v>
      </c>
      <c r="F105" s="194">
        <f t="shared" si="10"/>
        <v>0</v>
      </c>
      <c r="G105">
        <f>_xlfn.IFNA(IF($B105=0,0,+VLOOKUP($B105,'1v -ostali'!$A$15:$O$372,G$3,FALSE)),"")</f>
        <v>0</v>
      </c>
      <c r="I105">
        <f>_xlfn.IFNA(IF($B105=0,0,+VLOOKUP($B105,'1v -ostali'!$A$15:$O$372,I$3,FALSE)),"")</f>
        <v>0</v>
      </c>
      <c r="J105">
        <f>_xlfn.IFNA(IF($B105=0,0,+VLOOKUP($B105,'1v -ostali'!$A$15:$O$372,J$3,FALSE)),"")</f>
        <v>0</v>
      </c>
      <c r="K105">
        <f>_xlfn.IFNA(IF($B105=0,0,+VLOOKUP($B105,'1v -ostali'!$A$15:$O$372,K$3,FALSE)),"")</f>
        <v>0</v>
      </c>
      <c r="L105">
        <f>_xlfn.IFNA(IF($B105=0,0,+VLOOKUP($B105,'1v -ostali'!$A$15:$O$372,L$3,FALSE)),"")</f>
        <v>0</v>
      </c>
      <c r="M105">
        <f>_xlfn.IFNA(IF($B105=0,0,+VLOOKUP($B105,'1v -ostali'!$A$15:$O$372,M$3,FALSE)),"")</f>
        <v>0</v>
      </c>
      <c r="N105">
        <f>_xlfn.IFNA(IF($B105=0,0,+VLOOKUP($B105,'1v -ostali'!$A$15:$O$372,N$3,FALSE)),"")</f>
        <v>0</v>
      </c>
      <c r="O105">
        <f>_xlfn.IFNA(IF($B105=0,0,+VLOOKUP($B105,'1v -ostali'!$A$15:$O$372,O$3,FALSE)),"")</f>
        <v>0</v>
      </c>
      <c r="R105">
        <f>_xlfn.IFNA(IF($B105=0,0,+VLOOKUP($B105,'1v -ostali'!$A$15:$O$372,R$3,FALSE)),"")</f>
        <v>0</v>
      </c>
      <c r="S105">
        <f>_xlfn.IFNA(IF($B105=0,0,+VLOOKUP($B105,'1v -ostali'!$A$15:$O$372,S$3,FALSE)),"")</f>
        <v>0</v>
      </c>
      <c r="T105" s="29">
        <f>_xlfn.IFNA(IF($B105=0,0,+VLOOKUP($B105,'1v -ostali'!$A$15:$AC$372,T$3,FALSE)),"")</f>
        <v>0</v>
      </c>
      <c r="U105" s="29">
        <f>_xlfn.IFNA(IF($B105=0,0,+VLOOKUP($B105,'1v -ostali'!$A$15:$AC$372,U$3,FALSE)),"")</f>
        <v>0</v>
      </c>
      <c r="V105" s="29">
        <f>_xlfn.IFNA(IF($B105=0,0,+VLOOKUP($B105,'1v -ostali'!$A$15:$AC$372,V$3,FALSE)),"")</f>
        <v>0</v>
      </c>
      <c r="W105" s="29">
        <f>_xlfn.IFNA(IF($B105=0,0,+VLOOKUP($B105,'1v -ostali'!$A$15:$AC$372,W$3,FALSE)),"")</f>
        <v>0</v>
      </c>
      <c r="X105" s="29">
        <f>_xlfn.IFNA(IF($B105=0,0,+VLOOKUP($B105,'1v -ostali'!$A$15:$AC$372,X$3,FALSE)),"")</f>
        <v>0</v>
      </c>
      <c r="Y105" s="29">
        <f>_xlfn.IFNA(IF($B105=0,0,+VLOOKUP($B105,'1v -ostali'!$A$15:$AC$372,Y$3,FALSE)),"")</f>
        <v>0</v>
      </c>
      <c r="Z105" s="29">
        <f>_xlfn.IFNA(IF($B105=0,0,+VLOOKUP($B105,'1v -ostali'!$A$15:$AC$372,Z$3,FALSE)),"")</f>
        <v>0</v>
      </c>
      <c r="AA105" s="29">
        <f>_xlfn.IFNA(IF($B105=0,0,+VLOOKUP($B105,'1v -ostali'!$A$15:$AC$372,AA$3,FALSE)),"")</f>
        <v>0</v>
      </c>
      <c r="AB105" s="29">
        <f>_xlfn.IFNA(IF($B105=0,0,+VLOOKUP($B105,'1v -ostali'!$A$15:$AC$372,AB$3,FALSE)),"")</f>
        <v>0</v>
      </c>
      <c r="AC105" s="29">
        <f>_xlfn.IFNA(IF($B105=0,0,+VLOOKUP($B105,'1v -ostali'!$A$15:$AC$372,AC$3,FALSE)),"")</f>
        <v>0</v>
      </c>
      <c r="AD105" s="29">
        <f>+IFERROR((W105*'1v -ostali'!$C$6)/100,"")</f>
        <v>0</v>
      </c>
      <c r="AE105" s="29">
        <f>+IFERROR((X105*'1v -ostali'!$C$6)/100,"")</f>
        <v>0</v>
      </c>
      <c r="AF105" s="29">
        <f>+IFERROR((AB105*'1v -ostali'!$C$6)/100,"")</f>
        <v>0</v>
      </c>
      <c r="AG105" s="29">
        <f>+IFERROR((AC105*'1v -ostali'!$C$6)/100,"")</f>
        <v>0</v>
      </c>
    </row>
    <row r="106" spans="1:33" x14ac:dyDescent="0.2">
      <c r="A106">
        <f t="shared" si="14"/>
        <v>0</v>
      </c>
      <c r="B106">
        <f>+IF(MAX(B$4:B105)+1&lt;=B$1,B105+1,0)</f>
        <v>0</v>
      </c>
      <c r="C106" s="194">
        <f t="shared" si="11"/>
        <v>0</v>
      </c>
      <c r="D106">
        <f t="shared" si="12"/>
        <v>0</v>
      </c>
      <c r="E106" s="319">
        <f t="shared" si="13"/>
        <v>0</v>
      </c>
      <c r="F106" s="194">
        <f t="shared" si="10"/>
        <v>0</v>
      </c>
      <c r="G106">
        <f>_xlfn.IFNA(IF($B106=0,0,+VLOOKUP($B106,'1v -ostali'!$A$15:$O$372,G$3,FALSE)),"")</f>
        <v>0</v>
      </c>
      <c r="I106">
        <f>_xlfn.IFNA(IF($B106=0,0,+VLOOKUP($B106,'1v -ostali'!$A$15:$O$372,I$3,FALSE)),"")</f>
        <v>0</v>
      </c>
      <c r="J106">
        <f>_xlfn.IFNA(IF($B106=0,0,+VLOOKUP($B106,'1v -ostali'!$A$15:$O$372,J$3,FALSE)),"")</f>
        <v>0</v>
      </c>
      <c r="K106">
        <f>_xlfn.IFNA(IF($B106=0,0,+VLOOKUP($B106,'1v -ostali'!$A$15:$O$372,K$3,FALSE)),"")</f>
        <v>0</v>
      </c>
      <c r="L106">
        <f>_xlfn.IFNA(IF($B106=0,0,+VLOOKUP($B106,'1v -ostali'!$A$15:$O$372,L$3,FALSE)),"")</f>
        <v>0</v>
      </c>
      <c r="M106">
        <f>_xlfn.IFNA(IF($B106=0,0,+VLOOKUP($B106,'1v -ostali'!$A$15:$O$372,M$3,FALSE)),"")</f>
        <v>0</v>
      </c>
      <c r="N106">
        <f>_xlfn.IFNA(IF($B106=0,0,+VLOOKUP($B106,'1v -ostali'!$A$15:$O$372,N$3,FALSE)),"")</f>
        <v>0</v>
      </c>
      <c r="O106">
        <f>_xlfn.IFNA(IF($B106=0,0,+VLOOKUP($B106,'1v -ostali'!$A$15:$O$372,O$3,FALSE)),"")</f>
        <v>0</v>
      </c>
      <c r="R106">
        <f>_xlfn.IFNA(IF($B106=0,0,+VLOOKUP($B106,'1v -ostali'!$A$15:$O$372,R$3,FALSE)),"")</f>
        <v>0</v>
      </c>
      <c r="S106">
        <f>_xlfn.IFNA(IF($B106=0,0,+VLOOKUP($B106,'1v -ostali'!$A$15:$O$372,S$3,FALSE)),"")</f>
        <v>0</v>
      </c>
      <c r="T106" s="29">
        <f>_xlfn.IFNA(IF($B106=0,0,+VLOOKUP($B106,'1v -ostali'!$A$15:$AC$372,T$3,FALSE)),"")</f>
        <v>0</v>
      </c>
      <c r="U106" s="29">
        <f>_xlfn.IFNA(IF($B106=0,0,+VLOOKUP($B106,'1v -ostali'!$A$15:$AC$372,U$3,FALSE)),"")</f>
        <v>0</v>
      </c>
      <c r="V106" s="29">
        <f>_xlfn.IFNA(IF($B106=0,0,+VLOOKUP($B106,'1v -ostali'!$A$15:$AC$372,V$3,FALSE)),"")</f>
        <v>0</v>
      </c>
      <c r="W106" s="29">
        <f>_xlfn.IFNA(IF($B106=0,0,+VLOOKUP($B106,'1v -ostali'!$A$15:$AC$372,W$3,FALSE)),"")</f>
        <v>0</v>
      </c>
      <c r="X106" s="29">
        <f>_xlfn.IFNA(IF($B106=0,0,+VLOOKUP($B106,'1v -ostali'!$A$15:$AC$372,X$3,FALSE)),"")</f>
        <v>0</v>
      </c>
      <c r="Y106" s="29">
        <f>_xlfn.IFNA(IF($B106=0,0,+VLOOKUP($B106,'1v -ostali'!$A$15:$AC$372,Y$3,FALSE)),"")</f>
        <v>0</v>
      </c>
      <c r="Z106" s="29">
        <f>_xlfn.IFNA(IF($B106=0,0,+VLOOKUP($B106,'1v -ostali'!$A$15:$AC$372,Z$3,FALSE)),"")</f>
        <v>0</v>
      </c>
      <c r="AA106" s="29">
        <f>_xlfn.IFNA(IF($B106=0,0,+VLOOKUP($B106,'1v -ostali'!$A$15:$AC$372,AA$3,FALSE)),"")</f>
        <v>0</v>
      </c>
      <c r="AB106" s="29">
        <f>_xlfn.IFNA(IF($B106=0,0,+VLOOKUP($B106,'1v -ostali'!$A$15:$AC$372,AB$3,FALSE)),"")</f>
        <v>0</v>
      </c>
      <c r="AC106" s="29">
        <f>_xlfn.IFNA(IF($B106=0,0,+VLOOKUP($B106,'1v -ostali'!$A$15:$AC$372,AC$3,FALSE)),"")</f>
        <v>0</v>
      </c>
      <c r="AD106" s="29">
        <f>+IFERROR((W106*'1v -ostali'!$C$6)/100,"")</f>
        <v>0</v>
      </c>
      <c r="AE106" s="29">
        <f>+IFERROR((X106*'1v -ostali'!$C$6)/100,"")</f>
        <v>0</v>
      </c>
      <c r="AF106" s="29">
        <f>+IFERROR((AB106*'1v -ostali'!$C$6)/100,"")</f>
        <v>0</v>
      </c>
      <c r="AG106" s="29">
        <f>+IFERROR((AC106*'1v -ostali'!$C$6)/100,"")</f>
        <v>0</v>
      </c>
    </row>
    <row r="107" spans="1:33" x14ac:dyDescent="0.2">
      <c r="A107">
        <f t="shared" si="14"/>
        <v>0</v>
      </c>
      <c r="B107">
        <f>+IF(MAX(B$4:B106)+1&lt;=B$1,B106+1,0)</f>
        <v>0</v>
      </c>
      <c r="C107" s="194">
        <f t="shared" si="11"/>
        <v>0</v>
      </c>
      <c r="D107">
        <f t="shared" si="12"/>
        <v>0</v>
      </c>
      <c r="E107" s="319">
        <f t="shared" si="13"/>
        <v>0</v>
      </c>
      <c r="F107" s="194">
        <f t="shared" si="10"/>
        <v>0</v>
      </c>
      <c r="G107">
        <f>_xlfn.IFNA(IF($B107=0,0,+VLOOKUP($B107,'1v -ostali'!$A$15:$O$372,G$3,FALSE)),"")</f>
        <v>0</v>
      </c>
      <c r="I107">
        <f>_xlfn.IFNA(IF($B107=0,0,+VLOOKUP($B107,'1v -ostali'!$A$15:$O$372,I$3,FALSE)),"")</f>
        <v>0</v>
      </c>
      <c r="J107">
        <f>_xlfn.IFNA(IF($B107=0,0,+VLOOKUP($B107,'1v -ostali'!$A$15:$O$372,J$3,FALSE)),"")</f>
        <v>0</v>
      </c>
      <c r="K107">
        <f>_xlfn.IFNA(IF($B107=0,0,+VLOOKUP($B107,'1v -ostali'!$A$15:$O$372,K$3,FALSE)),"")</f>
        <v>0</v>
      </c>
      <c r="L107">
        <f>_xlfn.IFNA(IF($B107=0,0,+VLOOKUP($B107,'1v -ostali'!$A$15:$O$372,L$3,FALSE)),"")</f>
        <v>0</v>
      </c>
      <c r="M107">
        <f>_xlfn.IFNA(IF($B107=0,0,+VLOOKUP($B107,'1v -ostali'!$A$15:$O$372,M$3,FALSE)),"")</f>
        <v>0</v>
      </c>
      <c r="N107">
        <f>_xlfn.IFNA(IF($B107=0,0,+VLOOKUP($B107,'1v -ostali'!$A$15:$O$372,N$3,FALSE)),"")</f>
        <v>0</v>
      </c>
      <c r="O107">
        <f>_xlfn.IFNA(IF($B107=0,0,+VLOOKUP($B107,'1v -ostali'!$A$15:$O$372,O$3,FALSE)),"")</f>
        <v>0</v>
      </c>
      <c r="R107">
        <f>_xlfn.IFNA(IF($B107=0,0,+VLOOKUP($B107,'1v -ostali'!$A$15:$O$372,R$3,FALSE)),"")</f>
        <v>0</v>
      </c>
      <c r="S107">
        <f>_xlfn.IFNA(IF($B107=0,0,+VLOOKUP($B107,'1v -ostali'!$A$15:$O$372,S$3,FALSE)),"")</f>
        <v>0</v>
      </c>
      <c r="T107" s="29">
        <f>_xlfn.IFNA(IF($B107=0,0,+VLOOKUP($B107,'1v -ostali'!$A$15:$AC$372,T$3,FALSE)),"")</f>
        <v>0</v>
      </c>
      <c r="U107" s="29">
        <f>_xlfn.IFNA(IF($B107=0,0,+VLOOKUP($B107,'1v -ostali'!$A$15:$AC$372,U$3,FALSE)),"")</f>
        <v>0</v>
      </c>
      <c r="V107" s="29">
        <f>_xlfn.IFNA(IF($B107=0,0,+VLOOKUP($B107,'1v -ostali'!$A$15:$AC$372,V$3,FALSE)),"")</f>
        <v>0</v>
      </c>
      <c r="W107" s="29">
        <f>_xlfn.IFNA(IF($B107=0,0,+VLOOKUP($B107,'1v -ostali'!$A$15:$AC$372,W$3,FALSE)),"")</f>
        <v>0</v>
      </c>
      <c r="X107" s="29">
        <f>_xlfn.IFNA(IF($B107=0,0,+VLOOKUP($B107,'1v -ostali'!$A$15:$AC$372,X$3,FALSE)),"")</f>
        <v>0</v>
      </c>
      <c r="Y107" s="29">
        <f>_xlfn.IFNA(IF($B107=0,0,+VLOOKUP($B107,'1v -ostali'!$A$15:$AC$372,Y$3,FALSE)),"")</f>
        <v>0</v>
      </c>
      <c r="Z107" s="29">
        <f>_xlfn.IFNA(IF($B107=0,0,+VLOOKUP($B107,'1v -ostali'!$A$15:$AC$372,Z$3,FALSE)),"")</f>
        <v>0</v>
      </c>
      <c r="AA107" s="29">
        <f>_xlfn.IFNA(IF($B107=0,0,+VLOOKUP($B107,'1v -ostali'!$A$15:$AC$372,AA$3,FALSE)),"")</f>
        <v>0</v>
      </c>
      <c r="AB107" s="29">
        <f>_xlfn.IFNA(IF($B107=0,0,+VLOOKUP($B107,'1v -ostali'!$A$15:$AC$372,AB$3,FALSE)),"")</f>
        <v>0</v>
      </c>
      <c r="AC107" s="29">
        <f>_xlfn.IFNA(IF($B107=0,0,+VLOOKUP($B107,'1v -ostali'!$A$15:$AC$372,AC$3,FALSE)),"")</f>
        <v>0</v>
      </c>
      <c r="AD107" s="29">
        <f>+IFERROR((W107*'1v -ostali'!$C$6)/100,"")</f>
        <v>0</v>
      </c>
      <c r="AE107" s="29">
        <f>+IFERROR((X107*'1v -ostali'!$C$6)/100,"")</f>
        <v>0</v>
      </c>
      <c r="AF107" s="29">
        <f>+IFERROR((AB107*'1v -ostali'!$C$6)/100,"")</f>
        <v>0</v>
      </c>
      <c r="AG107" s="29">
        <f>+IFERROR((AC107*'1v -ostali'!$C$6)/100,"")</f>
        <v>0</v>
      </c>
    </row>
    <row r="108" spans="1:33" x14ac:dyDescent="0.2">
      <c r="A108">
        <f t="shared" si="14"/>
        <v>0</v>
      </c>
      <c r="B108">
        <f>+IF(MAX(B$4:B107)+1&lt;=B$1,B107+1,0)</f>
        <v>0</v>
      </c>
      <c r="C108" s="194">
        <f t="shared" si="11"/>
        <v>0</v>
      </c>
      <c r="D108">
        <f t="shared" si="12"/>
        <v>0</v>
      </c>
      <c r="E108" s="319">
        <f t="shared" si="13"/>
        <v>0</v>
      </c>
      <c r="F108" s="194">
        <f t="shared" si="10"/>
        <v>0</v>
      </c>
      <c r="G108">
        <f>_xlfn.IFNA(IF($B108=0,0,+VLOOKUP($B108,'1v -ostali'!$A$15:$O$372,G$3,FALSE)),"")</f>
        <v>0</v>
      </c>
      <c r="I108">
        <f>_xlfn.IFNA(IF($B108=0,0,+VLOOKUP($B108,'1v -ostali'!$A$15:$O$372,I$3,FALSE)),"")</f>
        <v>0</v>
      </c>
      <c r="J108">
        <f>_xlfn.IFNA(IF($B108=0,0,+VLOOKUP($B108,'1v -ostali'!$A$15:$O$372,J$3,FALSE)),"")</f>
        <v>0</v>
      </c>
      <c r="K108">
        <f>_xlfn.IFNA(IF($B108=0,0,+VLOOKUP($B108,'1v -ostali'!$A$15:$O$372,K$3,FALSE)),"")</f>
        <v>0</v>
      </c>
      <c r="L108">
        <f>_xlfn.IFNA(IF($B108=0,0,+VLOOKUP($B108,'1v -ostali'!$A$15:$O$372,L$3,FALSE)),"")</f>
        <v>0</v>
      </c>
      <c r="M108">
        <f>_xlfn.IFNA(IF($B108=0,0,+VLOOKUP($B108,'1v -ostali'!$A$15:$O$372,M$3,FALSE)),"")</f>
        <v>0</v>
      </c>
      <c r="N108">
        <f>_xlfn.IFNA(IF($B108=0,0,+VLOOKUP($B108,'1v -ostali'!$A$15:$O$372,N$3,FALSE)),"")</f>
        <v>0</v>
      </c>
      <c r="O108">
        <f>_xlfn.IFNA(IF($B108=0,0,+VLOOKUP($B108,'1v -ostali'!$A$15:$O$372,O$3,FALSE)),"")</f>
        <v>0</v>
      </c>
      <c r="R108">
        <f>_xlfn.IFNA(IF($B108=0,0,+VLOOKUP($B108,'1v -ostali'!$A$15:$O$372,R$3,FALSE)),"")</f>
        <v>0</v>
      </c>
      <c r="S108">
        <f>_xlfn.IFNA(IF($B108=0,0,+VLOOKUP($B108,'1v -ostali'!$A$15:$O$372,S$3,FALSE)),"")</f>
        <v>0</v>
      </c>
      <c r="T108" s="29">
        <f>_xlfn.IFNA(IF($B108=0,0,+VLOOKUP($B108,'1v -ostali'!$A$15:$AC$372,T$3,FALSE)),"")</f>
        <v>0</v>
      </c>
      <c r="U108" s="29">
        <f>_xlfn.IFNA(IF($B108=0,0,+VLOOKUP($B108,'1v -ostali'!$A$15:$AC$372,U$3,FALSE)),"")</f>
        <v>0</v>
      </c>
      <c r="V108" s="29">
        <f>_xlfn.IFNA(IF($B108=0,0,+VLOOKUP($B108,'1v -ostali'!$A$15:$AC$372,V$3,FALSE)),"")</f>
        <v>0</v>
      </c>
      <c r="W108" s="29">
        <f>_xlfn.IFNA(IF($B108=0,0,+VLOOKUP($B108,'1v -ostali'!$A$15:$AC$372,W$3,FALSE)),"")</f>
        <v>0</v>
      </c>
      <c r="X108" s="29">
        <f>_xlfn.IFNA(IF($B108=0,0,+VLOOKUP($B108,'1v -ostali'!$A$15:$AC$372,X$3,FALSE)),"")</f>
        <v>0</v>
      </c>
      <c r="Y108" s="29">
        <f>_xlfn.IFNA(IF($B108=0,0,+VLOOKUP($B108,'1v -ostali'!$A$15:$AC$372,Y$3,FALSE)),"")</f>
        <v>0</v>
      </c>
      <c r="Z108" s="29">
        <f>_xlfn.IFNA(IF($B108=0,0,+VLOOKUP($B108,'1v -ostali'!$A$15:$AC$372,Z$3,FALSE)),"")</f>
        <v>0</v>
      </c>
      <c r="AA108" s="29">
        <f>_xlfn.IFNA(IF($B108=0,0,+VLOOKUP($B108,'1v -ostali'!$A$15:$AC$372,AA$3,FALSE)),"")</f>
        <v>0</v>
      </c>
      <c r="AB108" s="29">
        <f>_xlfn.IFNA(IF($B108=0,0,+VLOOKUP($B108,'1v -ostali'!$A$15:$AC$372,AB$3,FALSE)),"")</f>
        <v>0</v>
      </c>
      <c r="AC108" s="29">
        <f>_xlfn.IFNA(IF($B108=0,0,+VLOOKUP($B108,'1v -ostali'!$A$15:$AC$372,AC$3,FALSE)),"")</f>
        <v>0</v>
      </c>
      <c r="AD108" s="29">
        <f>+IFERROR((W108*'1v -ostali'!$C$6)/100,"")</f>
        <v>0</v>
      </c>
      <c r="AE108" s="29">
        <f>+IFERROR((X108*'1v -ostali'!$C$6)/100,"")</f>
        <v>0</v>
      </c>
      <c r="AF108" s="29">
        <f>+IFERROR((AB108*'1v -ostali'!$C$6)/100,"")</f>
        <v>0</v>
      </c>
      <c r="AG108" s="29">
        <f>+IFERROR((AC108*'1v -ostali'!$C$6)/100,"")</f>
        <v>0</v>
      </c>
    </row>
    <row r="109" spans="1:33" x14ac:dyDescent="0.2">
      <c r="A109">
        <f t="shared" si="14"/>
        <v>0</v>
      </c>
      <c r="B109">
        <f>+IF(MAX(B$4:B108)+1&lt;=B$1,B108+1,0)</f>
        <v>0</v>
      </c>
      <c r="C109" s="194">
        <f t="shared" si="11"/>
        <v>0</v>
      </c>
      <c r="D109">
        <f t="shared" si="12"/>
        <v>0</v>
      </c>
      <c r="E109" s="319">
        <f t="shared" si="13"/>
        <v>0</v>
      </c>
      <c r="F109" s="194">
        <f t="shared" si="10"/>
        <v>0</v>
      </c>
      <c r="G109">
        <f>_xlfn.IFNA(IF($B109=0,0,+VLOOKUP($B109,'1v -ostali'!$A$15:$O$372,G$3,FALSE)),"")</f>
        <v>0</v>
      </c>
      <c r="I109">
        <f>_xlfn.IFNA(IF($B109=0,0,+VLOOKUP($B109,'1v -ostali'!$A$15:$O$372,I$3,FALSE)),"")</f>
        <v>0</v>
      </c>
      <c r="J109">
        <f>_xlfn.IFNA(IF($B109=0,0,+VLOOKUP($B109,'1v -ostali'!$A$15:$O$372,J$3,FALSE)),"")</f>
        <v>0</v>
      </c>
      <c r="K109">
        <f>_xlfn.IFNA(IF($B109=0,0,+VLOOKUP($B109,'1v -ostali'!$A$15:$O$372,K$3,FALSE)),"")</f>
        <v>0</v>
      </c>
      <c r="L109">
        <f>_xlfn.IFNA(IF($B109=0,0,+VLOOKUP($B109,'1v -ostali'!$A$15:$O$372,L$3,FALSE)),"")</f>
        <v>0</v>
      </c>
      <c r="M109">
        <f>_xlfn.IFNA(IF($B109=0,0,+VLOOKUP($B109,'1v -ostali'!$A$15:$O$372,M$3,FALSE)),"")</f>
        <v>0</v>
      </c>
      <c r="N109">
        <f>_xlfn.IFNA(IF($B109=0,0,+VLOOKUP($B109,'1v -ostali'!$A$15:$O$372,N$3,FALSE)),"")</f>
        <v>0</v>
      </c>
      <c r="O109">
        <f>_xlfn.IFNA(IF($B109=0,0,+VLOOKUP($B109,'1v -ostali'!$A$15:$O$372,O$3,FALSE)),"")</f>
        <v>0</v>
      </c>
      <c r="R109">
        <f>_xlfn.IFNA(IF($B109=0,0,+VLOOKUP($B109,'1v -ostali'!$A$15:$O$372,R$3,FALSE)),"")</f>
        <v>0</v>
      </c>
      <c r="S109">
        <f>_xlfn.IFNA(IF($B109=0,0,+VLOOKUP($B109,'1v -ostali'!$A$15:$O$372,S$3,FALSE)),"")</f>
        <v>0</v>
      </c>
      <c r="T109" s="29">
        <f>_xlfn.IFNA(IF($B109=0,0,+VLOOKUP($B109,'1v -ostali'!$A$15:$AC$372,T$3,FALSE)),"")</f>
        <v>0</v>
      </c>
      <c r="U109" s="29">
        <f>_xlfn.IFNA(IF($B109=0,0,+VLOOKUP($B109,'1v -ostali'!$A$15:$AC$372,U$3,FALSE)),"")</f>
        <v>0</v>
      </c>
      <c r="V109" s="29">
        <f>_xlfn.IFNA(IF($B109=0,0,+VLOOKUP($B109,'1v -ostali'!$A$15:$AC$372,V$3,FALSE)),"")</f>
        <v>0</v>
      </c>
      <c r="W109" s="29">
        <f>_xlfn.IFNA(IF($B109=0,0,+VLOOKUP($B109,'1v -ostali'!$A$15:$AC$372,W$3,FALSE)),"")</f>
        <v>0</v>
      </c>
      <c r="X109" s="29">
        <f>_xlfn.IFNA(IF($B109=0,0,+VLOOKUP($B109,'1v -ostali'!$A$15:$AC$372,X$3,FALSE)),"")</f>
        <v>0</v>
      </c>
      <c r="Y109" s="29">
        <f>_xlfn.IFNA(IF($B109=0,0,+VLOOKUP($B109,'1v -ostali'!$A$15:$AC$372,Y$3,FALSE)),"")</f>
        <v>0</v>
      </c>
      <c r="Z109" s="29">
        <f>_xlfn.IFNA(IF($B109=0,0,+VLOOKUP($B109,'1v -ostali'!$A$15:$AC$372,Z$3,FALSE)),"")</f>
        <v>0</v>
      </c>
      <c r="AA109" s="29">
        <f>_xlfn.IFNA(IF($B109=0,0,+VLOOKUP($B109,'1v -ostali'!$A$15:$AC$372,AA$3,FALSE)),"")</f>
        <v>0</v>
      </c>
      <c r="AB109" s="29">
        <f>_xlfn.IFNA(IF($B109=0,0,+VLOOKUP($B109,'1v -ostali'!$A$15:$AC$372,AB$3,FALSE)),"")</f>
        <v>0</v>
      </c>
      <c r="AC109" s="29">
        <f>_xlfn.IFNA(IF($B109=0,0,+VLOOKUP($B109,'1v -ostali'!$A$15:$AC$372,AC$3,FALSE)),"")</f>
        <v>0</v>
      </c>
      <c r="AD109" s="29">
        <f>+IFERROR((W109*'1v -ostali'!$C$6)/100,"")</f>
        <v>0</v>
      </c>
      <c r="AE109" s="29">
        <f>+IFERROR((X109*'1v -ostali'!$C$6)/100,"")</f>
        <v>0</v>
      </c>
      <c r="AF109" s="29">
        <f>+IFERROR((AB109*'1v -ostali'!$C$6)/100,"")</f>
        <v>0</v>
      </c>
      <c r="AG109" s="29">
        <f>+IFERROR((AC109*'1v -ostali'!$C$6)/100,"")</f>
        <v>0</v>
      </c>
    </row>
    <row r="110" spans="1:33" x14ac:dyDescent="0.2">
      <c r="A110">
        <f t="shared" si="14"/>
        <v>0</v>
      </c>
      <c r="B110">
        <f>+IF(MAX(B$4:B109)+1&lt;=B$1,B109+1,0)</f>
        <v>0</v>
      </c>
      <c r="C110" s="194">
        <f t="shared" si="11"/>
        <v>0</v>
      </c>
      <c r="D110">
        <f t="shared" si="12"/>
        <v>0</v>
      </c>
      <c r="E110" s="319">
        <f t="shared" si="13"/>
        <v>0</v>
      </c>
      <c r="F110" s="194">
        <f t="shared" si="10"/>
        <v>0</v>
      </c>
      <c r="G110">
        <f>_xlfn.IFNA(IF($B110=0,0,+VLOOKUP($B110,'1v -ostali'!$A$15:$O$372,G$3,FALSE)),"")</f>
        <v>0</v>
      </c>
      <c r="I110">
        <f>_xlfn.IFNA(IF($B110=0,0,+VLOOKUP($B110,'1v -ostali'!$A$15:$O$372,I$3,FALSE)),"")</f>
        <v>0</v>
      </c>
      <c r="J110">
        <f>_xlfn.IFNA(IF($B110=0,0,+VLOOKUP($B110,'1v -ostali'!$A$15:$O$372,J$3,FALSE)),"")</f>
        <v>0</v>
      </c>
      <c r="K110">
        <f>_xlfn.IFNA(IF($B110=0,0,+VLOOKUP($B110,'1v -ostali'!$A$15:$O$372,K$3,FALSE)),"")</f>
        <v>0</v>
      </c>
      <c r="L110">
        <f>_xlfn.IFNA(IF($B110=0,0,+VLOOKUP($B110,'1v -ostali'!$A$15:$O$372,L$3,FALSE)),"")</f>
        <v>0</v>
      </c>
      <c r="M110">
        <f>_xlfn.IFNA(IF($B110=0,0,+VLOOKUP($B110,'1v -ostali'!$A$15:$O$372,M$3,FALSE)),"")</f>
        <v>0</v>
      </c>
      <c r="N110">
        <f>_xlfn.IFNA(IF($B110=0,0,+VLOOKUP($B110,'1v -ostali'!$A$15:$O$372,N$3,FALSE)),"")</f>
        <v>0</v>
      </c>
      <c r="O110">
        <f>_xlfn.IFNA(IF($B110=0,0,+VLOOKUP($B110,'1v -ostali'!$A$15:$O$372,O$3,FALSE)),"")</f>
        <v>0</v>
      </c>
      <c r="R110">
        <f>_xlfn.IFNA(IF($B110=0,0,+VLOOKUP($B110,'1v -ostali'!$A$15:$O$372,R$3,FALSE)),"")</f>
        <v>0</v>
      </c>
      <c r="S110">
        <f>_xlfn.IFNA(IF($B110=0,0,+VLOOKUP($B110,'1v -ostali'!$A$15:$O$372,S$3,FALSE)),"")</f>
        <v>0</v>
      </c>
      <c r="T110" s="29">
        <f>_xlfn.IFNA(IF($B110=0,0,+VLOOKUP($B110,'1v -ostali'!$A$15:$AC$372,T$3,FALSE)),"")</f>
        <v>0</v>
      </c>
      <c r="U110" s="29">
        <f>_xlfn.IFNA(IF($B110=0,0,+VLOOKUP($B110,'1v -ostali'!$A$15:$AC$372,U$3,FALSE)),"")</f>
        <v>0</v>
      </c>
      <c r="V110" s="29">
        <f>_xlfn.IFNA(IF($B110=0,0,+VLOOKUP($B110,'1v -ostali'!$A$15:$AC$372,V$3,FALSE)),"")</f>
        <v>0</v>
      </c>
      <c r="W110" s="29">
        <f>_xlfn.IFNA(IF($B110=0,0,+VLOOKUP($B110,'1v -ostali'!$A$15:$AC$372,W$3,FALSE)),"")</f>
        <v>0</v>
      </c>
      <c r="X110" s="29">
        <f>_xlfn.IFNA(IF($B110=0,0,+VLOOKUP($B110,'1v -ostali'!$A$15:$AC$372,X$3,FALSE)),"")</f>
        <v>0</v>
      </c>
      <c r="Y110" s="29">
        <f>_xlfn.IFNA(IF($B110=0,0,+VLOOKUP($B110,'1v -ostali'!$A$15:$AC$372,Y$3,FALSE)),"")</f>
        <v>0</v>
      </c>
      <c r="Z110" s="29">
        <f>_xlfn.IFNA(IF($B110=0,0,+VLOOKUP($B110,'1v -ostali'!$A$15:$AC$372,Z$3,FALSE)),"")</f>
        <v>0</v>
      </c>
      <c r="AA110" s="29">
        <f>_xlfn.IFNA(IF($B110=0,0,+VLOOKUP($B110,'1v -ostali'!$A$15:$AC$372,AA$3,FALSE)),"")</f>
        <v>0</v>
      </c>
      <c r="AB110" s="29">
        <f>_xlfn.IFNA(IF($B110=0,0,+VLOOKUP($B110,'1v -ostali'!$A$15:$AC$372,AB$3,FALSE)),"")</f>
        <v>0</v>
      </c>
      <c r="AC110" s="29">
        <f>_xlfn.IFNA(IF($B110=0,0,+VLOOKUP($B110,'1v -ostali'!$A$15:$AC$372,AC$3,FALSE)),"")</f>
        <v>0</v>
      </c>
      <c r="AD110" s="29">
        <f>+IFERROR((W110*'1v -ostali'!$C$6)/100,"")</f>
        <v>0</v>
      </c>
      <c r="AE110" s="29">
        <f>+IFERROR((X110*'1v -ostali'!$C$6)/100,"")</f>
        <v>0</v>
      </c>
      <c r="AF110" s="29">
        <f>+IFERROR((AB110*'1v -ostali'!$C$6)/100,"")</f>
        <v>0</v>
      </c>
      <c r="AG110" s="29">
        <f>+IFERROR((AC110*'1v -ostali'!$C$6)/100,"")</f>
        <v>0</v>
      </c>
    </row>
    <row r="111" spans="1:33" x14ac:dyDescent="0.2">
      <c r="A111">
        <f t="shared" si="14"/>
        <v>0</v>
      </c>
      <c r="B111">
        <f>+IF(MAX(B$4:B110)+1&lt;=B$1,B110+1,0)</f>
        <v>0</v>
      </c>
      <c r="C111" s="194">
        <f t="shared" si="11"/>
        <v>0</v>
      </c>
      <c r="D111">
        <f t="shared" si="12"/>
        <v>0</v>
      </c>
      <c r="E111" s="319">
        <f t="shared" si="13"/>
        <v>0</v>
      </c>
      <c r="F111" s="194">
        <f t="shared" si="10"/>
        <v>0</v>
      </c>
      <c r="G111">
        <f>_xlfn.IFNA(IF($B111=0,0,+VLOOKUP($B111,'1v -ostali'!$A$15:$O$372,G$3,FALSE)),"")</f>
        <v>0</v>
      </c>
      <c r="I111">
        <f>_xlfn.IFNA(IF($B111=0,0,+VLOOKUP($B111,'1v -ostali'!$A$15:$O$372,I$3,FALSE)),"")</f>
        <v>0</v>
      </c>
      <c r="J111">
        <f>_xlfn.IFNA(IF($B111=0,0,+VLOOKUP($B111,'1v -ostali'!$A$15:$O$372,J$3,FALSE)),"")</f>
        <v>0</v>
      </c>
      <c r="K111">
        <f>_xlfn.IFNA(IF($B111=0,0,+VLOOKUP($B111,'1v -ostali'!$A$15:$O$372,K$3,FALSE)),"")</f>
        <v>0</v>
      </c>
      <c r="L111">
        <f>_xlfn.IFNA(IF($B111=0,0,+VLOOKUP($B111,'1v -ostali'!$A$15:$O$372,L$3,FALSE)),"")</f>
        <v>0</v>
      </c>
      <c r="M111">
        <f>_xlfn.IFNA(IF($B111=0,0,+VLOOKUP($B111,'1v -ostali'!$A$15:$O$372,M$3,FALSE)),"")</f>
        <v>0</v>
      </c>
      <c r="N111">
        <f>_xlfn.IFNA(IF($B111=0,0,+VLOOKUP($B111,'1v -ostali'!$A$15:$O$372,N$3,FALSE)),"")</f>
        <v>0</v>
      </c>
      <c r="O111">
        <f>_xlfn.IFNA(IF($B111=0,0,+VLOOKUP($B111,'1v -ostali'!$A$15:$O$372,O$3,FALSE)),"")</f>
        <v>0</v>
      </c>
      <c r="R111">
        <f>_xlfn.IFNA(IF($B111=0,0,+VLOOKUP($B111,'1v -ostali'!$A$15:$O$372,R$3,FALSE)),"")</f>
        <v>0</v>
      </c>
      <c r="S111">
        <f>_xlfn.IFNA(IF($B111=0,0,+VLOOKUP($B111,'1v -ostali'!$A$15:$O$372,S$3,FALSE)),"")</f>
        <v>0</v>
      </c>
      <c r="T111" s="29">
        <f>_xlfn.IFNA(IF($B111=0,0,+VLOOKUP($B111,'1v -ostali'!$A$15:$AC$372,T$3,FALSE)),"")</f>
        <v>0</v>
      </c>
      <c r="U111" s="29">
        <f>_xlfn.IFNA(IF($B111=0,0,+VLOOKUP($B111,'1v -ostali'!$A$15:$AC$372,U$3,FALSE)),"")</f>
        <v>0</v>
      </c>
      <c r="V111" s="29">
        <f>_xlfn.IFNA(IF($B111=0,0,+VLOOKUP($B111,'1v -ostali'!$A$15:$AC$372,V$3,FALSE)),"")</f>
        <v>0</v>
      </c>
      <c r="W111" s="29">
        <f>_xlfn.IFNA(IF($B111=0,0,+VLOOKUP($B111,'1v -ostali'!$A$15:$AC$372,W$3,FALSE)),"")</f>
        <v>0</v>
      </c>
      <c r="X111" s="29">
        <f>_xlfn.IFNA(IF($B111=0,0,+VLOOKUP($B111,'1v -ostali'!$A$15:$AC$372,X$3,FALSE)),"")</f>
        <v>0</v>
      </c>
      <c r="Y111" s="29">
        <f>_xlfn.IFNA(IF($B111=0,0,+VLOOKUP($B111,'1v -ostali'!$A$15:$AC$372,Y$3,FALSE)),"")</f>
        <v>0</v>
      </c>
      <c r="Z111" s="29">
        <f>_xlfn.IFNA(IF($B111=0,0,+VLOOKUP($B111,'1v -ostali'!$A$15:$AC$372,Z$3,FALSE)),"")</f>
        <v>0</v>
      </c>
      <c r="AA111" s="29">
        <f>_xlfn.IFNA(IF($B111=0,0,+VLOOKUP($B111,'1v -ostali'!$A$15:$AC$372,AA$3,FALSE)),"")</f>
        <v>0</v>
      </c>
      <c r="AB111" s="29">
        <f>_xlfn.IFNA(IF($B111=0,0,+VLOOKUP($B111,'1v -ostali'!$A$15:$AC$372,AB$3,FALSE)),"")</f>
        <v>0</v>
      </c>
      <c r="AC111" s="29">
        <f>_xlfn.IFNA(IF($B111=0,0,+VLOOKUP($B111,'1v -ostali'!$A$15:$AC$372,AC$3,FALSE)),"")</f>
        <v>0</v>
      </c>
      <c r="AD111" s="29">
        <f>+IFERROR((W111*'1v -ostali'!$C$6)/100,"")</f>
        <v>0</v>
      </c>
      <c r="AE111" s="29">
        <f>+IFERROR((X111*'1v -ostali'!$C$6)/100,"")</f>
        <v>0</v>
      </c>
      <c r="AF111" s="29">
        <f>+IFERROR((AB111*'1v -ostali'!$C$6)/100,"")</f>
        <v>0</v>
      </c>
      <c r="AG111" s="29">
        <f>+IFERROR((AC111*'1v -ostali'!$C$6)/100,"")</f>
        <v>0</v>
      </c>
    </row>
    <row r="112" spans="1:33" x14ac:dyDescent="0.2">
      <c r="A112">
        <f t="shared" si="14"/>
        <v>0</v>
      </c>
      <c r="B112">
        <f>+IF(MAX(B$4:B111)+1&lt;=B$1,B111+1,0)</f>
        <v>0</v>
      </c>
      <c r="C112" s="194">
        <f t="shared" si="11"/>
        <v>0</v>
      </c>
      <c r="D112">
        <f t="shared" si="12"/>
        <v>0</v>
      </c>
      <c r="E112" s="319">
        <f t="shared" si="13"/>
        <v>0</v>
      </c>
      <c r="F112" s="194">
        <f t="shared" si="10"/>
        <v>0</v>
      </c>
      <c r="G112">
        <f>_xlfn.IFNA(IF($B112=0,0,+VLOOKUP($B112,'1v -ostali'!$A$15:$O$372,G$3,FALSE)),"")</f>
        <v>0</v>
      </c>
      <c r="I112">
        <f>_xlfn.IFNA(IF($B112=0,0,+VLOOKUP($B112,'1v -ostali'!$A$15:$O$372,I$3,FALSE)),"")</f>
        <v>0</v>
      </c>
      <c r="J112">
        <f>_xlfn.IFNA(IF($B112=0,0,+VLOOKUP($B112,'1v -ostali'!$A$15:$O$372,J$3,FALSE)),"")</f>
        <v>0</v>
      </c>
      <c r="K112">
        <f>_xlfn.IFNA(IF($B112=0,0,+VLOOKUP($B112,'1v -ostali'!$A$15:$O$372,K$3,FALSE)),"")</f>
        <v>0</v>
      </c>
      <c r="L112">
        <f>_xlfn.IFNA(IF($B112=0,0,+VLOOKUP($B112,'1v -ostali'!$A$15:$O$372,L$3,FALSE)),"")</f>
        <v>0</v>
      </c>
      <c r="M112">
        <f>_xlfn.IFNA(IF($B112=0,0,+VLOOKUP($B112,'1v -ostali'!$A$15:$O$372,M$3,FALSE)),"")</f>
        <v>0</v>
      </c>
      <c r="N112">
        <f>_xlfn.IFNA(IF($B112=0,0,+VLOOKUP($B112,'1v -ostali'!$A$15:$O$372,N$3,FALSE)),"")</f>
        <v>0</v>
      </c>
      <c r="O112">
        <f>_xlfn.IFNA(IF($B112=0,0,+VLOOKUP($B112,'1v -ostali'!$A$15:$O$372,O$3,FALSE)),"")</f>
        <v>0</v>
      </c>
      <c r="R112">
        <f>_xlfn.IFNA(IF($B112=0,0,+VLOOKUP($B112,'1v -ostali'!$A$15:$O$372,R$3,FALSE)),"")</f>
        <v>0</v>
      </c>
      <c r="S112">
        <f>_xlfn.IFNA(IF($B112=0,0,+VLOOKUP($B112,'1v -ostali'!$A$15:$O$372,S$3,FALSE)),"")</f>
        <v>0</v>
      </c>
      <c r="T112" s="29">
        <f>_xlfn.IFNA(IF($B112=0,0,+VLOOKUP($B112,'1v -ostali'!$A$15:$AC$372,T$3,FALSE)),"")</f>
        <v>0</v>
      </c>
      <c r="U112" s="29">
        <f>_xlfn.IFNA(IF($B112=0,0,+VLOOKUP($B112,'1v -ostali'!$A$15:$AC$372,U$3,FALSE)),"")</f>
        <v>0</v>
      </c>
      <c r="V112" s="29">
        <f>_xlfn.IFNA(IF($B112=0,0,+VLOOKUP($B112,'1v -ostali'!$A$15:$AC$372,V$3,FALSE)),"")</f>
        <v>0</v>
      </c>
      <c r="W112" s="29">
        <f>_xlfn.IFNA(IF($B112=0,0,+VLOOKUP($B112,'1v -ostali'!$A$15:$AC$372,W$3,FALSE)),"")</f>
        <v>0</v>
      </c>
      <c r="X112" s="29">
        <f>_xlfn.IFNA(IF($B112=0,0,+VLOOKUP($B112,'1v -ostali'!$A$15:$AC$372,X$3,FALSE)),"")</f>
        <v>0</v>
      </c>
      <c r="Y112" s="29">
        <f>_xlfn.IFNA(IF($B112=0,0,+VLOOKUP($B112,'1v -ostali'!$A$15:$AC$372,Y$3,FALSE)),"")</f>
        <v>0</v>
      </c>
      <c r="Z112" s="29">
        <f>_xlfn.IFNA(IF($B112=0,0,+VLOOKUP($B112,'1v -ostali'!$A$15:$AC$372,Z$3,FALSE)),"")</f>
        <v>0</v>
      </c>
      <c r="AA112" s="29">
        <f>_xlfn.IFNA(IF($B112=0,0,+VLOOKUP($B112,'1v -ostali'!$A$15:$AC$372,AA$3,FALSE)),"")</f>
        <v>0</v>
      </c>
      <c r="AB112" s="29">
        <f>_xlfn.IFNA(IF($B112=0,0,+VLOOKUP($B112,'1v -ostali'!$A$15:$AC$372,AB$3,FALSE)),"")</f>
        <v>0</v>
      </c>
      <c r="AC112" s="29">
        <f>_xlfn.IFNA(IF($B112=0,0,+VLOOKUP($B112,'1v -ostali'!$A$15:$AC$372,AC$3,FALSE)),"")</f>
        <v>0</v>
      </c>
      <c r="AD112" s="29">
        <f>+IFERROR((W112*'1v -ostali'!$C$6)/100,"")</f>
        <v>0</v>
      </c>
      <c r="AE112" s="29">
        <f>+IFERROR((X112*'1v -ostali'!$C$6)/100,"")</f>
        <v>0</v>
      </c>
      <c r="AF112" s="29">
        <f>+IFERROR((AB112*'1v -ostali'!$C$6)/100,"")</f>
        <v>0</v>
      </c>
      <c r="AG112" s="29">
        <f>+IFERROR((AC112*'1v -ostali'!$C$6)/100,"")</f>
        <v>0</v>
      </c>
    </row>
    <row r="113" spans="1:33" x14ac:dyDescent="0.2">
      <c r="A113">
        <f t="shared" si="14"/>
        <v>0</v>
      </c>
      <c r="B113">
        <f>+IF(MAX(B$4:B112)+1&lt;=B$1,B112+1,0)</f>
        <v>0</v>
      </c>
      <c r="C113" s="194">
        <f t="shared" si="11"/>
        <v>0</v>
      </c>
      <c r="D113">
        <f t="shared" si="12"/>
        <v>0</v>
      </c>
      <c r="E113" s="319">
        <f t="shared" si="13"/>
        <v>0</v>
      </c>
      <c r="F113" s="194">
        <f t="shared" si="10"/>
        <v>0</v>
      </c>
      <c r="G113">
        <f>_xlfn.IFNA(IF($B113=0,0,+VLOOKUP($B113,'1v -ostali'!$A$15:$O$372,G$3,FALSE)),"")</f>
        <v>0</v>
      </c>
      <c r="I113">
        <f>_xlfn.IFNA(IF($B113=0,0,+VLOOKUP($B113,'1v -ostali'!$A$15:$O$372,I$3,FALSE)),"")</f>
        <v>0</v>
      </c>
      <c r="J113">
        <f>_xlfn.IFNA(IF($B113=0,0,+VLOOKUP($B113,'1v -ostali'!$A$15:$O$372,J$3,FALSE)),"")</f>
        <v>0</v>
      </c>
      <c r="K113">
        <f>_xlfn.IFNA(IF($B113=0,0,+VLOOKUP($B113,'1v -ostali'!$A$15:$O$372,K$3,FALSE)),"")</f>
        <v>0</v>
      </c>
      <c r="L113">
        <f>_xlfn.IFNA(IF($B113=0,0,+VLOOKUP($B113,'1v -ostali'!$A$15:$O$372,L$3,FALSE)),"")</f>
        <v>0</v>
      </c>
      <c r="M113">
        <f>_xlfn.IFNA(IF($B113=0,0,+VLOOKUP($B113,'1v -ostali'!$A$15:$O$372,M$3,FALSE)),"")</f>
        <v>0</v>
      </c>
      <c r="N113">
        <f>_xlfn.IFNA(IF($B113=0,0,+VLOOKUP($B113,'1v -ostali'!$A$15:$O$372,N$3,FALSE)),"")</f>
        <v>0</v>
      </c>
      <c r="O113">
        <f>_xlfn.IFNA(IF($B113=0,0,+VLOOKUP($B113,'1v -ostali'!$A$15:$O$372,O$3,FALSE)),"")</f>
        <v>0</v>
      </c>
      <c r="R113">
        <f>_xlfn.IFNA(IF($B113=0,0,+VLOOKUP($B113,'1v -ostali'!$A$15:$O$372,R$3,FALSE)),"")</f>
        <v>0</v>
      </c>
      <c r="S113">
        <f>_xlfn.IFNA(IF($B113=0,0,+VLOOKUP($B113,'1v -ostali'!$A$15:$O$372,S$3,FALSE)),"")</f>
        <v>0</v>
      </c>
      <c r="T113" s="29">
        <f>_xlfn.IFNA(IF($B113=0,0,+VLOOKUP($B113,'1v -ostali'!$A$15:$AC$372,T$3,FALSE)),"")</f>
        <v>0</v>
      </c>
      <c r="U113" s="29">
        <f>_xlfn.IFNA(IF($B113=0,0,+VLOOKUP($B113,'1v -ostali'!$A$15:$AC$372,U$3,FALSE)),"")</f>
        <v>0</v>
      </c>
      <c r="V113" s="29">
        <f>_xlfn.IFNA(IF($B113=0,0,+VLOOKUP($B113,'1v -ostali'!$A$15:$AC$372,V$3,FALSE)),"")</f>
        <v>0</v>
      </c>
      <c r="W113" s="29">
        <f>_xlfn.IFNA(IF($B113=0,0,+VLOOKUP($B113,'1v -ostali'!$A$15:$AC$372,W$3,FALSE)),"")</f>
        <v>0</v>
      </c>
      <c r="X113" s="29">
        <f>_xlfn.IFNA(IF($B113=0,0,+VLOOKUP($B113,'1v -ostali'!$A$15:$AC$372,X$3,FALSE)),"")</f>
        <v>0</v>
      </c>
      <c r="Y113" s="29">
        <f>_xlfn.IFNA(IF($B113=0,0,+VLOOKUP($B113,'1v -ostali'!$A$15:$AC$372,Y$3,FALSE)),"")</f>
        <v>0</v>
      </c>
      <c r="Z113" s="29">
        <f>_xlfn.IFNA(IF($B113=0,0,+VLOOKUP($B113,'1v -ostali'!$A$15:$AC$372,Z$3,FALSE)),"")</f>
        <v>0</v>
      </c>
      <c r="AA113" s="29">
        <f>_xlfn.IFNA(IF($B113=0,0,+VLOOKUP($B113,'1v -ostali'!$A$15:$AC$372,AA$3,FALSE)),"")</f>
        <v>0</v>
      </c>
      <c r="AB113" s="29">
        <f>_xlfn.IFNA(IF($B113=0,0,+VLOOKUP($B113,'1v -ostali'!$A$15:$AC$372,AB$3,FALSE)),"")</f>
        <v>0</v>
      </c>
      <c r="AC113" s="29">
        <f>_xlfn.IFNA(IF($B113=0,0,+VLOOKUP($B113,'1v -ostali'!$A$15:$AC$372,AC$3,FALSE)),"")</f>
        <v>0</v>
      </c>
      <c r="AD113" s="29">
        <f>+IFERROR((W113*'1v -ostali'!$C$6)/100,"")</f>
        <v>0</v>
      </c>
      <c r="AE113" s="29">
        <f>+IFERROR((X113*'1v -ostali'!$C$6)/100,"")</f>
        <v>0</v>
      </c>
      <c r="AF113" s="29">
        <f>+IFERROR((AB113*'1v -ostali'!$C$6)/100,"")</f>
        <v>0</v>
      </c>
      <c r="AG113" s="29">
        <f>+IFERROR((AC113*'1v -ostali'!$C$6)/100,"")</f>
        <v>0</v>
      </c>
    </row>
    <row r="114" spans="1:33" x14ac:dyDescent="0.2">
      <c r="A114">
        <f t="shared" si="14"/>
        <v>0</v>
      </c>
      <c r="B114">
        <f>+IF(MAX(B$4:B113)+1&lt;=B$1,B113+1,0)</f>
        <v>0</v>
      </c>
      <c r="C114" s="194">
        <f t="shared" si="11"/>
        <v>0</v>
      </c>
      <c r="D114">
        <f t="shared" si="12"/>
        <v>0</v>
      </c>
      <c r="E114" s="319">
        <f t="shared" si="13"/>
        <v>0</v>
      </c>
      <c r="F114" s="194">
        <f t="shared" si="10"/>
        <v>0</v>
      </c>
      <c r="G114">
        <f>_xlfn.IFNA(IF($B114=0,0,+VLOOKUP($B114,'1v -ostali'!$A$15:$O$372,G$3,FALSE)),"")</f>
        <v>0</v>
      </c>
      <c r="I114">
        <f>_xlfn.IFNA(IF($B114=0,0,+VLOOKUP($B114,'1v -ostali'!$A$15:$O$372,I$3,FALSE)),"")</f>
        <v>0</v>
      </c>
      <c r="J114">
        <f>_xlfn.IFNA(IF($B114=0,0,+VLOOKUP($B114,'1v -ostali'!$A$15:$O$372,J$3,FALSE)),"")</f>
        <v>0</v>
      </c>
      <c r="K114">
        <f>_xlfn.IFNA(IF($B114=0,0,+VLOOKUP($B114,'1v -ostali'!$A$15:$O$372,K$3,FALSE)),"")</f>
        <v>0</v>
      </c>
      <c r="L114">
        <f>_xlfn.IFNA(IF($B114=0,0,+VLOOKUP($B114,'1v -ostali'!$A$15:$O$372,L$3,FALSE)),"")</f>
        <v>0</v>
      </c>
      <c r="M114">
        <f>_xlfn.IFNA(IF($B114=0,0,+VLOOKUP($B114,'1v -ostali'!$A$15:$O$372,M$3,FALSE)),"")</f>
        <v>0</v>
      </c>
      <c r="N114">
        <f>_xlfn.IFNA(IF($B114=0,0,+VLOOKUP($B114,'1v -ostali'!$A$15:$O$372,N$3,FALSE)),"")</f>
        <v>0</v>
      </c>
      <c r="O114">
        <f>_xlfn.IFNA(IF($B114=0,0,+VLOOKUP($B114,'1v -ostali'!$A$15:$O$372,O$3,FALSE)),"")</f>
        <v>0</v>
      </c>
      <c r="R114">
        <f>_xlfn.IFNA(IF($B114=0,0,+VLOOKUP($B114,'1v -ostali'!$A$15:$O$372,R$3,FALSE)),"")</f>
        <v>0</v>
      </c>
      <c r="S114">
        <f>_xlfn.IFNA(IF($B114=0,0,+VLOOKUP($B114,'1v -ostali'!$A$15:$O$372,S$3,FALSE)),"")</f>
        <v>0</v>
      </c>
      <c r="T114" s="29">
        <f>_xlfn.IFNA(IF($B114=0,0,+VLOOKUP($B114,'1v -ostali'!$A$15:$AC$372,T$3,FALSE)),"")</f>
        <v>0</v>
      </c>
      <c r="U114" s="29">
        <f>_xlfn.IFNA(IF($B114=0,0,+VLOOKUP($B114,'1v -ostali'!$A$15:$AC$372,U$3,FALSE)),"")</f>
        <v>0</v>
      </c>
      <c r="V114" s="29">
        <f>_xlfn.IFNA(IF($B114=0,0,+VLOOKUP($B114,'1v -ostali'!$A$15:$AC$372,V$3,FALSE)),"")</f>
        <v>0</v>
      </c>
      <c r="W114" s="29">
        <f>_xlfn.IFNA(IF($B114=0,0,+VLOOKUP($B114,'1v -ostali'!$A$15:$AC$372,W$3,FALSE)),"")</f>
        <v>0</v>
      </c>
      <c r="X114" s="29">
        <f>_xlfn.IFNA(IF($B114=0,0,+VLOOKUP($B114,'1v -ostali'!$A$15:$AC$372,X$3,FALSE)),"")</f>
        <v>0</v>
      </c>
      <c r="Y114" s="29">
        <f>_xlfn.IFNA(IF($B114=0,0,+VLOOKUP($B114,'1v -ostali'!$A$15:$AC$372,Y$3,FALSE)),"")</f>
        <v>0</v>
      </c>
      <c r="Z114" s="29">
        <f>_xlfn.IFNA(IF($B114=0,0,+VLOOKUP($B114,'1v -ostali'!$A$15:$AC$372,Z$3,FALSE)),"")</f>
        <v>0</v>
      </c>
      <c r="AA114" s="29">
        <f>_xlfn.IFNA(IF($B114=0,0,+VLOOKUP($B114,'1v -ostali'!$A$15:$AC$372,AA$3,FALSE)),"")</f>
        <v>0</v>
      </c>
      <c r="AB114" s="29">
        <f>_xlfn.IFNA(IF($B114=0,0,+VLOOKUP($B114,'1v -ostali'!$A$15:$AC$372,AB$3,FALSE)),"")</f>
        <v>0</v>
      </c>
      <c r="AC114" s="29">
        <f>_xlfn.IFNA(IF($B114=0,0,+VLOOKUP($B114,'1v -ostali'!$A$15:$AC$372,AC$3,FALSE)),"")</f>
        <v>0</v>
      </c>
      <c r="AD114" s="29">
        <f>+IFERROR((W114*'1v -ostali'!$C$6)/100,"")</f>
        <v>0</v>
      </c>
      <c r="AE114" s="29">
        <f>+IFERROR((X114*'1v -ostali'!$C$6)/100,"")</f>
        <v>0</v>
      </c>
      <c r="AF114" s="29">
        <f>+IFERROR((AB114*'1v -ostali'!$C$6)/100,"")</f>
        <v>0</v>
      </c>
      <c r="AG114" s="29">
        <f>+IFERROR((AC114*'1v -ostali'!$C$6)/100,"")</f>
        <v>0</v>
      </c>
    </row>
    <row r="115" spans="1:33" x14ac:dyDescent="0.2">
      <c r="A115">
        <f t="shared" si="14"/>
        <v>0</v>
      </c>
      <c r="B115">
        <f>+IF(MAX(B$4:B114)+1&lt;=B$1,B114+1,0)</f>
        <v>0</v>
      </c>
      <c r="C115" s="194">
        <f t="shared" si="11"/>
        <v>0</v>
      </c>
      <c r="D115">
        <f t="shared" si="12"/>
        <v>0</v>
      </c>
      <c r="E115" s="319">
        <f t="shared" si="13"/>
        <v>0</v>
      </c>
      <c r="F115" s="194">
        <f t="shared" si="10"/>
        <v>0</v>
      </c>
      <c r="G115">
        <f>_xlfn.IFNA(IF($B115=0,0,+VLOOKUP($B115,'1v -ostali'!$A$15:$O$372,G$3,FALSE)),"")</f>
        <v>0</v>
      </c>
      <c r="I115">
        <f>_xlfn.IFNA(IF($B115=0,0,+VLOOKUP($B115,'1v -ostali'!$A$15:$O$372,I$3,FALSE)),"")</f>
        <v>0</v>
      </c>
      <c r="J115">
        <f>_xlfn.IFNA(IF($B115=0,0,+VLOOKUP($B115,'1v -ostali'!$A$15:$O$372,J$3,FALSE)),"")</f>
        <v>0</v>
      </c>
      <c r="K115">
        <f>_xlfn.IFNA(IF($B115=0,0,+VLOOKUP($B115,'1v -ostali'!$A$15:$O$372,K$3,FALSE)),"")</f>
        <v>0</v>
      </c>
      <c r="L115">
        <f>_xlfn.IFNA(IF($B115=0,0,+VLOOKUP($B115,'1v -ostali'!$A$15:$O$372,L$3,FALSE)),"")</f>
        <v>0</v>
      </c>
      <c r="M115">
        <f>_xlfn.IFNA(IF($B115=0,0,+VLOOKUP($B115,'1v -ostali'!$A$15:$O$372,M$3,FALSE)),"")</f>
        <v>0</v>
      </c>
      <c r="N115">
        <f>_xlfn.IFNA(IF($B115=0,0,+VLOOKUP($B115,'1v -ostali'!$A$15:$O$372,N$3,FALSE)),"")</f>
        <v>0</v>
      </c>
      <c r="O115">
        <f>_xlfn.IFNA(IF($B115=0,0,+VLOOKUP($B115,'1v -ostali'!$A$15:$O$372,O$3,FALSE)),"")</f>
        <v>0</v>
      </c>
      <c r="R115">
        <f>_xlfn.IFNA(IF($B115=0,0,+VLOOKUP($B115,'1v -ostali'!$A$15:$O$372,R$3,FALSE)),"")</f>
        <v>0</v>
      </c>
      <c r="S115">
        <f>_xlfn.IFNA(IF($B115=0,0,+VLOOKUP($B115,'1v -ostali'!$A$15:$O$372,S$3,FALSE)),"")</f>
        <v>0</v>
      </c>
      <c r="T115" s="29">
        <f>_xlfn.IFNA(IF($B115=0,0,+VLOOKUP($B115,'1v -ostali'!$A$15:$AC$372,T$3,FALSE)),"")</f>
        <v>0</v>
      </c>
      <c r="U115" s="29">
        <f>_xlfn.IFNA(IF($B115=0,0,+VLOOKUP($B115,'1v -ostali'!$A$15:$AC$372,U$3,FALSE)),"")</f>
        <v>0</v>
      </c>
      <c r="V115" s="29">
        <f>_xlfn.IFNA(IF($B115=0,0,+VLOOKUP($B115,'1v -ostali'!$A$15:$AC$372,V$3,FALSE)),"")</f>
        <v>0</v>
      </c>
      <c r="W115" s="29">
        <f>_xlfn.IFNA(IF($B115=0,0,+VLOOKUP($B115,'1v -ostali'!$A$15:$AC$372,W$3,FALSE)),"")</f>
        <v>0</v>
      </c>
      <c r="X115" s="29">
        <f>_xlfn.IFNA(IF($B115=0,0,+VLOOKUP($B115,'1v -ostali'!$A$15:$AC$372,X$3,FALSE)),"")</f>
        <v>0</v>
      </c>
      <c r="Y115" s="29">
        <f>_xlfn.IFNA(IF($B115=0,0,+VLOOKUP($B115,'1v -ostali'!$A$15:$AC$372,Y$3,FALSE)),"")</f>
        <v>0</v>
      </c>
      <c r="Z115" s="29">
        <f>_xlfn.IFNA(IF($B115=0,0,+VLOOKUP($B115,'1v -ostali'!$A$15:$AC$372,Z$3,FALSE)),"")</f>
        <v>0</v>
      </c>
      <c r="AA115" s="29">
        <f>_xlfn.IFNA(IF($B115=0,0,+VLOOKUP($B115,'1v -ostali'!$A$15:$AC$372,AA$3,FALSE)),"")</f>
        <v>0</v>
      </c>
      <c r="AB115" s="29">
        <f>_xlfn.IFNA(IF($B115=0,0,+VLOOKUP($B115,'1v -ostali'!$A$15:$AC$372,AB$3,FALSE)),"")</f>
        <v>0</v>
      </c>
      <c r="AC115" s="29">
        <f>_xlfn.IFNA(IF($B115=0,0,+VLOOKUP($B115,'1v -ostali'!$A$15:$AC$372,AC$3,FALSE)),"")</f>
        <v>0</v>
      </c>
      <c r="AD115" s="29">
        <f>+IFERROR((W115*'1v -ostali'!$C$6)/100,"")</f>
        <v>0</v>
      </c>
      <c r="AE115" s="29">
        <f>+IFERROR((X115*'1v -ostali'!$C$6)/100,"")</f>
        <v>0</v>
      </c>
      <c r="AF115" s="29">
        <f>+IFERROR((AB115*'1v -ostali'!$C$6)/100,"")</f>
        <v>0</v>
      </c>
      <c r="AG115" s="29">
        <f>+IFERROR((AC115*'1v -ostali'!$C$6)/100,"")</f>
        <v>0</v>
      </c>
    </row>
    <row r="116" spans="1:33" x14ac:dyDescent="0.2">
      <c r="A116">
        <f t="shared" si="14"/>
        <v>0</v>
      </c>
      <c r="B116">
        <f>+IF(MAX(B$4:B115)+1&lt;=B$1,B115+1,0)</f>
        <v>0</v>
      </c>
      <c r="C116" s="194">
        <f t="shared" si="11"/>
        <v>0</v>
      </c>
      <c r="D116">
        <f t="shared" si="12"/>
        <v>0</v>
      </c>
      <c r="E116" s="319">
        <f t="shared" si="13"/>
        <v>0</v>
      </c>
      <c r="F116" s="194">
        <f t="shared" si="10"/>
        <v>0</v>
      </c>
      <c r="G116">
        <f>_xlfn.IFNA(IF($B116=0,0,+VLOOKUP($B116,'1v -ostali'!$A$15:$O$372,G$3,FALSE)),"")</f>
        <v>0</v>
      </c>
      <c r="I116">
        <f>_xlfn.IFNA(IF($B116=0,0,+VLOOKUP($B116,'1v -ostali'!$A$15:$O$372,I$3,FALSE)),"")</f>
        <v>0</v>
      </c>
      <c r="J116">
        <f>_xlfn.IFNA(IF($B116=0,0,+VLOOKUP($B116,'1v -ostali'!$A$15:$O$372,J$3,FALSE)),"")</f>
        <v>0</v>
      </c>
      <c r="K116">
        <f>_xlfn.IFNA(IF($B116=0,0,+VLOOKUP($B116,'1v -ostali'!$A$15:$O$372,K$3,FALSE)),"")</f>
        <v>0</v>
      </c>
      <c r="L116">
        <f>_xlfn.IFNA(IF($B116=0,0,+VLOOKUP($B116,'1v -ostali'!$A$15:$O$372,L$3,FALSE)),"")</f>
        <v>0</v>
      </c>
      <c r="M116">
        <f>_xlfn.IFNA(IF($B116=0,0,+VLOOKUP($B116,'1v -ostali'!$A$15:$O$372,M$3,FALSE)),"")</f>
        <v>0</v>
      </c>
      <c r="N116">
        <f>_xlfn.IFNA(IF($B116=0,0,+VLOOKUP($B116,'1v -ostali'!$A$15:$O$372,N$3,FALSE)),"")</f>
        <v>0</v>
      </c>
      <c r="O116">
        <f>_xlfn.IFNA(IF($B116=0,0,+VLOOKUP($B116,'1v -ostali'!$A$15:$O$372,O$3,FALSE)),"")</f>
        <v>0</v>
      </c>
      <c r="R116">
        <f>_xlfn.IFNA(IF($B116=0,0,+VLOOKUP($B116,'1v -ostali'!$A$15:$O$372,R$3,FALSE)),"")</f>
        <v>0</v>
      </c>
      <c r="S116">
        <f>_xlfn.IFNA(IF($B116=0,0,+VLOOKUP($B116,'1v -ostali'!$A$15:$O$372,S$3,FALSE)),"")</f>
        <v>0</v>
      </c>
      <c r="T116" s="29">
        <f>_xlfn.IFNA(IF($B116=0,0,+VLOOKUP($B116,'1v -ostali'!$A$15:$AC$372,T$3,FALSE)),"")</f>
        <v>0</v>
      </c>
      <c r="U116" s="29">
        <f>_xlfn.IFNA(IF($B116=0,0,+VLOOKUP($B116,'1v -ostali'!$A$15:$AC$372,U$3,FALSE)),"")</f>
        <v>0</v>
      </c>
      <c r="V116" s="29">
        <f>_xlfn.IFNA(IF($B116=0,0,+VLOOKUP($B116,'1v -ostali'!$A$15:$AC$372,V$3,FALSE)),"")</f>
        <v>0</v>
      </c>
      <c r="W116" s="29">
        <f>_xlfn.IFNA(IF($B116=0,0,+VLOOKUP($B116,'1v -ostali'!$A$15:$AC$372,W$3,FALSE)),"")</f>
        <v>0</v>
      </c>
      <c r="X116" s="29">
        <f>_xlfn.IFNA(IF($B116=0,0,+VLOOKUP($B116,'1v -ostali'!$A$15:$AC$372,X$3,FALSE)),"")</f>
        <v>0</v>
      </c>
      <c r="Y116" s="29">
        <f>_xlfn.IFNA(IF($B116=0,0,+VLOOKUP($B116,'1v -ostali'!$A$15:$AC$372,Y$3,FALSE)),"")</f>
        <v>0</v>
      </c>
      <c r="Z116" s="29">
        <f>_xlfn.IFNA(IF($B116=0,0,+VLOOKUP($B116,'1v -ostali'!$A$15:$AC$372,Z$3,FALSE)),"")</f>
        <v>0</v>
      </c>
      <c r="AA116" s="29">
        <f>_xlfn.IFNA(IF($B116=0,0,+VLOOKUP($B116,'1v -ostali'!$A$15:$AC$372,AA$3,FALSE)),"")</f>
        <v>0</v>
      </c>
      <c r="AB116" s="29">
        <f>_xlfn.IFNA(IF($B116=0,0,+VLOOKUP($B116,'1v -ostali'!$A$15:$AC$372,AB$3,FALSE)),"")</f>
        <v>0</v>
      </c>
      <c r="AC116" s="29">
        <f>_xlfn.IFNA(IF($B116=0,0,+VLOOKUP($B116,'1v -ostali'!$A$15:$AC$372,AC$3,FALSE)),"")</f>
        <v>0</v>
      </c>
      <c r="AD116" s="29">
        <f>+IFERROR((W116*'1v -ostali'!$C$6)/100,"")</f>
        <v>0</v>
      </c>
      <c r="AE116" s="29">
        <f>+IFERROR((X116*'1v -ostali'!$C$6)/100,"")</f>
        <v>0</v>
      </c>
      <c r="AF116" s="29">
        <f>+IFERROR((AB116*'1v -ostali'!$C$6)/100,"")</f>
        <v>0</v>
      </c>
      <c r="AG116" s="29">
        <f>+IFERROR((AC116*'1v -ostali'!$C$6)/100,"")</f>
        <v>0</v>
      </c>
    </row>
    <row r="117" spans="1:33" x14ac:dyDescent="0.2">
      <c r="A117">
        <f t="shared" si="14"/>
        <v>0</v>
      </c>
      <c r="B117">
        <f>+IF(MAX(B$4:B116)+1&lt;=B$1,B116+1,0)</f>
        <v>0</v>
      </c>
      <c r="C117" s="194">
        <f t="shared" si="11"/>
        <v>0</v>
      </c>
      <c r="D117">
        <f t="shared" si="12"/>
        <v>0</v>
      </c>
      <c r="E117" s="319">
        <f t="shared" si="13"/>
        <v>0</v>
      </c>
      <c r="F117" s="194">
        <f t="shared" si="10"/>
        <v>0</v>
      </c>
      <c r="G117">
        <f>_xlfn.IFNA(IF($B117=0,0,+VLOOKUP($B117,'1v -ostali'!$A$15:$O$372,G$3,FALSE)),"")</f>
        <v>0</v>
      </c>
      <c r="I117">
        <f>_xlfn.IFNA(IF($B117=0,0,+VLOOKUP($B117,'1v -ostali'!$A$15:$O$372,I$3,FALSE)),"")</f>
        <v>0</v>
      </c>
      <c r="J117">
        <f>_xlfn.IFNA(IF($B117=0,0,+VLOOKUP($B117,'1v -ostali'!$A$15:$O$372,J$3,FALSE)),"")</f>
        <v>0</v>
      </c>
      <c r="K117">
        <f>_xlfn.IFNA(IF($B117=0,0,+VLOOKUP($B117,'1v -ostali'!$A$15:$O$372,K$3,FALSE)),"")</f>
        <v>0</v>
      </c>
      <c r="L117">
        <f>_xlfn.IFNA(IF($B117=0,0,+VLOOKUP($B117,'1v -ostali'!$A$15:$O$372,L$3,FALSE)),"")</f>
        <v>0</v>
      </c>
      <c r="M117">
        <f>_xlfn.IFNA(IF($B117=0,0,+VLOOKUP($B117,'1v -ostali'!$A$15:$O$372,M$3,FALSE)),"")</f>
        <v>0</v>
      </c>
      <c r="N117">
        <f>_xlfn.IFNA(IF($B117=0,0,+VLOOKUP($B117,'1v -ostali'!$A$15:$O$372,N$3,FALSE)),"")</f>
        <v>0</v>
      </c>
      <c r="O117">
        <f>_xlfn.IFNA(IF($B117=0,0,+VLOOKUP($B117,'1v -ostali'!$A$15:$O$372,O$3,FALSE)),"")</f>
        <v>0</v>
      </c>
      <c r="R117">
        <f>_xlfn.IFNA(IF($B117=0,0,+VLOOKUP($B117,'1v -ostali'!$A$15:$O$372,R$3,FALSE)),"")</f>
        <v>0</v>
      </c>
      <c r="S117">
        <f>_xlfn.IFNA(IF($B117=0,0,+VLOOKUP($B117,'1v -ostali'!$A$15:$O$372,S$3,FALSE)),"")</f>
        <v>0</v>
      </c>
      <c r="T117" s="29">
        <f>_xlfn.IFNA(IF($B117=0,0,+VLOOKUP($B117,'1v -ostali'!$A$15:$AC$372,T$3,FALSE)),"")</f>
        <v>0</v>
      </c>
      <c r="U117" s="29">
        <f>_xlfn.IFNA(IF($B117=0,0,+VLOOKUP($B117,'1v -ostali'!$A$15:$AC$372,U$3,FALSE)),"")</f>
        <v>0</v>
      </c>
      <c r="V117" s="29">
        <f>_xlfn.IFNA(IF($B117=0,0,+VLOOKUP($B117,'1v -ostali'!$A$15:$AC$372,V$3,FALSE)),"")</f>
        <v>0</v>
      </c>
      <c r="W117" s="29">
        <f>_xlfn.IFNA(IF($B117=0,0,+VLOOKUP($B117,'1v -ostali'!$A$15:$AC$372,W$3,FALSE)),"")</f>
        <v>0</v>
      </c>
      <c r="X117" s="29">
        <f>_xlfn.IFNA(IF($B117=0,0,+VLOOKUP($B117,'1v -ostali'!$A$15:$AC$372,X$3,FALSE)),"")</f>
        <v>0</v>
      </c>
      <c r="Y117" s="29">
        <f>_xlfn.IFNA(IF($B117=0,0,+VLOOKUP($B117,'1v -ostali'!$A$15:$AC$372,Y$3,FALSE)),"")</f>
        <v>0</v>
      </c>
      <c r="Z117" s="29">
        <f>_xlfn.IFNA(IF($B117=0,0,+VLOOKUP($B117,'1v -ostali'!$A$15:$AC$372,Z$3,FALSE)),"")</f>
        <v>0</v>
      </c>
      <c r="AA117" s="29">
        <f>_xlfn.IFNA(IF($B117=0,0,+VLOOKUP($B117,'1v -ostali'!$A$15:$AC$372,AA$3,FALSE)),"")</f>
        <v>0</v>
      </c>
      <c r="AB117" s="29">
        <f>_xlfn.IFNA(IF($B117=0,0,+VLOOKUP($B117,'1v -ostali'!$A$15:$AC$372,AB$3,FALSE)),"")</f>
        <v>0</v>
      </c>
      <c r="AC117" s="29">
        <f>_xlfn.IFNA(IF($B117=0,0,+VLOOKUP($B117,'1v -ostali'!$A$15:$AC$372,AC$3,FALSE)),"")</f>
        <v>0</v>
      </c>
      <c r="AD117" s="29">
        <f>+IFERROR((W117*'1v -ostali'!$C$6)/100,"")</f>
        <v>0</v>
      </c>
      <c r="AE117" s="29">
        <f>+IFERROR((X117*'1v -ostali'!$C$6)/100,"")</f>
        <v>0</v>
      </c>
      <c r="AF117" s="29">
        <f>+IFERROR((AB117*'1v -ostali'!$C$6)/100,"")</f>
        <v>0</v>
      </c>
      <c r="AG117" s="29">
        <f>+IFERROR((AC117*'1v -ostali'!$C$6)/100,"")</f>
        <v>0</v>
      </c>
    </row>
    <row r="118" spans="1:33" x14ac:dyDescent="0.2">
      <c r="A118">
        <f t="shared" si="14"/>
        <v>0</v>
      </c>
      <c r="B118">
        <f>+IF(MAX(B$4:B117)+1&lt;=B$1,B117+1,0)</f>
        <v>0</v>
      </c>
      <c r="C118" s="194">
        <f t="shared" si="11"/>
        <v>0</v>
      </c>
      <c r="D118">
        <f t="shared" si="12"/>
        <v>0</v>
      </c>
      <c r="E118" s="319">
        <f t="shared" si="13"/>
        <v>0</v>
      </c>
      <c r="F118" s="194">
        <f t="shared" si="10"/>
        <v>0</v>
      </c>
      <c r="G118">
        <f>_xlfn.IFNA(IF($B118=0,0,+VLOOKUP($B118,'1v -ostali'!$A$15:$O$372,G$3,FALSE)),"")</f>
        <v>0</v>
      </c>
      <c r="I118">
        <f>_xlfn.IFNA(IF($B118=0,0,+VLOOKUP($B118,'1v -ostali'!$A$15:$O$372,I$3,FALSE)),"")</f>
        <v>0</v>
      </c>
      <c r="J118">
        <f>_xlfn.IFNA(IF($B118=0,0,+VLOOKUP($B118,'1v -ostali'!$A$15:$O$372,J$3,FALSE)),"")</f>
        <v>0</v>
      </c>
      <c r="K118">
        <f>_xlfn.IFNA(IF($B118=0,0,+VLOOKUP($B118,'1v -ostali'!$A$15:$O$372,K$3,FALSE)),"")</f>
        <v>0</v>
      </c>
      <c r="L118">
        <f>_xlfn.IFNA(IF($B118=0,0,+VLOOKUP($B118,'1v -ostali'!$A$15:$O$372,L$3,FALSE)),"")</f>
        <v>0</v>
      </c>
      <c r="M118">
        <f>_xlfn.IFNA(IF($B118=0,0,+VLOOKUP($B118,'1v -ostali'!$A$15:$O$372,M$3,FALSE)),"")</f>
        <v>0</v>
      </c>
      <c r="N118">
        <f>_xlfn.IFNA(IF($B118=0,0,+VLOOKUP($B118,'1v -ostali'!$A$15:$O$372,N$3,FALSE)),"")</f>
        <v>0</v>
      </c>
      <c r="O118">
        <f>_xlfn.IFNA(IF($B118=0,0,+VLOOKUP($B118,'1v -ostali'!$A$15:$O$372,O$3,FALSE)),"")</f>
        <v>0</v>
      </c>
      <c r="R118">
        <f>_xlfn.IFNA(IF($B118=0,0,+VLOOKUP($B118,'1v -ostali'!$A$15:$O$372,R$3,FALSE)),"")</f>
        <v>0</v>
      </c>
      <c r="S118">
        <f>_xlfn.IFNA(IF($B118=0,0,+VLOOKUP($B118,'1v -ostali'!$A$15:$O$372,S$3,FALSE)),"")</f>
        <v>0</v>
      </c>
      <c r="T118" s="29">
        <f>_xlfn.IFNA(IF($B118=0,0,+VLOOKUP($B118,'1v -ostali'!$A$15:$AC$372,T$3,FALSE)),"")</f>
        <v>0</v>
      </c>
      <c r="U118" s="29">
        <f>_xlfn.IFNA(IF($B118=0,0,+VLOOKUP($B118,'1v -ostali'!$A$15:$AC$372,U$3,FALSE)),"")</f>
        <v>0</v>
      </c>
      <c r="V118" s="29">
        <f>_xlfn.IFNA(IF($B118=0,0,+VLOOKUP($B118,'1v -ostali'!$A$15:$AC$372,V$3,FALSE)),"")</f>
        <v>0</v>
      </c>
      <c r="W118" s="29">
        <f>_xlfn.IFNA(IF($B118=0,0,+VLOOKUP($B118,'1v -ostali'!$A$15:$AC$372,W$3,FALSE)),"")</f>
        <v>0</v>
      </c>
      <c r="X118" s="29">
        <f>_xlfn.IFNA(IF($B118=0,0,+VLOOKUP($B118,'1v -ostali'!$A$15:$AC$372,X$3,FALSE)),"")</f>
        <v>0</v>
      </c>
      <c r="Y118" s="29">
        <f>_xlfn.IFNA(IF($B118=0,0,+VLOOKUP($B118,'1v -ostali'!$A$15:$AC$372,Y$3,FALSE)),"")</f>
        <v>0</v>
      </c>
      <c r="Z118" s="29">
        <f>_xlfn.IFNA(IF($B118=0,0,+VLOOKUP($B118,'1v -ostali'!$A$15:$AC$372,Z$3,FALSE)),"")</f>
        <v>0</v>
      </c>
      <c r="AA118" s="29">
        <f>_xlfn.IFNA(IF($B118=0,0,+VLOOKUP($B118,'1v -ostali'!$A$15:$AC$372,AA$3,FALSE)),"")</f>
        <v>0</v>
      </c>
      <c r="AB118" s="29">
        <f>_xlfn.IFNA(IF($B118=0,0,+VLOOKUP($B118,'1v -ostali'!$A$15:$AC$372,AB$3,FALSE)),"")</f>
        <v>0</v>
      </c>
      <c r="AC118" s="29">
        <f>_xlfn.IFNA(IF($B118=0,0,+VLOOKUP($B118,'1v -ostali'!$A$15:$AC$372,AC$3,FALSE)),"")</f>
        <v>0</v>
      </c>
      <c r="AD118" s="29">
        <f>+IFERROR((W118*'1v -ostali'!$C$6)/100,"")</f>
        <v>0</v>
      </c>
      <c r="AE118" s="29">
        <f>+IFERROR((X118*'1v -ostali'!$C$6)/100,"")</f>
        <v>0</v>
      </c>
      <c r="AF118" s="29">
        <f>+IFERROR((AB118*'1v -ostali'!$C$6)/100,"")</f>
        <v>0</v>
      </c>
      <c r="AG118" s="29">
        <f>+IFERROR((AC118*'1v -ostali'!$C$6)/100,"")</f>
        <v>0</v>
      </c>
    </row>
    <row r="119" spans="1:33" x14ac:dyDescent="0.2">
      <c r="A119">
        <f t="shared" si="14"/>
        <v>0</v>
      </c>
      <c r="B119">
        <f>+IF(MAX(B$4:B118)+1&lt;=B$1,B118+1,0)</f>
        <v>0</v>
      </c>
      <c r="C119" s="194">
        <f t="shared" si="11"/>
        <v>0</v>
      </c>
      <c r="D119">
        <f t="shared" si="12"/>
        <v>0</v>
      </c>
      <c r="E119" s="319">
        <f t="shared" si="13"/>
        <v>0</v>
      </c>
      <c r="F119" s="194">
        <f t="shared" si="10"/>
        <v>0</v>
      </c>
      <c r="G119">
        <f>_xlfn.IFNA(IF($B119=0,0,+VLOOKUP($B119,'1v -ostali'!$A$15:$O$372,G$3,FALSE)),"")</f>
        <v>0</v>
      </c>
      <c r="I119">
        <f>_xlfn.IFNA(IF($B119=0,0,+VLOOKUP($B119,'1v -ostali'!$A$15:$O$372,I$3,FALSE)),"")</f>
        <v>0</v>
      </c>
      <c r="J119">
        <f>_xlfn.IFNA(IF($B119=0,0,+VLOOKUP($B119,'1v -ostali'!$A$15:$O$372,J$3,FALSE)),"")</f>
        <v>0</v>
      </c>
      <c r="K119">
        <f>_xlfn.IFNA(IF($B119=0,0,+VLOOKUP($B119,'1v -ostali'!$A$15:$O$372,K$3,FALSE)),"")</f>
        <v>0</v>
      </c>
      <c r="L119">
        <f>_xlfn.IFNA(IF($B119=0,0,+VLOOKUP($B119,'1v -ostali'!$A$15:$O$372,L$3,FALSE)),"")</f>
        <v>0</v>
      </c>
      <c r="M119">
        <f>_xlfn.IFNA(IF($B119=0,0,+VLOOKUP($B119,'1v -ostali'!$A$15:$O$372,M$3,FALSE)),"")</f>
        <v>0</v>
      </c>
      <c r="N119">
        <f>_xlfn.IFNA(IF($B119=0,0,+VLOOKUP($B119,'1v -ostali'!$A$15:$O$372,N$3,FALSE)),"")</f>
        <v>0</v>
      </c>
      <c r="O119">
        <f>_xlfn.IFNA(IF($B119=0,0,+VLOOKUP($B119,'1v -ostali'!$A$15:$O$372,O$3,FALSE)),"")</f>
        <v>0</v>
      </c>
      <c r="R119">
        <f>_xlfn.IFNA(IF($B119=0,0,+VLOOKUP($B119,'1v -ostali'!$A$15:$O$372,R$3,FALSE)),"")</f>
        <v>0</v>
      </c>
      <c r="S119">
        <f>_xlfn.IFNA(IF($B119=0,0,+VLOOKUP($B119,'1v -ostali'!$A$15:$O$372,S$3,FALSE)),"")</f>
        <v>0</v>
      </c>
      <c r="T119" s="29">
        <f>_xlfn.IFNA(IF($B119=0,0,+VLOOKUP($B119,'1v -ostali'!$A$15:$AC$372,T$3,FALSE)),"")</f>
        <v>0</v>
      </c>
      <c r="U119" s="29">
        <f>_xlfn.IFNA(IF($B119=0,0,+VLOOKUP($B119,'1v -ostali'!$A$15:$AC$372,U$3,FALSE)),"")</f>
        <v>0</v>
      </c>
      <c r="V119" s="29">
        <f>_xlfn.IFNA(IF($B119=0,0,+VLOOKUP($B119,'1v -ostali'!$A$15:$AC$372,V$3,FALSE)),"")</f>
        <v>0</v>
      </c>
      <c r="W119" s="29">
        <f>_xlfn.IFNA(IF($B119=0,0,+VLOOKUP($B119,'1v -ostali'!$A$15:$AC$372,W$3,FALSE)),"")</f>
        <v>0</v>
      </c>
      <c r="X119" s="29">
        <f>_xlfn.IFNA(IF($B119=0,0,+VLOOKUP($B119,'1v -ostali'!$A$15:$AC$372,X$3,FALSE)),"")</f>
        <v>0</v>
      </c>
      <c r="Y119" s="29">
        <f>_xlfn.IFNA(IF($B119=0,0,+VLOOKUP($B119,'1v -ostali'!$A$15:$AC$372,Y$3,FALSE)),"")</f>
        <v>0</v>
      </c>
      <c r="Z119" s="29">
        <f>_xlfn.IFNA(IF($B119=0,0,+VLOOKUP($B119,'1v -ostali'!$A$15:$AC$372,Z$3,FALSE)),"")</f>
        <v>0</v>
      </c>
      <c r="AA119" s="29">
        <f>_xlfn.IFNA(IF($B119=0,0,+VLOOKUP($B119,'1v -ostali'!$A$15:$AC$372,AA$3,FALSE)),"")</f>
        <v>0</v>
      </c>
      <c r="AB119" s="29">
        <f>_xlfn.IFNA(IF($B119=0,0,+VLOOKUP($B119,'1v -ostali'!$A$15:$AC$372,AB$3,FALSE)),"")</f>
        <v>0</v>
      </c>
      <c r="AC119" s="29">
        <f>_xlfn.IFNA(IF($B119=0,0,+VLOOKUP($B119,'1v -ostali'!$A$15:$AC$372,AC$3,FALSE)),"")</f>
        <v>0</v>
      </c>
      <c r="AD119" s="29">
        <f>+IFERROR((W119*'1v -ostali'!$C$6)/100,"")</f>
        <v>0</v>
      </c>
      <c r="AE119" s="29">
        <f>+IFERROR((X119*'1v -ostali'!$C$6)/100,"")</f>
        <v>0</v>
      </c>
      <c r="AF119" s="29">
        <f>+IFERROR((AB119*'1v -ostali'!$C$6)/100,"")</f>
        <v>0</v>
      </c>
      <c r="AG119" s="29">
        <f>+IFERROR((AC119*'1v -ostali'!$C$6)/100,"")</f>
        <v>0</v>
      </c>
    </row>
    <row r="120" spans="1:33" x14ac:dyDescent="0.2">
      <c r="A120">
        <f t="shared" si="14"/>
        <v>0</v>
      </c>
      <c r="B120">
        <f>+IF(MAX(B$4:B119)+1&lt;=B$1,B119+1,0)</f>
        <v>0</v>
      </c>
      <c r="C120" s="194">
        <f t="shared" si="11"/>
        <v>0</v>
      </c>
      <c r="D120">
        <f t="shared" si="12"/>
        <v>0</v>
      </c>
      <c r="E120" s="319">
        <f t="shared" si="13"/>
        <v>0</v>
      </c>
      <c r="F120" s="194">
        <f t="shared" si="10"/>
        <v>0</v>
      </c>
      <c r="G120">
        <f>_xlfn.IFNA(IF($B120=0,0,+VLOOKUP($B120,'1v -ostali'!$A$15:$O$372,G$3,FALSE)),"")</f>
        <v>0</v>
      </c>
      <c r="I120">
        <f>_xlfn.IFNA(IF($B120=0,0,+VLOOKUP($B120,'1v -ostali'!$A$15:$O$372,I$3,FALSE)),"")</f>
        <v>0</v>
      </c>
      <c r="J120">
        <f>_xlfn.IFNA(IF($B120=0,0,+VLOOKUP($B120,'1v -ostali'!$A$15:$O$372,J$3,FALSE)),"")</f>
        <v>0</v>
      </c>
      <c r="K120">
        <f>_xlfn.IFNA(IF($B120=0,0,+VLOOKUP($B120,'1v -ostali'!$A$15:$O$372,K$3,FALSE)),"")</f>
        <v>0</v>
      </c>
      <c r="L120">
        <f>_xlfn.IFNA(IF($B120=0,0,+VLOOKUP($B120,'1v -ostali'!$A$15:$O$372,L$3,FALSE)),"")</f>
        <v>0</v>
      </c>
      <c r="M120">
        <f>_xlfn.IFNA(IF($B120=0,0,+VLOOKUP($B120,'1v -ostali'!$A$15:$O$372,M$3,FALSE)),"")</f>
        <v>0</v>
      </c>
      <c r="N120">
        <f>_xlfn.IFNA(IF($B120=0,0,+VLOOKUP($B120,'1v -ostali'!$A$15:$O$372,N$3,FALSE)),"")</f>
        <v>0</v>
      </c>
      <c r="O120">
        <f>_xlfn.IFNA(IF($B120=0,0,+VLOOKUP($B120,'1v -ostali'!$A$15:$O$372,O$3,FALSE)),"")</f>
        <v>0</v>
      </c>
      <c r="R120">
        <f>_xlfn.IFNA(IF($B120=0,0,+VLOOKUP($B120,'1v -ostali'!$A$15:$O$372,R$3,FALSE)),"")</f>
        <v>0</v>
      </c>
      <c r="S120">
        <f>_xlfn.IFNA(IF($B120=0,0,+VLOOKUP($B120,'1v -ostali'!$A$15:$O$372,S$3,FALSE)),"")</f>
        <v>0</v>
      </c>
      <c r="T120" s="29">
        <f>_xlfn.IFNA(IF($B120=0,0,+VLOOKUP($B120,'1v -ostali'!$A$15:$AC$372,T$3,FALSE)),"")</f>
        <v>0</v>
      </c>
      <c r="U120" s="29">
        <f>_xlfn.IFNA(IF($B120=0,0,+VLOOKUP($B120,'1v -ostali'!$A$15:$AC$372,U$3,FALSE)),"")</f>
        <v>0</v>
      </c>
      <c r="V120" s="29">
        <f>_xlfn.IFNA(IF($B120=0,0,+VLOOKUP($B120,'1v -ostali'!$A$15:$AC$372,V$3,FALSE)),"")</f>
        <v>0</v>
      </c>
      <c r="W120" s="29">
        <f>_xlfn.IFNA(IF($B120=0,0,+VLOOKUP($B120,'1v -ostali'!$A$15:$AC$372,W$3,FALSE)),"")</f>
        <v>0</v>
      </c>
      <c r="X120" s="29">
        <f>_xlfn.IFNA(IF($B120=0,0,+VLOOKUP($B120,'1v -ostali'!$A$15:$AC$372,X$3,FALSE)),"")</f>
        <v>0</v>
      </c>
      <c r="Y120" s="29">
        <f>_xlfn.IFNA(IF($B120=0,0,+VLOOKUP($B120,'1v -ostali'!$A$15:$AC$372,Y$3,FALSE)),"")</f>
        <v>0</v>
      </c>
      <c r="Z120" s="29">
        <f>_xlfn.IFNA(IF($B120=0,0,+VLOOKUP($B120,'1v -ostali'!$A$15:$AC$372,Z$3,FALSE)),"")</f>
        <v>0</v>
      </c>
      <c r="AA120" s="29">
        <f>_xlfn.IFNA(IF($B120=0,0,+VLOOKUP($B120,'1v -ostali'!$A$15:$AC$372,AA$3,FALSE)),"")</f>
        <v>0</v>
      </c>
      <c r="AB120" s="29">
        <f>_xlfn.IFNA(IF($B120=0,0,+VLOOKUP($B120,'1v -ostali'!$A$15:$AC$372,AB$3,FALSE)),"")</f>
        <v>0</v>
      </c>
      <c r="AC120" s="29">
        <f>_xlfn.IFNA(IF($B120=0,0,+VLOOKUP($B120,'1v -ostali'!$A$15:$AC$372,AC$3,FALSE)),"")</f>
        <v>0</v>
      </c>
      <c r="AD120" s="29">
        <f>+IFERROR((W120*'1v -ostali'!$C$6)/100,"")</f>
        <v>0</v>
      </c>
      <c r="AE120" s="29">
        <f>+IFERROR((X120*'1v -ostali'!$C$6)/100,"")</f>
        <v>0</v>
      </c>
      <c r="AF120" s="29">
        <f>+IFERROR((AB120*'1v -ostali'!$C$6)/100,"")</f>
        <v>0</v>
      </c>
      <c r="AG120" s="29">
        <f>+IFERROR((AC120*'1v -ostali'!$C$6)/100,"")</f>
        <v>0</v>
      </c>
    </row>
    <row r="121" spans="1:33" x14ac:dyDescent="0.2">
      <c r="A121">
        <f t="shared" si="14"/>
        <v>0</v>
      </c>
      <c r="B121">
        <f>+IF(MAX(B$4:B120)+1&lt;=B$1,B120+1,0)</f>
        <v>0</v>
      </c>
      <c r="C121" s="194">
        <f t="shared" si="11"/>
        <v>0</v>
      </c>
      <c r="D121">
        <f t="shared" si="12"/>
        <v>0</v>
      </c>
      <c r="E121" s="319">
        <f t="shared" si="13"/>
        <v>0</v>
      </c>
      <c r="F121" s="194">
        <f t="shared" si="10"/>
        <v>0</v>
      </c>
      <c r="G121">
        <f>_xlfn.IFNA(IF($B121=0,0,+VLOOKUP($B121,'1v -ostali'!$A$15:$O$372,G$3,FALSE)),"")</f>
        <v>0</v>
      </c>
      <c r="I121">
        <f>_xlfn.IFNA(IF($B121=0,0,+VLOOKUP($B121,'1v -ostali'!$A$15:$O$372,I$3,FALSE)),"")</f>
        <v>0</v>
      </c>
      <c r="J121">
        <f>_xlfn.IFNA(IF($B121=0,0,+VLOOKUP($B121,'1v -ostali'!$A$15:$O$372,J$3,FALSE)),"")</f>
        <v>0</v>
      </c>
      <c r="K121">
        <f>_xlfn.IFNA(IF($B121=0,0,+VLOOKUP($B121,'1v -ostali'!$A$15:$O$372,K$3,FALSE)),"")</f>
        <v>0</v>
      </c>
      <c r="L121">
        <f>_xlfn.IFNA(IF($B121=0,0,+VLOOKUP($B121,'1v -ostali'!$A$15:$O$372,L$3,FALSE)),"")</f>
        <v>0</v>
      </c>
      <c r="M121">
        <f>_xlfn.IFNA(IF($B121=0,0,+VLOOKUP($B121,'1v -ostali'!$A$15:$O$372,M$3,FALSE)),"")</f>
        <v>0</v>
      </c>
      <c r="N121">
        <f>_xlfn.IFNA(IF($B121=0,0,+VLOOKUP($B121,'1v -ostali'!$A$15:$O$372,N$3,FALSE)),"")</f>
        <v>0</v>
      </c>
      <c r="O121">
        <f>_xlfn.IFNA(IF($B121=0,0,+VLOOKUP($B121,'1v -ostali'!$A$15:$O$372,O$3,FALSE)),"")</f>
        <v>0</v>
      </c>
      <c r="R121">
        <f>_xlfn.IFNA(IF($B121=0,0,+VLOOKUP($B121,'1v -ostali'!$A$15:$O$372,R$3,FALSE)),"")</f>
        <v>0</v>
      </c>
      <c r="S121">
        <f>_xlfn.IFNA(IF($B121=0,0,+VLOOKUP($B121,'1v -ostali'!$A$15:$O$372,S$3,FALSE)),"")</f>
        <v>0</v>
      </c>
      <c r="T121" s="29">
        <f>_xlfn.IFNA(IF($B121=0,0,+VLOOKUP($B121,'1v -ostali'!$A$15:$AC$372,T$3,FALSE)),"")</f>
        <v>0</v>
      </c>
      <c r="U121" s="29">
        <f>_xlfn.IFNA(IF($B121=0,0,+VLOOKUP($B121,'1v -ostali'!$A$15:$AC$372,U$3,FALSE)),"")</f>
        <v>0</v>
      </c>
      <c r="V121" s="29">
        <f>_xlfn.IFNA(IF($B121=0,0,+VLOOKUP($B121,'1v -ostali'!$A$15:$AC$372,V$3,FALSE)),"")</f>
        <v>0</v>
      </c>
      <c r="W121" s="29">
        <f>_xlfn.IFNA(IF($B121=0,0,+VLOOKUP($B121,'1v -ostali'!$A$15:$AC$372,W$3,FALSE)),"")</f>
        <v>0</v>
      </c>
      <c r="X121" s="29">
        <f>_xlfn.IFNA(IF($B121=0,0,+VLOOKUP($B121,'1v -ostali'!$A$15:$AC$372,X$3,FALSE)),"")</f>
        <v>0</v>
      </c>
      <c r="Y121" s="29">
        <f>_xlfn.IFNA(IF($B121=0,0,+VLOOKUP($B121,'1v -ostali'!$A$15:$AC$372,Y$3,FALSE)),"")</f>
        <v>0</v>
      </c>
      <c r="Z121" s="29">
        <f>_xlfn.IFNA(IF($B121=0,0,+VLOOKUP($B121,'1v -ostali'!$A$15:$AC$372,Z$3,FALSE)),"")</f>
        <v>0</v>
      </c>
      <c r="AA121" s="29">
        <f>_xlfn.IFNA(IF($B121=0,0,+VLOOKUP($B121,'1v -ostali'!$A$15:$AC$372,AA$3,FALSE)),"")</f>
        <v>0</v>
      </c>
      <c r="AB121" s="29">
        <f>_xlfn.IFNA(IF($B121=0,0,+VLOOKUP($B121,'1v -ostali'!$A$15:$AC$372,AB$3,FALSE)),"")</f>
        <v>0</v>
      </c>
      <c r="AC121" s="29">
        <f>_xlfn.IFNA(IF($B121=0,0,+VLOOKUP($B121,'1v -ostali'!$A$15:$AC$372,AC$3,FALSE)),"")</f>
        <v>0</v>
      </c>
      <c r="AD121" s="29">
        <f>+IFERROR((W121*'1v -ostali'!$C$6)/100,"")</f>
        <v>0</v>
      </c>
      <c r="AE121" s="29">
        <f>+IFERROR((X121*'1v -ostali'!$C$6)/100,"")</f>
        <v>0</v>
      </c>
      <c r="AF121" s="29">
        <f>+IFERROR((AB121*'1v -ostali'!$C$6)/100,"")</f>
        <v>0</v>
      </c>
      <c r="AG121" s="29">
        <f>+IFERROR((AC121*'1v -ostali'!$C$6)/100,"")</f>
        <v>0</v>
      </c>
    </row>
    <row r="122" spans="1:33" x14ac:dyDescent="0.2">
      <c r="A122">
        <f t="shared" si="14"/>
        <v>0</v>
      </c>
      <c r="B122">
        <f>+IF(MAX(B$4:B121)+1&lt;=B$1,B121+1,0)</f>
        <v>0</v>
      </c>
      <c r="C122" s="194">
        <f t="shared" si="11"/>
        <v>0</v>
      </c>
      <c r="D122">
        <f t="shared" si="12"/>
        <v>0</v>
      </c>
      <c r="E122" s="319">
        <f t="shared" si="13"/>
        <v>0</v>
      </c>
      <c r="F122" s="194">
        <f t="shared" si="10"/>
        <v>0</v>
      </c>
      <c r="G122">
        <f>_xlfn.IFNA(IF($B122=0,0,+VLOOKUP($B122,'1v -ostali'!$A$15:$O$372,G$3,FALSE)),"")</f>
        <v>0</v>
      </c>
      <c r="I122">
        <f>_xlfn.IFNA(IF($B122=0,0,+VLOOKUP($B122,'1v -ostali'!$A$15:$O$372,I$3,FALSE)),"")</f>
        <v>0</v>
      </c>
      <c r="J122">
        <f>_xlfn.IFNA(IF($B122=0,0,+VLOOKUP($B122,'1v -ostali'!$A$15:$O$372,J$3,FALSE)),"")</f>
        <v>0</v>
      </c>
      <c r="K122">
        <f>_xlfn.IFNA(IF($B122=0,0,+VLOOKUP($B122,'1v -ostali'!$A$15:$O$372,K$3,FALSE)),"")</f>
        <v>0</v>
      </c>
      <c r="L122">
        <f>_xlfn.IFNA(IF($B122=0,0,+VLOOKUP($B122,'1v -ostali'!$A$15:$O$372,L$3,FALSE)),"")</f>
        <v>0</v>
      </c>
      <c r="M122">
        <f>_xlfn.IFNA(IF($B122=0,0,+VLOOKUP($B122,'1v -ostali'!$A$15:$O$372,M$3,FALSE)),"")</f>
        <v>0</v>
      </c>
      <c r="N122">
        <f>_xlfn.IFNA(IF($B122=0,0,+VLOOKUP($B122,'1v -ostali'!$A$15:$O$372,N$3,FALSE)),"")</f>
        <v>0</v>
      </c>
      <c r="O122">
        <f>_xlfn.IFNA(IF($B122=0,0,+VLOOKUP($B122,'1v -ostali'!$A$15:$O$372,O$3,FALSE)),"")</f>
        <v>0</v>
      </c>
      <c r="R122">
        <f>_xlfn.IFNA(IF($B122=0,0,+VLOOKUP($B122,'1v -ostali'!$A$15:$O$372,R$3,FALSE)),"")</f>
        <v>0</v>
      </c>
      <c r="S122">
        <f>_xlfn.IFNA(IF($B122=0,0,+VLOOKUP($B122,'1v -ostali'!$A$15:$O$372,S$3,FALSE)),"")</f>
        <v>0</v>
      </c>
      <c r="T122" s="29">
        <f>_xlfn.IFNA(IF($B122=0,0,+VLOOKUP($B122,'1v -ostali'!$A$15:$AC$372,T$3,FALSE)),"")</f>
        <v>0</v>
      </c>
      <c r="U122" s="29">
        <f>_xlfn.IFNA(IF($B122=0,0,+VLOOKUP($B122,'1v -ostali'!$A$15:$AC$372,U$3,FALSE)),"")</f>
        <v>0</v>
      </c>
      <c r="V122" s="29">
        <f>_xlfn.IFNA(IF($B122=0,0,+VLOOKUP($B122,'1v -ostali'!$A$15:$AC$372,V$3,FALSE)),"")</f>
        <v>0</v>
      </c>
      <c r="W122" s="29">
        <f>_xlfn.IFNA(IF($B122=0,0,+VLOOKUP($B122,'1v -ostali'!$A$15:$AC$372,W$3,FALSE)),"")</f>
        <v>0</v>
      </c>
      <c r="X122" s="29">
        <f>_xlfn.IFNA(IF($B122=0,0,+VLOOKUP($B122,'1v -ostali'!$A$15:$AC$372,X$3,FALSE)),"")</f>
        <v>0</v>
      </c>
      <c r="Y122" s="29">
        <f>_xlfn.IFNA(IF($B122=0,0,+VLOOKUP($B122,'1v -ostali'!$A$15:$AC$372,Y$3,FALSE)),"")</f>
        <v>0</v>
      </c>
      <c r="Z122" s="29">
        <f>_xlfn.IFNA(IF($B122=0,0,+VLOOKUP($B122,'1v -ostali'!$A$15:$AC$372,Z$3,FALSE)),"")</f>
        <v>0</v>
      </c>
      <c r="AA122" s="29">
        <f>_xlfn.IFNA(IF($B122=0,0,+VLOOKUP($B122,'1v -ostali'!$A$15:$AC$372,AA$3,FALSE)),"")</f>
        <v>0</v>
      </c>
      <c r="AB122" s="29">
        <f>_xlfn.IFNA(IF($B122=0,0,+VLOOKUP($B122,'1v -ostali'!$A$15:$AC$372,AB$3,FALSE)),"")</f>
        <v>0</v>
      </c>
      <c r="AC122" s="29">
        <f>_xlfn.IFNA(IF($B122=0,0,+VLOOKUP($B122,'1v -ostali'!$A$15:$AC$372,AC$3,FALSE)),"")</f>
        <v>0</v>
      </c>
      <c r="AD122" s="29">
        <f>+IFERROR((W122*'1v -ostali'!$C$6)/100,"")</f>
        <v>0</v>
      </c>
      <c r="AE122" s="29">
        <f>+IFERROR((X122*'1v -ostali'!$C$6)/100,"")</f>
        <v>0</v>
      </c>
      <c r="AF122" s="29">
        <f>+IFERROR((AB122*'1v -ostali'!$C$6)/100,"")</f>
        <v>0</v>
      </c>
      <c r="AG122" s="29">
        <f>+IFERROR((AC122*'1v -ostali'!$C$6)/100,"")</f>
        <v>0</v>
      </c>
    </row>
    <row r="123" spans="1:33" x14ac:dyDescent="0.2">
      <c r="A123">
        <f t="shared" si="14"/>
        <v>0</v>
      </c>
      <c r="B123">
        <f>+IF(MAX(B$4:B122)+1&lt;=B$1,B122+1,0)</f>
        <v>0</v>
      </c>
      <c r="C123" s="194">
        <f t="shared" si="11"/>
        <v>0</v>
      </c>
      <c r="D123">
        <f t="shared" si="12"/>
        <v>0</v>
      </c>
      <c r="E123" s="319">
        <f t="shared" si="13"/>
        <v>0</v>
      </c>
      <c r="F123" s="194">
        <f t="shared" si="10"/>
        <v>0</v>
      </c>
      <c r="G123">
        <f>_xlfn.IFNA(IF($B123=0,0,+VLOOKUP($B123,'1v -ostali'!$A$15:$O$372,G$3,FALSE)),"")</f>
        <v>0</v>
      </c>
      <c r="I123">
        <f>_xlfn.IFNA(IF($B123=0,0,+VLOOKUP($B123,'1v -ostali'!$A$15:$O$372,I$3,FALSE)),"")</f>
        <v>0</v>
      </c>
      <c r="J123">
        <f>_xlfn.IFNA(IF($B123=0,0,+VLOOKUP($B123,'1v -ostali'!$A$15:$O$372,J$3,FALSE)),"")</f>
        <v>0</v>
      </c>
      <c r="K123">
        <f>_xlfn.IFNA(IF($B123=0,0,+VLOOKUP($B123,'1v -ostali'!$A$15:$O$372,K$3,FALSE)),"")</f>
        <v>0</v>
      </c>
      <c r="L123">
        <f>_xlfn.IFNA(IF($B123=0,0,+VLOOKUP($B123,'1v -ostali'!$A$15:$O$372,L$3,FALSE)),"")</f>
        <v>0</v>
      </c>
      <c r="M123">
        <f>_xlfn.IFNA(IF($B123=0,0,+VLOOKUP($B123,'1v -ostali'!$A$15:$O$372,M$3,FALSE)),"")</f>
        <v>0</v>
      </c>
      <c r="N123">
        <f>_xlfn.IFNA(IF($B123=0,0,+VLOOKUP($B123,'1v -ostali'!$A$15:$O$372,N$3,FALSE)),"")</f>
        <v>0</v>
      </c>
      <c r="O123">
        <f>_xlfn.IFNA(IF($B123=0,0,+VLOOKUP($B123,'1v -ostali'!$A$15:$O$372,O$3,FALSE)),"")</f>
        <v>0</v>
      </c>
      <c r="R123">
        <f>_xlfn.IFNA(IF($B123=0,0,+VLOOKUP($B123,'1v -ostali'!$A$15:$O$372,R$3,FALSE)),"")</f>
        <v>0</v>
      </c>
      <c r="S123">
        <f>_xlfn.IFNA(IF($B123=0,0,+VLOOKUP($B123,'1v -ostali'!$A$15:$O$372,S$3,FALSE)),"")</f>
        <v>0</v>
      </c>
      <c r="T123" s="29">
        <f>_xlfn.IFNA(IF($B123=0,0,+VLOOKUP($B123,'1v -ostali'!$A$15:$AC$372,T$3,FALSE)),"")</f>
        <v>0</v>
      </c>
      <c r="U123" s="29">
        <f>_xlfn.IFNA(IF($B123=0,0,+VLOOKUP($B123,'1v -ostali'!$A$15:$AC$372,U$3,FALSE)),"")</f>
        <v>0</v>
      </c>
      <c r="V123" s="29">
        <f>_xlfn.IFNA(IF($B123=0,0,+VLOOKUP($B123,'1v -ostali'!$A$15:$AC$372,V$3,FALSE)),"")</f>
        <v>0</v>
      </c>
      <c r="W123" s="29">
        <f>_xlfn.IFNA(IF($B123=0,0,+VLOOKUP($B123,'1v -ostali'!$A$15:$AC$372,W$3,FALSE)),"")</f>
        <v>0</v>
      </c>
      <c r="X123" s="29">
        <f>_xlfn.IFNA(IF($B123=0,0,+VLOOKUP($B123,'1v -ostali'!$A$15:$AC$372,X$3,FALSE)),"")</f>
        <v>0</v>
      </c>
      <c r="Y123" s="29">
        <f>_xlfn.IFNA(IF($B123=0,0,+VLOOKUP($B123,'1v -ostali'!$A$15:$AC$372,Y$3,FALSE)),"")</f>
        <v>0</v>
      </c>
      <c r="Z123" s="29">
        <f>_xlfn.IFNA(IF($B123=0,0,+VLOOKUP($B123,'1v -ostali'!$A$15:$AC$372,Z$3,FALSE)),"")</f>
        <v>0</v>
      </c>
      <c r="AA123" s="29">
        <f>_xlfn.IFNA(IF($B123=0,0,+VLOOKUP($B123,'1v -ostali'!$A$15:$AC$372,AA$3,FALSE)),"")</f>
        <v>0</v>
      </c>
      <c r="AB123" s="29">
        <f>_xlfn.IFNA(IF($B123=0,0,+VLOOKUP($B123,'1v -ostali'!$A$15:$AC$372,AB$3,FALSE)),"")</f>
        <v>0</v>
      </c>
      <c r="AC123" s="29">
        <f>_xlfn.IFNA(IF($B123=0,0,+VLOOKUP($B123,'1v -ostali'!$A$15:$AC$372,AC$3,FALSE)),"")</f>
        <v>0</v>
      </c>
      <c r="AD123" s="29">
        <f>+IFERROR((W123*'1v -ostali'!$C$6)/100,"")</f>
        <v>0</v>
      </c>
      <c r="AE123" s="29">
        <f>+IFERROR((X123*'1v -ostali'!$C$6)/100,"")</f>
        <v>0</v>
      </c>
      <c r="AF123" s="29">
        <f>+IFERROR((AB123*'1v -ostali'!$C$6)/100,"")</f>
        <v>0</v>
      </c>
      <c r="AG123" s="29">
        <f>+IFERROR((AC123*'1v -ostali'!$C$6)/100,"")</f>
        <v>0</v>
      </c>
    </row>
    <row r="124" spans="1:33" x14ac:dyDescent="0.2">
      <c r="A124">
        <f t="shared" si="14"/>
        <v>0</v>
      </c>
      <c r="B124">
        <f>+IF(MAX(B$4:B123)+1&lt;=B$1,B123+1,0)</f>
        <v>0</v>
      </c>
      <c r="C124" s="194">
        <f t="shared" si="11"/>
        <v>0</v>
      </c>
      <c r="D124">
        <f t="shared" si="12"/>
        <v>0</v>
      </c>
      <c r="E124" s="319">
        <f t="shared" si="13"/>
        <v>0</v>
      </c>
      <c r="F124" s="194">
        <f t="shared" si="10"/>
        <v>0</v>
      </c>
      <c r="G124">
        <f>_xlfn.IFNA(IF($B124=0,0,+VLOOKUP($B124,'1v -ostali'!$A$15:$O$372,G$3,FALSE)),"")</f>
        <v>0</v>
      </c>
      <c r="I124">
        <f>_xlfn.IFNA(IF($B124=0,0,+VLOOKUP($B124,'1v -ostali'!$A$15:$O$372,I$3,FALSE)),"")</f>
        <v>0</v>
      </c>
      <c r="J124">
        <f>_xlfn.IFNA(IF($B124=0,0,+VLOOKUP($B124,'1v -ostali'!$A$15:$O$372,J$3,FALSE)),"")</f>
        <v>0</v>
      </c>
      <c r="K124">
        <f>_xlfn.IFNA(IF($B124=0,0,+VLOOKUP($B124,'1v -ostali'!$A$15:$O$372,K$3,FALSE)),"")</f>
        <v>0</v>
      </c>
      <c r="L124">
        <f>_xlfn.IFNA(IF($B124=0,0,+VLOOKUP($B124,'1v -ostali'!$A$15:$O$372,L$3,FALSE)),"")</f>
        <v>0</v>
      </c>
      <c r="M124">
        <f>_xlfn.IFNA(IF($B124=0,0,+VLOOKUP($B124,'1v -ostali'!$A$15:$O$372,M$3,FALSE)),"")</f>
        <v>0</v>
      </c>
      <c r="N124">
        <f>_xlfn.IFNA(IF($B124=0,0,+VLOOKUP($B124,'1v -ostali'!$A$15:$O$372,N$3,FALSE)),"")</f>
        <v>0</v>
      </c>
      <c r="O124">
        <f>_xlfn.IFNA(IF($B124=0,0,+VLOOKUP($B124,'1v -ostali'!$A$15:$O$372,O$3,FALSE)),"")</f>
        <v>0</v>
      </c>
      <c r="R124">
        <f>_xlfn.IFNA(IF($B124=0,0,+VLOOKUP($B124,'1v -ostali'!$A$15:$O$372,R$3,FALSE)),"")</f>
        <v>0</v>
      </c>
      <c r="S124">
        <f>_xlfn.IFNA(IF($B124=0,0,+VLOOKUP($B124,'1v -ostali'!$A$15:$O$372,S$3,FALSE)),"")</f>
        <v>0</v>
      </c>
      <c r="T124" s="29">
        <f>_xlfn.IFNA(IF($B124=0,0,+VLOOKUP($B124,'1v -ostali'!$A$15:$AC$372,T$3,FALSE)),"")</f>
        <v>0</v>
      </c>
      <c r="U124" s="29">
        <f>_xlfn.IFNA(IF($B124=0,0,+VLOOKUP($B124,'1v -ostali'!$A$15:$AC$372,U$3,FALSE)),"")</f>
        <v>0</v>
      </c>
      <c r="V124" s="29">
        <f>_xlfn.IFNA(IF($B124=0,0,+VLOOKUP($B124,'1v -ostali'!$A$15:$AC$372,V$3,FALSE)),"")</f>
        <v>0</v>
      </c>
      <c r="W124" s="29">
        <f>_xlfn.IFNA(IF($B124=0,0,+VLOOKUP($B124,'1v -ostali'!$A$15:$AC$372,W$3,FALSE)),"")</f>
        <v>0</v>
      </c>
      <c r="X124" s="29">
        <f>_xlfn.IFNA(IF($B124=0,0,+VLOOKUP($B124,'1v -ostali'!$A$15:$AC$372,X$3,FALSE)),"")</f>
        <v>0</v>
      </c>
      <c r="Y124" s="29">
        <f>_xlfn.IFNA(IF($B124=0,0,+VLOOKUP($B124,'1v -ostali'!$A$15:$AC$372,Y$3,FALSE)),"")</f>
        <v>0</v>
      </c>
      <c r="Z124" s="29">
        <f>_xlfn.IFNA(IF($B124=0,0,+VLOOKUP($B124,'1v -ostali'!$A$15:$AC$372,Z$3,FALSE)),"")</f>
        <v>0</v>
      </c>
      <c r="AA124" s="29">
        <f>_xlfn.IFNA(IF($B124=0,0,+VLOOKUP($B124,'1v -ostali'!$A$15:$AC$372,AA$3,FALSE)),"")</f>
        <v>0</v>
      </c>
      <c r="AB124" s="29">
        <f>_xlfn.IFNA(IF($B124=0,0,+VLOOKUP($B124,'1v -ostali'!$A$15:$AC$372,AB$3,FALSE)),"")</f>
        <v>0</v>
      </c>
      <c r="AC124" s="29">
        <f>_xlfn.IFNA(IF($B124=0,0,+VLOOKUP($B124,'1v -ostali'!$A$15:$AC$372,AC$3,FALSE)),"")</f>
        <v>0</v>
      </c>
      <c r="AD124" s="29">
        <f>+IFERROR((W124*'1v -ostali'!$C$6)/100,"")</f>
        <v>0</v>
      </c>
      <c r="AE124" s="29">
        <f>+IFERROR((X124*'1v -ostali'!$C$6)/100,"")</f>
        <v>0</v>
      </c>
      <c r="AF124" s="29">
        <f>+IFERROR((AB124*'1v -ostali'!$C$6)/100,"")</f>
        <v>0</v>
      </c>
      <c r="AG124" s="29">
        <f>+IFERROR((AC124*'1v -ostali'!$C$6)/100,"")</f>
        <v>0</v>
      </c>
    </row>
    <row r="125" spans="1:33" x14ac:dyDescent="0.2">
      <c r="A125">
        <f t="shared" si="14"/>
        <v>0</v>
      </c>
      <c r="B125">
        <f>+IF(MAX(B$4:B124)+1&lt;=B$1,B124+1,0)</f>
        <v>0</v>
      </c>
      <c r="C125" s="194">
        <f t="shared" si="11"/>
        <v>0</v>
      </c>
      <c r="D125">
        <f t="shared" si="12"/>
        <v>0</v>
      </c>
      <c r="E125" s="319">
        <f t="shared" si="13"/>
        <v>0</v>
      </c>
      <c r="F125" s="194">
        <f t="shared" si="10"/>
        <v>0</v>
      </c>
      <c r="G125">
        <f>_xlfn.IFNA(IF($B125=0,0,+VLOOKUP($B125,'1v -ostali'!$A$15:$O$372,G$3,FALSE)),"")</f>
        <v>0</v>
      </c>
      <c r="I125">
        <f>_xlfn.IFNA(IF($B125=0,0,+VLOOKUP($B125,'1v -ostali'!$A$15:$O$372,I$3,FALSE)),"")</f>
        <v>0</v>
      </c>
      <c r="J125">
        <f>_xlfn.IFNA(IF($B125=0,0,+VLOOKUP($B125,'1v -ostali'!$A$15:$O$372,J$3,FALSE)),"")</f>
        <v>0</v>
      </c>
      <c r="K125">
        <f>_xlfn.IFNA(IF($B125=0,0,+VLOOKUP($B125,'1v -ostali'!$A$15:$O$372,K$3,FALSE)),"")</f>
        <v>0</v>
      </c>
      <c r="L125">
        <f>_xlfn.IFNA(IF($B125=0,0,+VLOOKUP($B125,'1v -ostali'!$A$15:$O$372,L$3,FALSE)),"")</f>
        <v>0</v>
      </c>
      <c r="M125">
        <f>_xlfn.IFNA(IF($B125=0,0,+VLOOKUP($B125,'1v -ostali'!$A$15:$O$372,M$3,FALSE)),"")</f>
        <v>0</v>
      </c>
      <c r="N125">
        <f>_xlfn.IFNA(IF($B125=0,0,+VLOOKUP($B125,'1v -ostali'!$A$15:$O$372,N$3,FALSE)),"")</f>
        <v>0</v>
      </c>
      <c r="O125">
        <f>_xlfn.IFNA(IF($B125=0,0,+VLOOKUP($B125,'1v -ostali'!$A$15:$O$372,O$3,FALSE)),"")</f>
        <v>0</v>
      </c>
      <c r="R125">
        <f>_xlfn.IFNA(IF($B125=0,0,+VLOOKUP($B125,'1v -ostali'!$A$15:$O$372,R$3,FALSE)),"")</f>
        <v>0</v>
      </c>
      <c r="S125">
        <f>_xlfn.IFNA(IF($B125=0,0,+VLOOKUP($B125,'1v -ostali'!$A$15:$O$372,S$3,FALSE)),"")</f>
        <v>0</v>
      </c>
      <c r="T125" s="29">
        <f>_xlfn.IFNA(IF($B125=0,0,+VLOOKUP($B125,'1v -ostali'!$A$15:$AC$372,T$3,FALSE)),"")</f>
        <v>0</v>
      </c>
      <c r="U125" s="29">
        <f>_xlfn.IFNA(IF($B125=0,0,+VLOOKUP($B125,'1v -ostali'!$A$15:$AC$372,U$3,FALSE)),"")</f>
        <v>0</v>
      </c>
      <c r="V125" s="29">
        <f>_xlfn.IFNA(IF($B125=0,0,+VLOOKUP($B125,'1v -ostali'!$A$15:$AC$372,V$3,FALSE)),"")</f>
        <v>0</v>
      </c>
      <c r="W125" s="29">
        <f>_xlfn.IFNA(IF($B125=0,0,+VLOOKUP($B125,'1v -ostali'!$A$15:$AC$372,W$3,FALSE)),"")</f>
        <v>0</v>
      </c>
      <c r="X125" s="29">
        <f>_xlfn.IFNA(IF($B125=0,0,+VLOOKUP($B125,'1v -ostali'!$A$15:$AC$372,X$3,FALSE)),"")</f>
        <v>0</v>
      </c>
      <c r="Y125" s="29">
        <f>_xlfn.IFNA(IF($B125=0,0,+VLOOKUP($B125,'1v -ostali'!$A$15:$AC$372,Y$3,FALSE)),"")</f>
        <v>0</v>
      </c>
      <c r="Z125" s="29">
        <f>_xlfn.IFNA(IF($B125=0,0,+VLOOKUP($B125,'1v -ostali'!$A$15:$AC$372,Z$3,FALSE)),"")</f>
        <v>0</v>
      </c>
      <c r="AA125" s="29">
        <f>_xlfn.IFNA(IF($B125=0,0,+VLOOKUP($B125,'1v -ostali'!$A$15:$AC$372,AA$3,FALSE)),"")</f>
        <v>0</v>
      </c>
      <c r="AB125" s="29">
        <f>_xlfn.IFNA(IF($B125=0,0,+VLOOKUP($B125,'1v -ostali'!$A$15:$AC$372,AB$3,FALSE)),"")</f>
        <v>0</v>
      </c>
      <c r="AC125" s="29">
        <f>_xlfn.IFNA(IF($B125=0,0,+VLOOKUP($B125,'1v -ostali'!$A$15:$AC$372,AC$3,FALSE)),"")</f>
        <v>0</v>
      </c>
      <c r="AD125" s="29">
        <f>+IFERROR((W125*'1v -ostali'!$C$6)/100,"")</f>
        <v>0</v>
      </c>
      <c r="AE125" s="29">
        <f>+IFERROR((X125*'1v -ostali'!$C$6)/100,"")</f>
        <v>0</v>
      </c>
      <c r="AF125" s="29">
        <f>+IFERROR((AB125*'1v -ostali'!$C$6)/100,"")</f>
        <v>0</v>
      </c>
      <c r="AG125" s="29">
        <f>+IFERROR((AC125*'1v -ostali'!$C$6)/100,"")</f>
        <v>0</v>
      </c>
    </row>
    <row r="126" spans="1:33" x14ac:dyDescent="0.2">
      <c r="A126">
        <f t="shared" si="14"/>
        <v>0</v>
      </c>
      <c r="B126">
        <f>+IF(MAX(B$4:B125)+1&lt;=B$1,B125+1,0)</f>
        <v>0</v>
      </c>
      <c r="C126" s="194">
        <f t="shared" si="11"/>
        <v>0</v>
      </c>
      <c r="D126">
        <f t="shared" si="12"/>
        <v>0</v>
      </c>
      <c r="E126" s="319">
        <f t="shared" si="13"/>
        <v>0</v>
      </c>
      <c r="F126" s="194">
        <f t="shared" si="10"/>
        <v>0</v>
      </c>
      <c r="G126">
        <f>_xlfn.IFNA(IF($B126=0,0,+VLOOKUP($B126,'1v -ostali'!$A$15:$O$372,G$3,FALSE)),"")</f>
        <v>0</v>
      </c>
      <c r="I126">
        <f>_xlfn.IFNA(IF($B126=0,0,+VLOOKUP($B126,'1v -ostali'!$A$15:$O$372,I$3,FALSE)),"")</f>
        <v>0</v>
      </c>
      <c r="J126">
        <f>_xlfn.IFNA(IF($B126=0,0,+VLOOKUP($B126,'1v -ostali'!$A$15:$O$372,J$3,FALSE)),"")</f>
        <v>0</v>
      </c>
      <c r="K126">
        <f>_xlfn.IFNA(IF($B126=0,0,+VLOOKUP($B126,'1v -ostali'!$A$15:$O$372,K$3,FALSE)),"")</f>
        <v>0</v>
      </c>
      <c r="L126">
        <f>_xlfn.IFNA(IF($B126=0,0,+VLOOKUP($B126,'1v -ostali'!$A$15:$O$372,L$3,FALSE)),"")</f>
        <v>0</v>
      </c>
      <c r="M126">
        <f>_xlfn.IFNA(IF($B126=0,0,+VLOOKUP($B126,'1v -ostali'!$A$15:$O$372,M$3,FALSE)),"")</f>
        <v>0</v>
      </c>
      <c r="N126">
        <f>_xlfn.IFNA(IF($B126=0,0,+VLOOKUP($B126,'1v -ostali'!$A$15:$O$372,N$3,FALSE)),"")</f>
        <v>0</v>
      </c>
      <c r="O126">
        <f>_xlfn.IFNA(IF($B126=0,0,+VLOOKUP($B126,'1v -ostali'!$A$15:$O$372,O$3,FALSE)),"")</f>
        <v>0</v>
      </c>
      <c r="R126">
        <f>_xlfn.IFNA(IF($B126=0,0,+VLOOKUP($B126,'1v -ostali'!$A$15:$O$372,R$3,FALSE)),"")</f>
        <v>0</v>
      </c>
      <c r="S126">
        <f>_xlfn.IFNA(IF($B126=0,0,+VLOOKUP($B126,'1v -ostali'!$A$15:$O$372,S$3,FALSE)),"")</f>
        <v>0</v>
      </c>
      <c r="T126" s="29">
        <f>_xlfn.IFNA(IF($B126=0,0,+VLOOKUP($B126,'1v -ostali'!$A$15:$AC$372,T$3,FALSE)),"")</f>
        <v>0</v>
      </c>
      <c r="U126" s="29">
        <f>_xlfn.IFNA(IF($B126=0,0,+VLOOKUP($B126,'1v -ostali'!$A$15:$AC$372,U$3,FALSE)),"")</f>
        <v>0</v>
      </c>
      <c r="V126" s="29">
        <f>_xlfn.IFNA(IF($B126=0,0,+VLOOKUP($B126,'1v -ostali'!$A$15:$AC$372,V$3,FALSE)),"")</f>
        <v>0</v>
      </c>
      <c r="W126" s="29">
        <f>_xlfn.IFNA(IF($B126=0,0,+VLOOKUP($B126,'1v -ostali'!$A$15:$AC$372,W$3,FALSE)),"")</f>
        <v>0</v>
      </c>
      <c r="X126" s="29">
        <f>_xlfn.IFNA(IF($B126=0,0,+VLOOKUP($B126,'1v -ostali'!$A$15:$AC$372,X$3,FALSE)),"")</f>
        <v>0</v>
      </c>
      <c r="Y126" s="29">
        <f>_xlfn.IFNA(IF($B126=0,0,+VLOOKUP($B126,'1v -ostali'!$A$15:$AC$372,Y$3,FALSE)),"")</f>
        <v>0</v>
      </c>
      <c r="Z126" s="29">
        <f>_xlfn.IFNA(IF($B126=0,0,+VLOOKUP($B126,'1v -ostali'!$A$15:$AC$372,Z$3,FALSE)),"")</f>
        <v>0</v>
      </c>
      <c r="AA126" s="29">
        <f>_xlfn.IFNA(IF($B126=0,0,+VLOOKUP($B126,'1v -ostali'!$A$15:$AC$372,AA$3,FALSE)),"")</f>
        <v>0</v>
      </c>
      <c r="AB126" s="29">
        <f>_xlfn.IFNA(IF($B126=0,0,+VLOOKUP($B126,'1v -ostali'!$A$15:$AC$372,AB$3,FALSE)),"")</f>
        <v>0</v>
      </c>
      <c r="AC126" s="29">
        <f>_xlfn.IFNA(IF($B126=0,0,+VLOOKUP($B126,'1v -ostali'!$A$15:$AC$372,AC$3,FALSE)),"")</f>
        <v>0</v>
      </c>
      <c r="AD126" s="29">
        <f>+IFERROR((W126*'1v -ostali'!$C$6)/100,"")</f>
        <v>0</v>
      </c>
      <c r="AE126" s="29">
        <f>+IFERROR((X126*'1v -ostali'!$C$6)/100,"")</f>
        <v>0</v>
      </c>
      <c r="AF126" s="29">
        <f>+IFERROR((AB126*'1v -ostali'!$C$6)/100,"")</f>
        <v>0</v>
      </c>
      <c r="AG126" s="29">
        <f>+IFERROR((AC126*'1v -ostali'!$C$6)/100,"")</f>
        <v>0</v>
      </c>
    </row>
    <row r="127" spans="1:33" x14ac:dyDescent="0.2">
      <c r="A127">
        <f t="shared" si="14"/>
        <v>0</v>
      </c>
      <c r="B127">
        <f>+IF(MAX(B$4:B126)+1&lt;=B$1,B126+1,0)</f>
        <v>0</v>
      </c>
      <c r="C127" s="194">
        <f t="shared" si="11"/>
        <v>0</v>
      </c>
      <c r="D127">
        <f t="shared" si="12"/>
        <v>0</v>
      </c>
      <c r="E127" s="319">
        <f t="shared" si="13"/>
        <v>0</v>
      </c>
      <c r="F127" s="194">
        <f t="shared" si="10"/>
        <v>0</v>
      </c>
      <c r="G127">
        <f>_xlfn.IFNA(IF($B127=0,0,+VLOOKUP($B127,'1v -ostali'!$A$15:$O$372,G$3,FALSE)),"")</f>
        <v>0</v>
      </c>
      <c r="I127">
        <f>_xlfn.IFNA(IF($B127=0,0,+VLOOKUP($B127,'1v -ostali'!$A$15:$O$372,I$3,FALSE)),"")</f>
        <v>0</v>
      </c>
      <c r="J127">
        <f>_xlfn.IFNA(IF($B127=0,0,+VLOOKUP($B127,'1v -ostali'!$A$15:$O$372,J$3,FALSE)),"")</f>
        <v>0</v>
      </c>
      <c r="K127">
        <f>_xlfn.IFNA(IF($B127=0,0,+VLOOKUP($B127,'1v -ostali'!$A$15:$O$372,K$3,FALSE)),"")</f>
        <v>0</v>
      </c>
      <c r="L127">
        <f>_xlfn.IFNA(IF($B127=0,0,+VLOOKUP($B127,'1v -ostali'!$A$15:$O$372,L$3,FALSE)),"")</f>
        <v>0</v>
      </c>
      <c r="M127">
        <f>_xlfn.IFNA(IF($B127=0,0,+VLOOKUP($B127,'1v -ostali'!$A$15:$O$372,M$3,FALSE)),"")</f>
        <v>0</v>
      </c>
      <c r="N127">
        <f>_xlfn.IFNA(IF($B127=0,0,+VLOOKUP($B127,'1v -ostali'!$A$15:$O$372,N$3,FALSE)),"")</f>
        <v>0</v>
      </c>
      <c r="O127">
        <f>_xlfn.IFNA(IF($B127=0,0,+VLOOKUP($B127,'1v -ostali'!$A$15:$O$372,O$3,FALSE)),"")</f>
        <v>0</v>
      </c>
      <c r="R127">
        <f>_xlfn.IFNA(IF($B127=0,0,+VLOOKUP($B127,'1v -ostali'!$A$15:$O$372,R$3,FALSE)),"")</f>
        <v>0</v>
      </c>
      <c r="S127">
        <f>_xlfn.IFNA(IF($B127=0,0,+VLOOKUP($B127,'1v -ostali'!$A$15:$O$372,S$3,FALSE)),"")</f>
        <v>0</v>
      </c>
      <c r="T127" s="29">
        <f>_xlfn.IFNA(IF($B127=0,0,+VLOOKUP($B127,'1v -ostali'!$A$15:$AC$372,T$3,FALSE)),"")</f>
        <v>0</v>
      </c>
      <c r="U127" s="29">
        <f>_xlfn.IFNA(IF($B127=0,0,+VLOOKUP($B127,'1v -ostali'!$A$15:$AC$372,U$3,FALSE)),"")</f>
        <v>0</v>
      </c>
      <c r="V127" s="29">
        <f>_xlfn.IFNA(IF($B127=0,0,+VLOOKUP($B127,'1v -ostali'!$A$15:$AC$372,V$3,FALSE)),"")</f>
        <v>0</v>
      </c>
      <c r="W127" s="29">
        <f>_xlfn.IFNA(IF($B127=0,0,+VLOOKUP($B127,'1v -ostali'!$A$15:$AC$372,W$3,FALSE)),"")</f>
        <v>0</v>
      </c>
      <c r="X127" s="29">
        <f>_xlfn.IFNA(IF($B127=0,0,+VLOOKUP($B127,'1v -ostali'!$A$15:$AC$372,X$3,FALSE)),"")</f>
        <v>0</v>
      </c>
      <c r="Y127" s="29">
        <f>_xlfn.IFNA(IF($B127=0,0,+VLOOKUP($B127,'1v -ostali'!$A$15:$AC$372,Y$3,FALSE)),"")</f>
        <v>0</v>
      </c>
      <c r="Z127" s="29">
        <f>_xlfn.IFNA(IF($B127=0,0,+VLOOKUP($B127,'1v -ostali'!$A$15:$AC$372,Z$3,FALSE)),"")</f>
        <v>0</v>
      </c>
      <c r="AA127" s="29">
        <f>_xlfn.IFNA(IF($B127=0,0,+VLOOKUP($B127,'1v -ostali'!$A$15:$AC$372,AA$3,FALSE)),"")</f>
        <v>0</v>
      </c>
      <c r="AB127" s="29">
        <f>_xlfn.IFNA(IF($B127=0,0,+VLOOKUP($B127,'1v -ostali'!$A$15:$AC$372,AB$3,FALSE)),"")</f>
        <v>0</v>
      </c>
      <c r="AC127" s="29">
        <f>_xlfn.IFNA(IF($B127=0,0,+VLOOKUP($B127,'1v -ostali'!$A$15:$AC$372,AC$3,FALSE)),"")</f>
        <v>0</v>
      </c>
      <c r="AD127" s="29">
        <f>+IFERROR((W127*'1v -ostali'!$C$6)/100,"")</f>
        <v>0</v>
      </c>
      <c r="AE127" s="29">
        <f>+IFERROR((X127*'1v -ostali'!$C$6)/100,"")</f>
        <v>0</v>
      </c>
      <c r="AF127" s="29">
        <f>+IFERROR((AB127*'1v -ostali'!$C$6)/100,"")</f>
        <v>0</v>
      </c>
      <c r="AG127" s="29">
        <f>+IFERROR((AC127*'1v -ostali'!$C$6)/100,"")</f>
        <v>0</v>
      </c>
    </row>
    <row r="128" spans="1:33" x14ac:dyDescent="0.2">
      <c r="A128">
        <f t="shared" si="14"/>
        <v>0</v>
      </c>
      <c r="B128">
        <f>+IF(MAX(B$4:B127)+1&lt;=B$1,B127+1,0)</f>
        <v>0</v>
      </c>
      <c r="C128" s="194">
        <f t="shared" si="11"/>
        <v>0</v>
      </c>
      <c r="D128">
        <f t="shared" si="12"/>
        <v>0</v>
      </c>
      <c r="E128" s="319">
        <f t="shared" si="13"/>
        <v>0</v>
      </c>
      <c r="F128" s="194">
        <f t="shared" si="10"/>
        <v>0</v>
      </c>
      <c r="G128">
        <f>_xlfn.IFNA(IF($B128=0,0,+VLOOKUP($B128,'1v -ostali'!$A$15:$O$372,G$3,FALSE)),"")</f>
        <v>0</v>
      </c>
      <c r="I128">
        <f>_xlfn.IFNA(IF($B128=0,0,+VLOOKUP($B128,'1v -ostali'!$A$15:$O$372,I$3,FALSE)),"")</f>
        <v>0</v>
      </c>
      <c r="J128">
        <f>_xlfn.IFNA(IF($B128=0,0,+VLOOKUP($B128,'1v -ostali'!$A$15:$O$372,J$3,FALSE)),"")</f>
        <v>0</v>
      </c>
      <c r="K128">
        <f>_xlfn.IFNA(IF($B128=0,0,+VLOOKUP($B128,'1v -ostali'!$A$15:$O$372,K$3,FALSE)),"")</f>
        <v>0</v>
      </c>
      <c r="L128">
        <f>_xlfn.IFNA(IF($B128=0,0,+VLOOKUP($B128,'1v -ostali'!$A$15:$O$372,L$3,FALSE)),"")</f>
        <v>0</v>
      </c>
      <c r="M128">
        <f>_xlfn.IFNA(IF($B128=0,0,+VLOOKUP($B128,'1v -ostali'!$A$15:$O$372,M$3,FALSE)),"")</f>
        <v>0</v>
      </c>
      <c r="N128">
        <f>_xlfn.IFNA(IF($B128=0,0,+VLOOKUP($B128,'1v -ostali'!$A$15:$O$372,N$3,FALSE)),"")</f>
        <v>0</v>
      </c>
      <c r="O128">
        <f>_xlfn.IFNA(IF($B128=0,0,+VLOOKUP($B128,'1v -ostali'!$A$15:$O$372,O$3,FALSE)),"")</f>
        <v>0</v>
      </c>
      <c r="R128">
        <f>_xlfn.IFNA(IF($B128=0,0,+VLOOKUP($B128,'1v -ostali'!$A$15:$O$372,R$3,FALSE)),"")</f>
        <v>0</v>
      </c>
      <c r="S128">
        <f>_xlfn.IFNA(IF($B128=0,0,+VLOOKUP($B128,'1v -ostali'!$A$15:$O$372,S$3,FALSE)),"")</f>
        <v>0</v>
      </c>
      <c r="T128" s="29">
        <f>_xlfn.IFNA(IF($B128=0,0,+VLOOKUP($B128,'1v -ostali'!$A$15:$AC$372,T$3,FALSE)),"")</f>
        <v>0</v>
      </c>
      <c r="U128" s="29">
        <f>_xlfn.IFNA(IF($B128=0,0,+VLOOKUP($B128,'1v -ostali'!$A$15:$AC$372,U$3,FALSE)),"")</f>
        <v>0</v>
      </c>
      <c r="V128" s="29">
        <f>_xlfn.IFNA(IF($B128=0,0,+VLOOKUP($B128,'1v -ostali'!$A$15:$AC$372,V$3,FALSE)),"")</f>
        <v>0</v>
      </c>
      <c r="W128" s="29">
        <f>_xlfn.IFNA(IF($B128=0,0,+VLOOKUP($B128,'1v -ostali'!$A$15:$AC$372,W$3,FALSE)),"")</f>
        <v>0</v>
      </c>
      <c r="X128" s="29">
        <f>_xlfn.IFNA(IF($B128=0,0,+VLOOKUP($B128,'1v -ostali'!$A$15:$AC$372,X$3,FALSE)),"")</f>
        <v>0</v>
      </c>
      <c r="Y128" s="29">
        <f>_xlfn.IFNA(IF($B128=0,0,+VLOOKUP($B128,'1v -ostali'!$A$15:$AC$372,Y$3,FALSE)),"")</f>
        <v>0</v>
      </c>
      <c r="Z128" s="29">
        <f>_xlfn.IFNA(IF($B128=0,0,+VLOOKUP($B128,'1v -ostali'!$A$15:$AC$372,Z$3,FALSE)),"")</f>
        <v>0</v>
      </c>
      <c r="AA128" s="29">
        <f>_xlfn.IFNA(IF($B128=0,0,+VLOOKUP($B128,'1v -ostali'!$A$15:$AC$372,AA$3,FALSE)),"")</f>
        <v>0</v>
      </c>
      <c r="AB128" s="29">
        <f>_xlfn.IFNA(IF($B128=0,0,+VLOOKUP($B128,'1v -ostali'!$A$15:$AC$372,AB$3,FALSE)),"")</f>
        <v>0</v>
      </c>
      <c r="AC128" s="29">
        <f>_xlfn.IFNA(IF($B128=0,0,+VLOOKUP($B128,'1v -ostali'!$A$15:$AC$372,AC$3,FALSE)),"")</f>
        <v>0</v>
      </c>
      <c r="AD128" s="29">
        <f>+IFERROR((W128*'1v -ostali'!$C$6)/100,"")</f>
        <v>0</v>
      </c>
      <c r="AE128" s="29">
        <f>+IFERROR((X128*'1v -ostali'!$C$6)/100,"")</f>
        <v>0</v>
      </c>
      <c r="AF128" s="29">
        <f>+IFERROR((AB128*'1v -ostali'!$C$6)/100,"")</f>
        <v>0</v>
      </c>
      <c r="AG128" s="29">
        <f>+IFERROR((AC128*'1v -ostali'!$C$6)/100,"")</f>
        <v>0</v>
      </c>
    </row>
    <row r="129" spans="1:33" x14ac:dyDescent="0.2">
      <c r="A129">
        <f t="shared" si="14"/>
        <v>0</v>
      </c>
      <c r="B129">
        <f>+IF(MAX(B$4:B128)+1&lt;=B$1,B128+1,0)</f>
        <v>0</v>
      </c>
      <c r="C129" s="194">
        <f t="shared" si="11"/>
        <v>0</v>
      </c>
      <c r="D129">
        <f t="shared" si="12"/>
        <v>0</v>
      </c>
      <c r="E129" s="319">
        <f t="shared" si="13"/>
        <v>0</v>
      </c>
      <c r="F129" s="194">
        <f t="shared" si="10"/>
        <v>0</v>
      </c>
      <c r="G129">
        <f>_xlfn.IFNA(IF($B129=0,0,+VLOOKUP($B129,'1v -ostali'!$A$15:$O$372,G$3,FALSE)),"")</f>
        <v>0</v>
      </c>
      <c r="I129">
        <f>_xlfn.IFNA(IF($B129=0,0,+VLOOKUP($B129,'1v -ostali'!$A$15:$O$372,I$3,FALSE)),"")</f>
        <v>0</v>
      </c>
      <c r="J129">
        <f>_xlfn.IFNA(IF($B129=0,0,+VLOOKUP($B129,'1v -ostali'!$A$15:$O$372,J$3,FALSE)),"")</f>
        <v>0</v>
      </c>
      <c r="K129">
        <f>_xlfn.IFNA(IF($B129=0,0,+VLOOKUP($B129,'1v -ostali'!$A$15:$O$372,K$3,FALSE)),"")</f>
        <v>0</v>
      </c>
      <c r="L129">
        <f>_xlfn.IFNA(IF($B129=0,0,+VLOOKUP($B129,'1v -ostali'!$A$15:$O$372,L$3,FALSE)),"")</f>
        <v>0</v>
      </c>
      <c r="M129">
        <f>_xlfn.IFNA(IF($B129=0,0,+VLOOKUP($B129,'1v -ostali'!$A$15:$O$372,M$3,FALSE)),"")</f>
        <v>0</v>
      </c>
      <c r="N129">
        <f>_xlfn.IFNA(IF($B129=0,0,+VLOOKUP($B129,'1v -ostali'!$A$15:$O$372,N$3,FALSE)),"")</f>
        <v>0</v>
      </c>
      <c r="O129">
        <f>_xlfn.IFNA(IF($B129=0,0,+VLOOKUP($B129,'1v -ostali'!$A$15:$O$372,O$3,FALSE)),"")</f>
        <v>0</v>
      </c>
      <c r="R129">
        <f>_xlfn.IFNA(IF($B129=0,0,+VLOOKUP($B129,'1v -ostali'!$A$15:$O$372,R$3,FALSE)),"")</f>
        <v>0</v>
      </c>
      <c r="S129">
        <f>_xlfn.IFNA(IF($B129=0,0,+VLOOKUP($B129,'1v -ostali'!$A$15:$O$372,S$3,FALSE)),"")</f>
        <v>0</v>
      </c>
      <c r="T129" s="29">
        <f>_xlfn.IFNA(IF($B129=0,0,+VLOOKUP($B129,'1v -ostali'!$A$15:$AC$372,T$3,FALSE)),"")</f>
        <v>0</v>
      </c>
      <c r="U129" s="29">
        <f>_xlfn.IFNA(IF($B129=0,0,+VLOOKUP($B129,'1v -ostali'!$A$15:$AC$372,U$3,FALSE)),"")</f>
        <v>0</v>
      </c>
      <c r="V129" s="29">
        <f>_xlfn.IFNA(IF($B129=0,0,+VLOOKUP($B129,'1v -ostali'!$A$15:$AC$372,V$3,FALSE)),"")</f>
        <v>0</v>
      </c>
      <c r="W129" s="29">
        <f>_xlfn.IFNA(IF($B129=0,0,+VLOOKUP($B129,'1v -ostali'!$A$15:$AC$372,W$3,FALSE)),"")</f>
        <v>0</v>
      </c>
      <c r="X129" s="29">
        <f>_xlfn.IFNA(IF($B129=0,0,+VLOOKUP($B129,'1v -ostali'!$A$15:$AC$372,X$3,FALSE)),"")</f>
        <v>0</v>
      </c>
      <c r="Y129" s="29">
        <f>_xlfn.IFNA(IF($B129=0,0,+VLOOKUP($B129,'1v -ostali'!$A$15:$AC$372,Y$3,FALSE)),"")</f>
        <v>0</v>
      </c>
      <c r="Z129" s="29">
        <f>_xlfn.IFNA(IF($B129=0,0,+VLOOKUP($B129,'1v -ostali'!$A$15:$AC$372,Z$3,FALSE)),"")</f>
        <v>0</v>
      </c>
      <c r="AA129" s="29">
        <f>_xlfn.IFNA(IF($B129=0,0,+VLOOKUP($B129,'1v -ostali'!$A$15:$AC$372,AA$3,FALSE)),"")</f>
        <v>0</v>
      </c>
      <c r="AB129" s="29">
        <f>_xlfn.IFNA(IF($B129=0,0,+VLOOKUP($B129,'1v -ostali'!$A$15:$AC$372,AB$3,FALSE)),"")</f>
        <v>0</v>
      </c>
      <c r="AC129" s="29">
        <f>_xlfn.IFNA(IF($B129=0,0,+VLOOKUP($B129,'1v -ostali'!$A$15:$AC$372,AC$3,FALSE)),"")</f>
        <v>0</v>
      </c>
      <c r="AD129" s="29">
        <f>+IFERROR((W129*'1v -ostali'!$C$6)/100,"")</f>
        <v>0</v>
      </c>
      <c r="AE129" s="29">
        <f>+IFERROR((X129*'1v -ostali'!$C$6)/100,"")</f>
        <v>0</v>
      </c>
      <c r="AF129" s="29">
        <f>+IFERROR((AB129*'1v -ostali'!$C$6)/100,"")</f>
        <v>0</v>
      </c>
      <c r="AG129" s="29">
        <f>+IFERROR((AC129*'1v -ostali'!$C$6)/100,"")</f>
        <v>0</v>
      </c>
    </row>
    <row r="130" spans="1:33" x14ac:dyDescent="0.2">
      <c r="A130">
        <f t="shared" si="14"/>
        <v>0</v>
      </c>
      <c r="B130">
        <f>+IF(MAX(B$4:B129)+1&lt;=B$1,B129+1,0)</f>
        <v>0</v>
      </c>
      <c r="C130" s="194">
        <f t="shared" si="11"/>
        <v>0</v>
      </c>
      <c r="D130">
        <f t="shared" si="12"/>
        <v>0</v>
      </c>
      <c r="E130" s="319">
        <f t="shared" si="13"/>
        <v>0</v>
      </c>
      <c r="F130" s="194">
        <f t="shared" si="10"/>
        <v>0</v>
      </c>
      <c r="G130">
        <f>_xlfn.IFNA(IF($B130=0,0,+VLOOKUP($B130,'1v -ostali'!$A$15:$O$372,G$3,FALSE)),"")</f>
        <v>0</v>
      </c>
      <c r="I130">
        <f>_xlfn.IFNA(IF($B130=0,0,+VLOOKUP($B130,'1v -ostali'!$A$15:$O$372,I$3,FALSE)),"")</f>
        <v>0</v>
      </c>
      <c r="J130">
        <f>_xlfn.IFNA(IF($B130=0,0,+VLOOKUP($B130,'1v -ostali'!$A$15:$O$372,J$3,FALSE)),"")</f>
        <v>0</v>
      </c>
      <c r="K130">
        <f>_xlfn.IFNA(IF($B130=0,0,+VLOOKUP($B130,'1v -ostali'!$A$15:$O$372,K$3,FALSE)),"")</f>
        <v>0</v>
      </c>
      <c r="L130">
        <f>_xlfn.IFNA(IF($B130=0,0,+VLOOKUP($B130,'1v -ostali'!$A$15:$O$372,L$3,FALSE)),"")</f>
        <v>0</v>
      </c>
      <c r="M130">
        <f>_xlfn.IFNA(IF($B130=0,0,+VLOOKUP($B130,'1v -ostali'!$A$15:$O$372,M$3,FALSE)),"")</f>
        <v>0</v>
      </c>
      <c r="N130">
        <f>_xlfn.IFNA(IF($B130=0,0,+VLOOKUP($B130,'1v -ostali'!$A$15:$O$372,N$3,FALSE)),"")</f>
        <v>0</v>
      </c>
      <c r="O130">
        <f>_xlfn.IFNA(IF($B130=0,0,+VLOOKUP($B130,'1v -ostali'!$A$15:$O$372,O$3,FALSE)),"")</f>
        <v>0</v>
      </c>
      <c r="R130">
        <f>_xlfn.IFNA(IF($B130=0,0,+VLOOKUP($B130,'1v -ostali'!$A$15:$O$372,R$3,FALSE)),"")</f>
        <v>0</v>
      </c>
      <c r="S130">
        <f>_xlfn.IFNA(IF($B130=0,0,+VLOOKUP($B130,'1v -ostali'!$A$15:$O$372,S$3,FALSE)),"")</f>
        <v>0</v>
      </c>
      <c r="T130" s="29">
        <f>_xlfn.IFNA(IF($B130=0,0,+VLOOKUP($B130,'1v -ostali'!$A$15:$AC$372,T$3,FALSE)),"")</f>
        <v>0</v>
      </c>
      <c r="U130" s="29">
        <f>_xlfn.IFNA(IF($B130=0,0,+VLOOKUP($B130,'1v -ostali'!$A$15:$AC$372,U$3,FALSE)),"")</f>
        <v>0</v>
      </c>
      <c r="V130" s="29">
        <f>_xlfn.IFNA(IF($B130=0,0,+VLOOKUP($B130,'1v -ostali'!$A$15:$AC$372,V$3,FALSE)),"")</f>
        <v>0</v>
      </c>
      <c r="W130" s="29">
        <f>_xlfn.IFNA(IF($B130=0,0,+VLOOKUP($B130,'1v -ostali'!$A$15:$AC$372,W$3,FALSE)),"")</f>
        <v>0</v>
      </c>
      <c r="X130" s="29">
        <f>_xlfn.IFNA(IF($B130=0,0,+VLOOKUP($B130,'1v -ostali'!$A$15:$AC$372,X$3,FALSE)),"")</f>
        <v>0</v>
      </c>
      <c r="Y130" s="29">
        <f>_xlfn.IFNA(IF($B130=0,0,+VLOOKUP($B130,'1v -ostali'!$A$15:$AC$372,Y$3,FALSE)),"")</f>
        <v>0</v>
      </c>
      <c r="Z130" s="29">
        <f>_xlfn.IFNA(IF($B130=0,0,+VLOOKUP($B130,'1v -ostali'!$A$15:$AC$372,Z$3,FALSE)),"")</f>
        <v>0</v>
      </c>
      <c r="AA130" s="29">
        <f>_xlfn.IFNA(IF($B130=0,0,+VLOOKUP($B130,'1v -ostali'!$A$15:$AC$372,AA$3,FALSE)),"")</f>
        <v>0</v>
      </c>
      <c r="AB130" s="29">
        <f>_xlfn.IFNA(IF($B130=0,0,+VLOOKUP($B130,'1v -ostali'!$A$15:$AC$372,AB$3,FALSE)),"")</f>
        <v>0</v>
      </c>
      <c r="AC130" s="29">
        <f>_xlfn.IFNA(IF($B130=0,0,+VLOOKUP($B130,'1v -ostali'!$A$15:$AC$372,AC$3,FALSE)),"")</f>
        <v>0</v>
      </c>
      <c r="AD130" s="29">
        <f>+IFERROR((W130*'1v -ostali'!$C$6)/100,"")</f>
        <v>0</v>
      </c>
      <c r="AE130" s="29">
        <f>+IFERROR((X130*'1v -ostali'!$C$6)/100,"")</f>
        <v>0</v>
      </c>
      <c r="AF130" s="29">
        <f>+IFERROR((AB130*'1v -ostali'!$C$6)/100,"")</f>
        <v>0</v>
      </c>
      <c r="AG130" s="29">
        <f>+IFERROR((AC130*'1v -ostali'!$C$6)/100,"")</f>
        <v>0</v>
      </c>
    </row>
    <row r="131" spans="1:33" x14ac:dyDescent="0.2">
      <c r="A131">
        <f t="shared" si="14"/>
        <v>0</v>
      </c>
      <c r="B131">
        <f>+IF(MAX(B$4:B130)+1&lt;=B$1,B130+1,0)</f>
        <v>0</v>
      </c>
      <c r="C131" s="194">
        <f t="shared" si="11"/>
        <v>0</v>
      </c>
      <c r="D131">
        <f t="shared" si="12"/>
        <v>0</v>
      </c>
      <c r="E131" s="319">
        <f t="shared" si="13"/>
        <v>0</v>
      </c>
      <c r="F131" s="194">
        <f t="shared" si="10"/>
        <v>0</v>
      </c>
      <c r="G131">
        <f>_xlfn.IFNA(IF($B131=0,0,+VLOOKUP($B131,'1v -ostali'!$A$15:$O$372,G$3,FALSE)),"")</f>
        <v>0</v>
      </c>
      <c r="I131">
        <f>_xlfn.IFNA(IF($B131=0,0,+VLOOKUP($B131,'1v -ostali'!$A$15:$O$372,I$3,FALSE)),"")</f>
        <v>0</v>
      </c>
      <c r="J131">
        <f>_xlfn.IFNA(IF($B131=0,0,+VLOOKUP($B131,'1v -ostali'!$A$15:$O$372,J$3,FALSE)),"")</f>
        <v>0</v>
      </c>
      <c r="K131">
        <f>_xlfn.IFNA(IF($B131=0,0,+VLOOKUP($B131,'1v -ostali'!$A$15:$O$372,K$3,FALSE)),"")</f>
        <v>0</v>
      </c>
      <c r="L131">
        <f>_xlfn.IFNA(IF($B131=0,0,+VLOOKUP($B131,'1v -ostali'!$A$15:$O$372,L$3,FALSE)),"")</f>
        <v>0</v>
      </c>
      <c r="M131">
        <f>_xlfn.IFNA(IF($B131=0,0,+VLOOKUP($B131,'1v -ostali'!$A$15:$O$372,M$3,FALSE)),"")</f>
        <v>0</v>
      </c>
      <c r="N131">
        <f>_xlfn.IFNA(IF($B131=0,0,+VLOOKUP($B131,'1v -ostali'!$A$15:$O$372,N$3,FALSE)),"")</f>
        <v>0</v>
      </c>
      <c r="O131">
        <f>_xlfn.IFNA(IF($B131=0,0,+VLOOKUP($B131,'1v -ostali'!$A$15:$O$372,O$3,FALSE)),"")</f>
        <v>0</v>
      </c>
      <c r="R131">
        <f>_xlfn.IFNA(IF($B131=0,0,+VLOOKUP($B131,'1v -ostali'!$A$15:$O$372,R$3,FALSE)),"")</f>
        <v>0</v>
      </c>
      <c r="S131">
        <f>_xlfn.IFNA(IF($B131=0,0,+VLOOKUP($B131,'1v -ostali'!$A$15:$O$372,S$3,FALSE)),"")</f>
        <v>0</v>
      </c>
      <c r="T131" s="29">
        <f>_xlfn.IFNA(IF($B131=0,0,+VLOOKUP($B131,'1v -ostali'!$A$15:$AC$372,T$3,FALSE)),"")</f>
        <v>0</v>
      </c>
      <c r="U131" s="29">
        <f>_xlfn.IFNA(IF($B131=0,0,+VLOOKUP($B131,'1v -ostali'!$A$15:$AC$372,U$3,FALSE)),"")</f>
        <v>0</v>
      </c>
      <c r="V131" s="29">
        <f>_xlfn.IFNA(IF($B131=0,0,+VLOOKUP($B131,'1v -ostali'!$A$15:$AC$372,V$3,FALSE)),"")</f>
        <v>0</v>
      </c>
      <c r="W131" s="29">
        <f>_xlfn.IFNA(IF($B131=0,0,+VLOOKUP($B131,'1v -ostali'!$A$15:$AC$372,W$3,FALSE)),"")</f>
        <v>0</v>
      </c>
      <c r="X131" s="29">
        <f>_xlfn.IFNA(IF($B131=0,0,+VLOOKUP($B131,'1v -ostali'!$A$15:$AC$372,X$3,FALSE)),"")</f>
        <v>0</v>
      </c>
      <c r="Y131" s="29">
        <f>_xlfn.IFNA(IF($B131=0,0,+VLOOKUP($B131,'1v -ostali'!$A$15:$AC$372,Y$3,FALSE)),"")</f>
        <v>0</v>
      </c>
      <c r="Z131" s="29">
        <f>_xlfn.IFNA(IF($B131=0,0,+VLOOKUP($B131,'1v -ostali'!$A$15:$AC$372,Z$3,FALSE)),"")</f>
        <v>0</v>
      </c>
      <c r="AA131" s="29">
        <f>_xlfn.IFNA(IF($B131=0,0,+VLOOKUP($B131,'1v -ostali'!$A$15:$AC$372,AA$3,FALSE)),"")</f>
        <v>0</v>
      </c>
      <c r="AB131" s="29">
        <f>_xlfn.IFNA(IF($B131=0,0,+VLOOKUP($B131,'1v -ostali'!$A$15:$AC$372,AB$3,FALSE)),"")</f>
        <v>0</v>
      </c>
      <c r="AC131" s="29">
        <f>_xlfn.IFNA(IF($B131=0,0,+VLOOKUP($B131,'1v -ostali'!$A$15:$AC$372,AC$3,FALSE)),"")</f>
        <v>0</v>
      </c>
      <c r="AD131" s="29">
        <f>+IFERROR((W131*'1v -ostali'!$C$6)/100,"")</f>
        <v>0</v>
      </c>
      <c r="AE131" s="29">
        <f>+IFERROR((X131*'1v -ostali'!$C$6)/100,"")</f>
        <v>0</v>
      </c>
      <c r="AF131" s="29">
        <f>+IFERROR((AB131*'1v -ostali'!$C$6)/100,"")</f>
        <v>0</v>
      </c>
      <c r="AG131" s="29">
        <f>+IFERROR((AC131*'1v -ostali'!$C$6)/100,"")</f>
        <v>0</v>
      </c>
    </row>
    <row r="132" spans="1:33" x14ac:dyDescent="0.2">
      <c r="A132">
        <f t="shared" si="14"/>
        <v>0</v>
      </c>
      <c r="B132">
        <f>+IF(MAX(B$4:B131)+1&lt;=B$1,B131+1,0)</f>
        <v>0</v>
      </c>
      <c r="C132" s="194">
        <f t="shared" si="11"/>
        <v>0</v>
      </c>
      <c r="D132">
        <f t="shared" si="12"/>
        <v>0</v>
      </c>
      <c r="E132" s="319">
        <f t="shared" si="13"/>
        <v>0</v>
      </c>
      <c r="F132" s="194">
        <f t="shared" si="10"/>
        <v>0</v>
      </c>
      <c r="G132">
        <f>_xlfn.IFNA(IF($B132=0,0,+VLOOKUP($B132,'1v -ostali'!$A$15:$O$372,G$3,FALSE)),"")</f>
        <v>0</v>
      </c>
      <c r="I132">
        <f>_xlfn.IFNA(IF($B132=0,0,+VLOOKUP($B132,'1v -ostali'!$A$15:$O$372,I$3,FALSE)),"")</f>
        <v>0</v>
      </c>
      <c r="J132">
        <f>_xlfn.IFNA(IF($B132=0,0,+VLOOKUP($B132,'1v -ostali'!$A$15:$O$372,J$3,FALSE)),"")</f>
        <v>0</v>
      </c>
      <c r="K132">
        <f>_xlfn.IFNA(IF($B132=0,0,+VLOOKUP($B132,'1v -ostali'!$A$15:$O$372,K$3,FALSE)),"")</f>
        <v>0</v>
      </c>
      <c r="L132">
        <f>_xlfn.IFNA(IF($B132=0,0,+VLOOKUP($B132,'1v -ostali'!$A$15:$O$372,L$3,FALSE)),"")</f>
        <v>0</v>
      </c>
      <c r="M132">
        <f>_xlfn.IFNA(IF($B132=0,0,+VLOOKUP($B132,'1v -ostali'!$A$15:$O$372,M$3,FALSE)),"")</f>
        <v>0</v>
      </c>
      <c r="N132">
        <f>_xlfn.IFNA(IF($B132=0,0,+VLOOKUP($B132,'1v -ostali'!$A$15:$O$372,N$3,FALSE)),"")</f>
        <v>0</v>
      </c>
      <c r="O132">
        <f>_xlfn.IFNA(IF($B132=0,0,+VLOOKUP($B132,'1v -ostali'!$A$15:$O$372,O$3,FALSE)),"")</f>
        <v>0</v>
      </c>
      <c r="R132">
        <f>_xlfn.IFNA(IF($B132=0,0,+VLOOKUP($B132,'1v -ostali'!$A$15:$O$372,R$3,FALSE)),"")</f>
        <v>0</v>
      </c>
      <c r="S132">
        <f>_xlfn.IFNA(IF($B132=0,0,+VLOOKUP($B132,'1v -ostali'!$A$15:$O$372,S$3,FALSE)),"")</f>
        <v>0</v>
      </c>
      <c r="T132" s="29">
        <f>_xlfn.IFNA(IF($B132=0,0,+VLOOKUP($B132,'1v -ostali'!$A$15:$AC$372,T$3,FALSE)),"")</f>
        <v>0</v>
      </c>
      <c r="U132" s="29">
        <f>_xlfn.IFNA(IF($B132=0,0,+VLOOKUP($B132,'1v -ostali'!$A$15:$AC$372,U$3,FALSE)),"")</f>
        <v>0</v>
      </c>
      <c r="V132" s="29">
        <f>_xlfn.IFNA(IF($B132=0,0,+VLOOKUP($B132,'1v -ostali'!$A$15:$AC$372,V$3,FALSE)),"")</f>
        <v>0</v>
      </c>
      <c r="W132" s="29">
        <f>_xlfn.IFNA(IF($B132=0,0,+VLOOKUP($B132,'1v -ostali'!$A$15:$AC$372,W$3,FALSE)),"")</f>
        <v>0</v>
      </c>
      <c r="X132" s="29">
        <f>_xlfn.IFNA(IF($B132=0,0,+VLOOKUP($B132,'1v -ostali'!$A$15:$AC$372,X$3,FALSE)),"")</f>
        <v>0</v>
      </c>
      <c r="Y132" s="29">
        <f>_xlfn.IFNA(IF($B132=0,0,+VLOOKUP($B132,'1v -ostali'!$A$15:$AC$372,Y$3,FALSE)),"")</f>
        <v>0</v>
      </c>
      <c r="Z132" s="29">
        <f>_xlfn.IFNA(IF($B132=0,0,+VLOOKUP($B132,'1v -ostali'!$A$15:$AC$372,Z$3,FALSE)),"")</f>
        <v>0</v>
      </c>
      <c r="AA132" s="29">
        <f>_xlfn.IFNA(IF($B132=0,0,+VLOOKUP($B132,'1v -ostali'!$A$15:$AC$372,AA$3,FALSE)),"")</f>
        <v>0</v>
      </c>
      <c r="AB132" s="29">
        <f>_xlfn.IFNA(IF($B132=0,0,+VLOOKUP($B132,'1v -ostali'!$A$15:$AC$372,AB$3,FALSE)),"")</f>
        <v>0</v>
      </c>
      <c r="AC132" s="29">
        <f>_xlfn.IFNA(IF($B132=0,0,+VLOOKUP($B132,'1v -ostali'!$A$15:$AC$372,AC$3,FALSE)),"")</f>
        <v>0</v>
      </c>
      <c r="AD132" s="29">
        <f>+IFERROR((W132*'1v -ostali'!$C$6)/100,"")</f>
        <v>0</v>
      </c>
      <c r="AE132" s="29">
        <f>+IFERROR((X132*'1v -ostali'!$C$6)/100,"")</f>
        <v>0</v>
      </c>
      <c r="AF132" s="29">
        <f>+IFERROR((AB132*'1v -ostali'!$C$6)/100,"")</f>
        <v>0</v>
      </c>
      <c r="AG132" s="29">
        <f>+IFERROR((AC132*'1v -ostali'!$C$6)/100,"")</f>
        <v>0</v>
      </c>
    </row>
    <row r="133" spans="1:33" x14ac:dyDescent="0.2">
      <c r="A133">
        <f t="shared" si="14"/>
        <v>0</v>
      </c>
      <c r="B133">
        <f>+IF(MAX(B$4:B132)+1&lt;=B$1,B132+1,0)</f>
        <v>0</v>
      </c>
      <c r="C133" s="194">
        <f t="shared" si="11"/>
        <v>0</v>
      </c>
      <c r="D133">
        <f t="shared" si="12"/>
        <v>0</v>
      </c>
      <c r="E133" s="319">
        <f t="shared" si="13"/>
        <v>0</v>
      </c>
      <c r="F133" s="194">
        <f t="shared" si="10"/>
        <v>0</v>
      </c>
      <c r="G133">
        <f>_xlfn.IFNA(IF($B133=0,0,+VLOOKUP($B133,'1v -ostali'!$A$15:$O$372,G$3,FALSE)),"")</f>
        <v>0</v>
      </c>
      <c r="I133">
        <f>_xlfn.IFNA(IF($B133=0,0,+VLOOKUP($B133,'1v -ostali'!$A$15:$O$372,I$3,FALSE)),"")</f>
        <v>0</v>
      </c>
      <c r="J133">
        <f>_xlfn.IFNA(IF($B133=0,0,+VLOOKUP($B133,'1v -ostali'!$A$15:$O$372,J$3,FALSE)),"")</f>
        <v>0</v>
      </c>
      <c r="K133">
        <f>_xlfn.IFNA(IF($B133=0,0,+VLOOKUP($B133,'1v -ostali'!$A$15:$O$372,K$3,FALSE)),"")</f>
        <v>0</v>
      </c>
      <c r="L133">
        <f>_xlfn.IFNA(IF($B133=0,0,+VLOOKUP($B133,'1v -ostali'!$A$15:$O$372,L$3,FALSE)),"")</f>
        <v>0</v>
      </c>
      <c r="M133">
        <f>_xlfn.IFNA(IF($B133=0,0,+VLOOKUP($B133,'1v -ostali'!$A$15:$O$372,M$3,FALSE)),"")</f>
        <v>0</v>
      </c>
      <c r="N133">
        <f>_xlfn.IFNA(IF($B133=0,0,+VLOOKUP($B133,'1v -ostali'!$A$15:$O$372,N$3,FALSE)),"")</f>
        <v>0</v>
      </c>
      <c r="O133">
        <f>_xlfn.IFNA(IF($B133=0,0,+VLOOKUP($B133,'1v -ostali'!$A$15:$O$372,O$3,FALSE)),"")</f>
        <v>0</v>
      </c>
      <c r="R133">
        <f>_xlfn.IFNA(IF($B133=0,0,+VLOOKUP($B133,'1v -ostali'!$A$15:$O$372,R$3,FALSE)),"")</f>
        <v>0</v>
      </c>
      <c r="S133">
        <f>_xlfn.IFNA(IF($B133=0,0,+VLOOKUP($B133,'1v -ostali'!$A$15:$O$372,S$3,FALSE)),"")</f>
        <v>0</v>
      </c>
      <c r="T133" s="29">
        <f>_xlfn.IFNA(IF($B133=0,0,+VLOOKUP($B133,'1v -ostali'!$A$15:$AC$372,T$3,FALSE)),"")</f>
        <v>0</v>
      </c>
      <c r="U133" s="29">
        <f>_xlfn.IFNA(IF($B133=0,0,+VLOOKUP($B133,'1v -ostali'!$A$15:$AC$372,U$3,FALSE)),"")</f>
        <v>0</v>
      </c>
      <c r="V133" s="29">
        <f>_xlfn.IFNA(IF($B133=0,0,+VLOOKUP($B133,'1v -ostali'!$A$15:$AC$372,V$3,FALSE)),"")</f>
        <v>0</v>
      </c>
      <c r="W133" s="29">
        <f>_xlfn.IFNA(IF($B133=0,0,+VLOOKUP($B133,'1v -ostali'!$A$15:$AC$372,W$3,FALSE)),"")</f>
        <v>0</v>
      </c>
      <c r="X133" s="29">
        <f>_xlfn.IFNA(IF($B133=0,0,+VLOOKUP($B133,'1v -ostali'!$A$15:$AC$372,X$3,FALSE)),"")</f>
        <v>0</v>
      </c>
      <c r="Y133" s="29">
        <f>_xlfn.IFNA(IF($B133=0,0,+VLOOKUP($B133,'1v -ostali'!$A$15:$AC$372,Y$3,FALSE)),"")</f>
        <v>0</v>
      </c>
      <c r="Z133" s="29">
        <f>_xlfn.IFNA(IF($B133=0,0,+VLOOKUP($B133,'1v -ostali'!$A$15:$AC$372,Z$3,FALSE)),"")</f>
        <v>0</v>
      </c>
      <c r="AA133" s="29">
        <f>_xlfn.IFNA(IF($B133=0,0,+VLOOKUP($B133,'1v -ostali'!$A$15:$AC$372,AA$3,FALSE)),"")</f>
        <v>0</v>
      </c>
      <c r="AB133" s="29">
        <f>_xlfn.IFNA(IF($B133=0,0,+VLOOKUP($B133,'1v -ostali'!$A$15:$AC$372,AB$3,FALSE)),"")</f>
        <v>0</v>
      </c>
      <c r="AC133" s="29">
        <f>_xlfn.IFNA(IF($B133=0,0,+VLOOKUP($B133,'1v -ostali'!$A$15:$AC$372,AC$3,FALSE)),"")</f>
        <v>0</v>
      </c>
      <c r="AD133" s="29">
        <f>+IFERROR((W133*'1v -ostali'!$C$6)/100,"")</f>
        <v>0</v>
      </c>
      <c r="AE133" s="29">
        <f>+IFERROR((X133*'1v -ostali'!$C$6)/100,"")</f>
        <v>0</v>
      </c>
      <c r="AF133" s="29">
        <f>+IFERROR((AB133*'1v -ostali'!$C$6)/100,"")</f>
        <v>0</v>
      </c>
      <c r="AG133" s="29">
        <f>+IFERROR((AC133*'1v -ostali'!$C$6)/100,"")</f>
        <v>0</v>
      </c>
    </row>
    <row r="134" spans="1:33" x14ac:dyDescent="0.2">
      <c r="A134">
        <f t="shared" ref="A134:A165" si="15">+IF(B134=0,0,A133)</f>
        <v>0</v>
      </c>
      <c r="B134">
        <f>+IF(MAX(B$4:B133)+1&lt;=B$1,B133+1,0)</f>
        <v>0</v>
      </c>
      <c r="C134" s="194">
        <f t="shared" si="11"/>
        <v>0</v>
      </c>
      <c r="D134">
        <f t="shared" si="12"/>
        <v>0</v>
      </c>
      <c r="E134" s="319">
        <f t="shared" si="13"/>
        <v>0</v>
      </c>
      <c r="F134" s="194">
        <f t="shared" si="10"/>
        <v>0</v>
      </c>
      <c r="G134">
        <f>_xlfn.IFNA(IF($B134=0,0,+VLOOKUP($B134,'1v -ostali'!$A$15:$O$372,G$3,FALSE)),"")</f>
        <v>0</v>
      </c>
      <c r="I134">
        <f>_xlfn.IFNA(IF($B134=0,0,+VLOOKUP($B134,'1v -ostali'!$A$15:$O$372,I$3,FALSE)),"")</f>
        <v>0</v>
      </c>
      <c r="J134">
        <f>_xlfn.IFNA(IF($B134=0,0,+VLOOKUP($B134,'1v -ostali'!$A$15:$O$372,J$3,FALSE)),"")</f>
        <v>0</v>
      </c>
      <c r="K134">
        <f>_xlfn.IFNA(IF($B134=0,0,+VLOOKUP($B134,'1v -ostali'!$A$15:$O$372,K$3,FALSE)),"")</f>
        <v>0</v>
      </c>
      <c r="L134">
        <f>_xlfn.IFNA(IF($B134=0,0,+VLOOKUP($B134,'1v -ostali'!$A$15:$O$372,L$3,FALSE)),"")</f>
        <v>0</v>
      </c>
      <c r="M134">
        <f>_xlfn.IFNA(IF($B134=0,0,+VLOOKUP($B134,'1v -ostali'!$A$15:$O$372,M$3,FALSE)),"")</f>
        <v>0</v>
      </c>
      <c r="N134">
        <f>_xlfn.IFNA(IF($B134=0,0,+VLOOKUP($B134,'1v -ostali'!$A$15:$O$372,N$3,FALSE)),"")</f>
        <v>0</v>
      </c>
      <c r="O134">
        <f>_xlfn.IFNA(IF($B134=0,0,+VLOOKUP($B134,'1v -ostali'!$A$15:$O$372,O$3,FALSE)),"")</f>
        <v>0</v>
      </c>
      <c r="R134">
        <f>_xlfn.IFNA(IF($B134=0,0,+VLOOKUP($B134,'1v -ostali'!$A$15:$O$372,R$3,FALSE)),"")</f>
        <v>0</v>
      </c>
      <c r="S134">
        <f>_xlfn.IFNA(IF($B134=0,0,+VLOOKUP($B134,'1v -ostali'!$A$15:$O$372,S$3,FALSE)),"")</f>
        <v>0</v>
      </c>
      <c r="T134" s="29">
        <f>_xlfn.IFNA(IF($B134=0,0,+VLOOKUP($B134,'1v -ostali'!$A$15:$AC$372,T$3,FALSE)),"")</f>
        <v>0</v>
      </c>
      <c r="U134" s="29">
        <f>_xlfn.IFNA(IF($B134=0,0,+VLOOKUP($B134,'1v -ostali'!$A$15:$AC$372,U$3,FALSE)),"")</f>
        <v>0</v>
      </c>
      <c r="V134" s="29">
        <f>_xlfn.IFNA(IF($B134=0,0,+VLOOKUP($B134,'1v -ostali'!$A$15:$AC$372,V$3,FALSE)),"")</f>
        <v>0</v>
      </c>
      <c r="W134" s="29">
        <f>_xlfn.IFNA(IF($B134=0,0,+VLOOKUP($B134,'1v -ostali'!$A$15:$AC$372,W$3,FALSE)),"")</f>
        <v>0</v>
      </c>
      <c r="X134" s="29">
        <f>_xlfn.IFNA(IF($B134=0,0,+VLOOKUP($B134,'1v -ostali'!$A$15:$AC$372,X$3,FALSE)),"")</f>
        <v>0</v>
      </c>
      <c r="Y134" s="29">
        <f>_xlfn.IFNA(IF($B134=0,0,+VLOOKUP($B134,'1v -ostali'!$A$15:$AC$372,Y$3,FALSE)),"")</f>
        <v>0</v>
      </c>
      <c r="Z134" s="29">
        <f>_xlfn.IFNA(IF($B134=0,0,+VLOOKUP($B134,'1v -ostali'!$A$15:$AC$372,Z$3,FALSE)),"")</f>
        <v>0</v>
      </c>
      <c r="AA134" s="29">
        <f>_xlfn.IFNA(IF($B134=0,0,+VLOOKUP($B134,'1v -ostali'!$A$15:$AC$372,AA$3,FALSE)),"")</f>
        <v>0</v>
      </c>
      <c r="AB134" s="29">
        <f>_xlfn.IFNA(IF($B134=0,0,+VLOOKUP($B134,'1v -ostali'!$A$15:$AC$372,AB$3,FALSE)),"")</f>
        <v>0</v>
      </c>
      <c r="AC134" s="29">
        <f>_xlfn.IFNA(IF($B134=0,0,+VLOOKUP($B134,'1v -ostali'!$A$15:$AC$372,AC$3,FALSE)),"")</f>
        <v>0</v>
      </c>
      <c r="AD134" s="29">
        <f>+IFERROR((W134*'1v -ostali'!$C$6)/100,"")</f>
        <v>0</v>
      </c>
      <c r="AE134" s="29">
        <f>+IFERROR((X134*'1v -ostali'!$C$6)/100,"")</f>
        <v>0</v>
      </c>
      <c r="AF134" s="29">
        <f>+IFERROR((AB134*'1v -ostali'!$C$6)/100,"")</f>
        <v>0</v>
      </c>
      <c r="AG134" s="29">
        <f>+IFERROR((AC134*'1v -ostali'!$C$6)/100,"")</f>
        <v>0</v>
      </c>
    </row>
    <row r="135" spans="1:33" x14ac:dyDescent="0.2">
      <c r="A135">
        <f t="shared" si="15"/>
        <v>0</v>
      </c>
      <c r="B135">
        <f>+IF(MAX(B$4:B134)+1&lt;=B$1,B134+1,0)</f>
        <v>0</v>
      </c>
      <c r="C135" s="194">
        <f t="shared" si="11"/>
        <v>0</v>
      </c>
      <c r="D135">
        <f t="shared" si="12"/>
        <v>0</v>
      </c>
      <c r="E135" s="319">
        <f t="shared" si="13"/>
        <v>0</v>
      </c>
      <c r="F135" s="194">
        <f t="shared" ref="F135:F197" si="16">+IF(B135=0,0,F134)</f>
        <v>0</v>
      </c>
      <c r="G135">
        <f>_xlfn.IFNA(IF($B135=0,0,+VLOOKUP($B135,'1v -ostali'!$A$15:$O$372,G$3,FALSE)),"")</f>
        <v>0</v>
      </c>
      <c r="I135">
        <f>_xlfn.IFNA(IF($B135=0,0,+VLOOKUP($B135,'1v -ostali'!$A$15:$O$372,I$3,FALSE)),"")</f>
        <v>0</v>
      </c>
      <c r="J135">
        <f>_xlfn.IFNA(IF($B135=0,0,+VLOOKUP($B135,'1v -ostali'!$A$15:$O$372,J$3,FALSE)),"")</f>
        <v>0</v>
      </c>
      <c r="K135">
        <f>_xlfn.IFNA(IF($B135=0,0,+VLOOKUP($B135,'1v -ostali'!$A$15:$O$372,K$3,FALSE)),"")</f>
        <v>0</v>
      </c>
      <c r="L135">
        <f>_xlfn.IFNA(IF($B135=0,0,+VLOOKUP($B135,'1v -ostali'!$A$15:$O$372,L$3,FALSE)),"")</f>
        <v>0</v>
      </c>
      <c r="M135">
        <f>_xlfn.IFNA(IF($B135=0,0,+VLOOKUP($B135,'1v -ostali'!$A$15:$O$372,M$3,FALSE)),"")</f>
        <v>0</v>
      </c>
      <c r="N135">
        <f>_xlfn.IFNA(IF($B135=0,0,+VLOOKUP($B135,'1v -ostali'!$A$15:$O$372,N$3,FALSE)),"")</f>
        <v>0</v>
      </c>
      <c r="O135">
        <f>_xlfn.IFNA(IF($B135=0,0,+VLOOKUP($B135,'1v -ostali'!$A$15:$O$372,O$3,FALSE)),"")</f>
        <v>0</v>
      </c>
      <c r="R135">
        <f>_xlfn.IFNA(IF($B135=0,0,+VLOOKUP($B135,'1v -ostali'!$A$15:$O$372,R$3,FALSE)),"")</f>
        <v>0</v>
      </c>
      <c r="S135">
        <f>_xlfn.IFNA(IF($B135=0,0,+VLOOKUP($B135,'1v -ostali'!$A$15:$O$372,S$3,FALSE)),"")</f>
        <v>0</v>
      </c>
      <c r="T135" s="29">
        <f>_xlfn.IFNA(IF($B135=0,0,+VLOOKUP($B135,'1v -ostali'!$A$15:$AC$372,T$3,FALSE)),"")</f>
        <v>0</v>
      </c>
      <c r="U135" s="29">
        <f>_xlfn.IFNA(IF($B135=0,0,+VLOOKUP($B135,'1v -ostali'!$A$15:$AC$372,U$3,FALSE)),"")</f>
        <v>0</v>
      </c>
      <c r="V135" s="29">
        <f>_xlfn.IFNA(IF($B135=0,0,+VLOOKUP($B135,'1v -ostali'!$A$15:$AC$372,V$3,FALSE)),"")</f>
        <v>0</v>
      </c>
      <c r="W135" s="29">
        <f>_xlfn.IFNA(IF($B135=0,0,+VLOOKUP($B135,'1v -ostali'!$A$15:$AC$372,W$3,FALSE)),"")</f>
        <v>0</v>
      </c>
      <c r="X135" s="29">
        <f>_xlfn.IFNA(IF($B135=0,0,+VLOOKUP($B135,'1v -ostali'!$A$15:$AC$372,X$3,FALSE)),"")</f>
        <v>0</v>
      </c>
      <c r="Y135" s="29">
        <f>_xlfn.IFNA(IF($B135=0,0,+VLOOKUP($B135,'1v -ostali'!$A$15:$AC$372,Y$3,FALSE)),"")</f>
        <v>0</v>
      </c>
      <c r="Z135" s="29">
        <f>_xlfn.IFNA(IF($B135=0,0,+VLOOKUP($B135,'1v -ostali'!$A$15:$AC$372,Z$3,FALSE)),"")</f>
        <v>0</v>
      </c>
      <c r="AA135" s="29">
        <f>_xlfn.IFNA(IF($B135=0,0,+VLOOKUP($B135,'1v -ostali'!$A$15:$AC$372,AA$3,FALSE)),"")</f>
        <v>0</v>
      </c>
      <c r="AB135" s="29">
        <f>_xlfn.IFNA(IF($B135=0,0,+VLOOKUP($B135,'1v -ostali'!$A$15:$AC$372,AB$3,FALSE)),"")</f>
        <v>0</v>
      </c>
      <c r="AC135" s="29">
        <f>_xlfn.IFNA(IF($B135=0,0,+VLOOKUP($B135,'1v -ostali'!$A$15:$AC$372,AC$3,FALSE)),"")</f>
        <v>0</v>
      </c>
      <c r="AD135" s="29">
        <f>+IFERROR((W135*'1v -ostali'!$C$6)/100,"")</f>
        <v>0</v>
      </c>
      <c r="AE135" s="29">
        <f>+IFERROR((X135*'1v -ostali'!$C$6)/100,"")</f>
        <v>0</v>
      </c>
      <c r="AF135" s="29">
        <f>+IFERROR((AB135*'1v -ostali'!$C$6)/100,"")</f>
        <v>0</v>
      </c>
      <c r="AG135" s="29">
        <f>+IFERROR((AC135*'1v -ostali'!$C$6)/100,"")</f>
        <v>0</v>
      </c>
    </row>
    <row r="136" spans="1:33" x14ac:dyDescent="0.2">
      <c r="A136">
        <f t="shared" si="15"/>
        <v>0</v>
      </c>
      <c r="B136">
        <f>+IF(MAX(B$4:B135)+1&lt;=B$1,B135+1,0)</f>
        <v>0</v>
      </c>
      <c r="C136" s="194">
        <f t="shared" si="11"/>
        <v>0</v>
      </c>
      <c r="D136">
        <f t="shared" si="12"/>
        <v>0</v>
      </c>
      <c r="E136" s="319">
        <f t="shared" si="13"/>
        <v>0</v>
      </c>
      <c r="F136" s="194">
        <f t="shared" si="16"/>
        <v>0</v>
      </c>
      <c r="G136">
        <f>_xlfn.IFNA(IF($B136=0,0,+VLOOKUP($B136,'1v -ostali'!$A$15:$O$372,G$3,FALSE)),"")</f>
        <v>0</v>
      </c>
      <c r="I136">
        <f>_xlfn.IFNA(IF($B136=0,0,+VLOOKUP($B136,'1v -ostali'!$A$15:$O$372,I$3,FALSE)),"")</f>
        <v>0</v>
      </c>
      <c r="J136">
        <f>_xlfn.IFNA(IF($B136=0,0,+VLOOKUP($B136,'1v -ostali'!$A$15:$O$372,J$3,FALSE)),"")</f>
        <v>0</v>
      </c>
      <c r="K136">
        <f>_xlfn.IFNA(IF($B136=0,0,+VLOOKUP($B136,'1v -ostali'!$A$15:$O$372,K$3,FALSE)),"")</f>
        <v>0</v>
      </c>
      <c r="L136">
        <f>_xlfn.IFNA(IF($B136=0,0,+VLOOKUP($B136,'1v -ostali'!$A$15:$O$372,L$3,FALSE)),"")</f>
        <v>0</v>
      </c>
      <c r="M136">
        <f>_xlfn.IFNA(IF($B136=0,0,+VLOOKUP($B136,'1v -ostali'!$A$15:$O$372,M$3,FALSE)),"")</f>
        <v>0</v>
      </c>
      <c r="N136">
        <f>_xlfn.IFNA(IF($B136=0,0,+VLOOKUP($B136,'1v -ostali'!$A$15:$O$372,N$3,FALSE)),"")</f>
        <v>0</v>
      </c>
      <c r="O136">
        <f>_xlfn.IFNA(IF($B136=0,0,+VLOOKUP($B136,'1v -ostali'!$A$15:$O$372,O$3,FALSE)),"")</f>
        <v>0</v>
      </c>
      <c r="R136">
        <f>_xlfn.IFNA(IF($B136=0,0,+VLOOKUP($B136,'1v -ostali'!$A$15:$O$372,R$3,FALSE)),"")</f>
        <v>0</v>
      </c>
      <c r="S136">
        <f>_xlfn.IFNA(IF($B136=0,0,+VLOOKUP($B136,'1v -ostali'!$A$15:$O$372,S$3,FALSE)),"")</f>
        <v>0</v>
      </c>
      <c r="T136" s="29">
        <f>_xlfn.IFNA(IF($B136=0,0,+VLOOKUP($B136,'1v -ostali'!$A$15:$AC$372,T$3,FALSE)),"")</f>
        <v>0</v>
      </c>
      <c r="U136" s="29">
        <f>_xlfn.IFNA(IF($B136=0,0,+VLOOKUP($B136,'1v -ostali'!$A$15:$AC$372,U$3,FALSE)),"")</f>
        <v>0</v>
      </c>
      <c r="V136" s="29">
        <f>_xlfn.IFNA(IF($B136=0,0,+VLOOKUP($B136,'1v -ostali'!$A$15:$AC$372,V$3,FALSE)),"")</f>
        <v>0</v>
      </c>
      <c r="W136" s="29">
        <f>_xlfn.IFNA(IF($B136=0,0,+VLOOKUP($B136,'1v -ostali'!$A$15:$AC$372,W$3,FALSE)),"")</f>
        <v>0</v>
      </c>
      <c r="X136" s="29">
        <f>_xlfn.IFNA(IF($B136=0,0,+VLOOKUP($B136,'1v -ostali'!$A$15:$AC$372,X$3,FALSE)),"")</f>
        <v>0</v>
      </c>
      <c r="Y136" s="29">
        <f>_xlfn.IFNA(IF($B136=0,0,+VLOOKUP($B136,'1v -ostali'!$A$15:$AC$372,Y$3,FALSE)),"")</f>
        <v>0</v>
      </c>
      <c r="Z136" s="29">
        <f>_xlfn.IFNA(IF($B136=0,0,+VLOOKUP($B136,'1v -ostali'!$A$15:$AC$372,Z$3,FALSE)),"")</f>
        <v>0</v>
      </c>
      <c r="AA136" s="29">
        <f>_xlfn.IFNA(IF($B136=0,0,+VLOOKUP($B136,'1v -ostali'!$A$15:$AC$372,AA$3,FALSE)),"")</f>
        <v>0</v>
      </c>
      <c r="AB136" s="29">
        <f>_xlfn.IFNA(IF($B136=0,0,+VLOOKUP($B136,'1v -ostali'!$A$15:$AC$372,AB$3,FALSE)),"")</f>
        <v>0</v>
      </c>
      <c r="AC136" s="29">
        <f>_xlfn.IFNA(IF($B136=0,0,+VLOOKUP($B136,'1v -ostali'!$A$15:$AC$372,AC$3,FALSE)),"")</f>
        <v>0</v>
      </c>
      <c r="AD136" s="29">
        <f>+IFERROR((W136*'1v -ostali'!$C$6)/100,"")</f>
        <v>0</v>
      </c>
      <c r="AE136" s="29">
        <f>+IFERROR((X136*'1v -ostali'!$C$6)/100,"")</f>
        <v>0</v>
      </c>
      <c r="AF136" s="29">
        <f>+IFERROR((AB136*'1v -ostali'!$C$6)/100,"")</f>
        <v>0</v>
      </c>
      <c r="AG136" s="29">
        <f>+IFERROR((AC136*'1v -ostali'!$C$6)/100,"")</f>
        <v>0</v>
      </c>
    </row>
    <row r="137" spans="1:33" x14ac:dyDescent="0.2">
      <c r="A137">
        <f t="shared" si="15"/>
        <v>0</v>
      </c>
      <c r="B137">
        <f>+IF(MAX(B$4:B136)+1&lt;=B$1,B136+1,0)</f>
        <v>0</v>
      </c>
      <c r="C137" s="194">
        <f t="shared" si="11"/>
        <v>0</v>
      </c>
      <c r="D137">
        <f t="shared" si="12"/>
        <v>0</v>
      </c>
      <c r="E137" s="319">
        <f t="shared" si="13"/>
        <v>0</v>
      </c>
      <c r="F137" s="194">
        <f t="shared" si="16"/>
        <v>0</v>
      </c>
      <c r="G137">
        <f>_xlfn.IFNA(IF($B137=0,0,+VLOOKUP($B137,'1v -ostali'!$A$15:$O$372,G$3,FALSE)),"")</f>
        <v>0</v>
      </c>
      <c r="I137">
        <f>_xlfn.IFNA(IF($B137=0,0,+VLOOKUP($B137,'1v -ostali'!$A$15:$O$372,I$3,FALSE)),"")</f>
        <v>0</v>
      </c>
      <c r="J137">
        <f>_xlfn.IFNA(IF($B137=0,0,+VLOOKUP($B137,'1v -ostali'!$A$15:$O$372,J$3,FALSE)),"")</f>
        <v>0</v>
      </c>
      <c r="K137">
        <f>_xlfn.IFNA(IF($B137=0,0,+VLOOKUP($B137,'1v -ostali'!$A$15:$O$372,K$3,FALSE)),"")</f>
        <v>0</v>
      </c>
      <c r="L137">
        <f>_xlfn.IFNA(IF($B137=0,0,+VLOOKUP($B137,'1v -ostali'!$A$15:$O$372,L$3,FALSE)),"")</f>
        <v>0</v>
      </c>
      <c r="M137">
        <f>_xlfn.IFNA(IF($B137=0,0,+VLOOKUP($B137,'1v -ostali'!$A$15:$O$372,M$3,FALSE)),"")</f>
        <v>0</v>
      </c>
      <c r="N137">
        <f>_xlfn.IFNA(IF($B137=0,0,+VLOOKUP($B137,'1v -ostali'!$A$15:$O$372,N$3,FALSE)),"")</f>
        <v>0</v>
      </c>
      <c r="O137">
        <f>_xlfn.IFNA(IF($B137=0,0,+VLOOKUP($B137,'1v -ostali'!$A$15:$O$372,O$3,FALSE)),"")</f>
        <v>0</v>
      </c>
      <c r="R137">
        <f>_xlfn.IFNA(IF($B137=0,0,+VLOOKUP($B137,'1v -ostali'!$A$15:$O$372,R$3,FALSE)),"")</f>
        <v>0</v>
      </c>
      <c r="S137">
        <f>_xlfn.IFNA(IF($B137=0,0,+VLOOKUP($B137,'1v -ostali'!$A$15:$O$372,S$3,FALSE)),"")</f>
        <v>0</v>
      </c>
      <c r="T137" s="29">
        <f>_xlfn.IFNA(IF($B137=0,0,+VLOOKUP($B137,'1v -ostali'!$A$15:$AC$372,T$3,FALSE)),"")</f>
        <v>0</v>
      </c>
      <c r="U137" s="29">
        <f>_xlfn.IFNA(IF($B137=0,0,+VLOOKUP($B137,'1v -ostali'!$A$15:$AC$372,U$3,FALSE)),"")</f>
        <v>0</v>
      </c>
      <c r="V137" s="29">
        <f>_xlfn.IFNA(IF($B137=0,0,+VLOOKUP($B137,'1v -ostali'!$A$15:$AC$372,V$3,FALSE)),"")</f>
        <v>0</v>
      </c>
      <c r="W137" s="29">
        <f>_xlfn.IFNA(IF($B137=0,0,+VLOOKUP($B137,'1v -ostali'!$A$15:$AC$372,W$3,FALSE)),"")</f>
        <v>0</v>
      </c>
      <c r="X137" s="29">
        <f>_xlfn.IFNA(IF($B137=0,0,+VLOOKUP($B137,'1v -ostali'!$A$15:$AC$372,X$3,FALSE)),"")</f>
        <v>0</v>
      </c>
      <c r="Y137" s="29">
        <f>_xlfn.IFNA(IF($B137=0,0,+VLOOKUP($B137,'1v -ostali'!$A$15:$AC$372,Y$3,FALSE)),"")</f>
        <v>0</v>
      </c>
      <c r="Z137" s="29">
        <f>_xlfn.IFNA(IF($B137=0,0,+VLOOKUP($B137,'1v -ostali'!$A$15:$AC$372,Z$3,FALSE)),"")</f>
        <v>0</v>
      </c>
      <c r="AA137" s="29">
        <f>_xlfn.IFNA(IF($B137=0,0,+VLOOKUP($B137,'1v -ostali'!$A$15:$AC$372,AA$3,FALSE)),"")</f>
        <v>0</v>
      </c>
      <c r="AB137" s="29">
        <f>_xlfn.IFNA(IF($B137=0,0,+VLOOKUP($B137,'1v -ostali'!$A$15:$AC$372,AB$3,FALSE)),"")</f>
        <v>0</v>
      </c>
      <c r="AC137" s="29">
        <f>_xlfn.IFNA(IF($B137=0,0,+VLOOKUP($B137,'1v -ostali'!$A$15:$AC$372,AC$3,FALSE)),"")</f>
        <v>0</v>
      </c>
      <c r="AD137" s="29">
        <f>+IFERROR((W137*'1v -ostali'!$C$6)/100,"")</f>
        <v>0</v>
      </c>
      <c r="AE137" s="29">
        <f>+IFERROR((X137*'1v -ostali'!$C$6)/100,"")</f>
        <v>0</v>
      </c>
      <c r="AF137" s="29">
        <f>+IFERROR((AB137*'1v -ostali'!$C$6)/100,"")</f>
        <v>0</v>
      </c>
      <c r="AG137" s="29">
        <f>+IFERROR((AC137*'1v -ostali'!$C$6)/100,"")</f>
        <v>0</v>
      </c>
    </row>
    <row r="138" spans="1:33" x14ac:dyDescent="0.2">
      <c r="A138">
        <f t="shared" si="15"/>
        <v>0</v>
      </c>
      <c r="B138">
        <f>+IF(MAX(B$4:B137)+1&lt;=B$1,B137+1,0)</f>
        <v>0</v>
      </c>
      <c r="C138" s="194">
        <f t="shared" si="11"/>
        <v>0</v>
      </c>
      <c r="D138">
        <f t="shared" si="12"/>
        <v>0</v>
      </c>
      <c r="E138" s="319">
        <f t="shared" si="13"/>
        <v>0</v>
      </c>
      <c r="F138" s="194">
        <f t="shared" si="16"/>
        <v>0</v>
      </c>
      <c r="G138">
        <f>_xlfn.IFNA(IF($B138=0,0,+VLOOKUP($B138,'1v -ostali'!$A$15:$O$372,G$3,FALSE)),"")</f>
        <v>0</v>
      </c>
      <c r="I138">
        <f>_xlfn.IFNA(IF($B138=0,0,+VLOOKUP($B138,'1v -ostali'!$A$15:$O$372,I$3,FALSE)),"")</f>
        <v>0</v>
      </c>
      <c r="J138">
        <f>_xlfn.IFNA(IF($B138=0,0,+VLOOKUP($B138,'1v -ostali'!$A$15:$O$372,J$3,FALSE)),"")</f>
        <v>0</v>
      </c>
      <c r="K138">
        <f>_xlfn.IFNA(IF($B138=0,0,+VLOOKUP($B138,'1v -ostali'!$A$15:$O$372,K$3,FALSE)),"")</f>
        <v>0</v>
      </c>
      <c r="L138">
        <f>_xlfn.IFNA(IF($B138=0,0,+VLOOKUP($B138,'1v -ostali'!$A$15:$O$372,L$3,FALSE)),"")</f>
        <v>0</v>
      </c>
      <c r="M138">
        <f>_xlfn.IFNA(IF($B138=0,0,+VLOOKUP($B138,'1v -ostali'!$A$15:$O$372,M$3,FALSE)),"")</f>
        <v>0</v>
      </c>
      <c r="N138">
        <f>_xlfn.IFNA(IF($B138=0,0,+VLOOKUP($B138,'1v -ostali'!$A$15:$O$372,N$3,FALSE)),"")</f>
        <v>0</v>
      </c>
      <c r="O138">
        <f>_xlfn.IFNA(IF($B138=0,0,+VLOOKUP($B138,'1v -ostali'!$A$15:$O$372,O$3,FALSE)),"")</f>
        <v>0</v>
      </c>
      <c r="R138">
        <f>_xlfn.IFNA(IF($B138=0,0,+VLOOKUP($B138,'1v -ostali'!$A$15:$O$372,R$3,FALSE)),"")</f>
        <v>0</v>
      </c>
      <c r="S138">
        <f>_xlfn.IFNA(IF($B138=0,0,+VLOOKUP($B138,'1v -ostali'!$A$15:$O$372,S$3,FALSE)),"")</f>
        <v>0</v>
      </c>
      <c r="T138" s="29">
        <f>_xlfn.IFNA(IF($B138=0,0,+VLOOKUP($B138,'1v -ostali'!$A$15:$AC$372,T$3,FALSE)),"")</f>
        <v>0</v>
      </c>
      <c r="U138" s="29">
        <f>_xlfn.IFNA(IF($B138=0,0,+VLOOKUP($B138,'1v -ostali'!$A$15:$AC$372,U$3,FALSE)),"")</f>
        <v>0</v>
      </c>
      <c r="V138" s="29">
        <f>_xlfn.IFNA(IF($B138=0,0,+VLOOKUP($B138,'1v -ostali'!$A$15:$AC$372,V$3,FALSE)),"")</f>
        <v>0</v>
      </c>
      <c r="W138" s="29">
        <f>_xlfn.IFNA(IF($B138=0,0,+VLOOKUP($B138,'1v -ostali'!$A$15:$AC$372,W$3,FALSE)),"")</f>
        <v>0</v>
      </c>
      <c r="X138" s="29">
        <f>_xlfn.IFNA(IF($B138=0,0,+VLOOKUP($B138,'1v -ostali'!$A$15:$AC$372,X$3,FALSE)),"")</f>
        <v>0</v>
      </c>
      <c r="Y138" s="29">
        <f>_xlfn.IFNA(IF($B138=0,0,+VLOOKUP($B138,'1v -ostali'!$A$15:$AC$372,Y$3,FALSE)),"")</f>
        <v>0</v>
      </c>
      <c r="Z138" s="29">
        <f>_xlfn.IFNA(IF($B138=0,0,+VLOOKUP($B138,'1v -ostali'!$A$15:$AC$372,Z$3,FALSE)),"")</f>
        <v>0</v>
      </c>
      <c r="AA138" s="29">
        <f>_xlfn.IFNA(IF($B138=0,0,+VLOOKUP($B138,'1v -ostali'!$A$15:$AC$372,AA$3,FALSE)),"")</f>
        <v>0</v>
      </c>
      <c r="AB138" s="29">
        <f>_xlfn.IFNA(IF($B138=0,0,+VLOOKUP($B138,'1v -ostali'!$A$15:$AC$372,AB$3,FALSE)),"")</f>
        <v>0</v>
      </c>
      <c r="AC138" s="29">
        <f>_xlfn.IFNA(IF($B138=0,0,+VLOOKUP($B138,'1v -ostali'!$A$15:$AC$372,AC$3,FALSE)),"")</f>
        <v>0</v>
      </c>
      <c r="AD138" s="29">
        <f>+IFERROR((W138*'1v -ostali'!$C$6)/100,"")</f>
        <v>0</v>
      </c>
      <c r="AE138" s="29">
        <f>+IFERROR((X138*'1v -ostali'!$C$6)/100,"")</f>
        <v>0</v>
      </c>
      <c r="AF138" s="29">
        <f>+IFERROR((AB138*'1v -ostali'!$C$6)/100,"")</f>
        <v>0</v>
      </c>
      <c r="AG138" s="29">
        <f>+IFERROR((AC138*'1v -ostali'!$C$6)/100,"")</f>
        <v>0</v>
      </c>
    </row>
    <row r="139" spans="1:33" x14ac:dyDescent="0.2">
      <c r="A139">
        <f t="shared" si="15"/>
        <v>0</v>
      </c>
      <c r="B139">
        <f>+IF(MAX(B$4:B138)+1&lt;=B$1,B138+1,0)</f>
        <v>0</v>
      </c>
      <c r="C139" s="194">
        <f t="shared" si="11"/>
        <v>0</v>
      </c>
      <c r="D139">
        <f t="shared" si="12"/>
        <v>0</v>
      </c>
      <c r="E139" s="319">
        <f t="shared" si="13"/>
        <v>0</v>
      </c>
      <c r="F139" s="194">
        <f t="shared" si="16"/>
        <v>0</v>
      </c>
      <c r="G139">
        <f>_xlfn.IFNA(IF($B139=0,0,+VLOOKUP($B139,'1v -ostali'!$A$15:$O$372,G$3,FALSE)),"")</f>
        <v>0</v>
      </c>
      <c r="I139">
        <f>_xlfn.IFNA(IF($B139=0,0,+VLOOKUP($B139,'1v -ostali'!$A$15:$O$372,I$3,FALSE)),"")</f>
        <v>0</v>
      </c>
      <c r="J139">
        <f>_xlfn.IFNA(IF($B139=0,0,+VLOOKUP($B139,'1v -ostali'!$A$15:$O$372,J$3,FALSE)),"")</f>
        <v>0</v>
      </c>
      <c r="K139">
        <f>_xlfn.IFNA(IF($B139=0,0,+VLOOKUP($B139,'1v -ostali'!$A$15:$O$372,K$3,FALSE)),"")</f>
        <v>0</v>
      </c>
      <c r="L139">
        <f>_xlfn.IFNA(IF($B139=0,0,+VLOOKUP($B139,'1v -ostali'!$A$15:$O$372,L$3,FALSE)),"")</f>
        <v>0</v>
      </c>
      <c r="M139">
        <f>_xlfn.IFNA(IF($B139=0,0,+VLOOKUP($B139,'1v -ostali'!$A$15:$O$372,M$3,FALSE)),"")</f>
        <v>0</v>
      </c>
      <c r="N139">
        <f>_xlfn.IFNA(IF($B139=0,0,+VLOOKUP($B139,'1v -ostali'!$A$15:$O$372,N$3,FALSE)),"")</f>
        <v>0</v>
      </c>
      <c r="O139">
        <f>_xlfn.IFNA(IF($B139=0,0,+VLOOKUP($B139,'1v -ostali'!$A$15:$O$372,O$3,FALSE)),"")</f>
        <v>0</v>
      </c>
      <c r="R139">
        <f>_xlfn.IFNA(IF($B139=0,0,+VLOOKUP($B139,'1v -ostali'!$A$15:$O$372,R$3,FALSE)),"")</f>
        <v>0</v>
      </c>
      <c r="S139">
        <f>_xlfn.IFNA(IF($B139=0,0,+VLOOKUP($B139,'1v -ostali'!$A$15:$O$372,S$3,FALSE)),"")</f>
        <v>0</v>
      </c>
      <c r="T139" s="29">
        <f>_xlfn.IFNA(IF($B139=0,0,+VLOOKUP($B139,'1v -ostali'!$A$15:$AC$372,T$3,FALSE)),"")</f>
        <v>0</v>
      </c>
      <c r="U139" s="29">
        <f>_xlfn.IFNA(IF($B139=0,0,+VLOOKUP($B139,'1v -ostali'!$A$15:$AC$372,U$3,FALSE)),"")</f>
        <v>0</v>
      </c>
      <c r="V139" s="29">
        <f>_xlfn.IFNA(IF($B139=0,0,+VLOOKUP($B139,'1v -ostali'!$A$15:$AC$372,V$3,FALSE)),"")</f>
        <v>0</v>
      </c>
      <c r="W139" s="29">
        <f>_xlfn.IFNA(IF($B139=0,0,+VLOOKUP($B139,'1v -ostali'!$A$15:$AC$372,W$3,FALSE)),"")</f>
        <v>0</v>
      </c>
      <c r="X139" s="29">
        <f>_xlfn.IFNA(IF($B139=0,0,+VLOOKUP($B139,'1v -ostali'!$A$15:$AC$372,X$3,FALSE)),"")</f>
        <v>0</v>
      </c>
      <c r="Y139" s="29">
        <f>_xlfn.IFNA(IF($B139=0,0,+VLOOKUP($B139,'1v -ostali'!$A$15:$AC$372,Y$3,FALSE)),"")</f>
        <v>0</v>
      </c>
      <c r="Z139" s="29">
        <f>_xlfn.IFNA(IF($B139=0,0,+VLOOKUP($B139,'1v -ostali'!$A$15:$AC$372,Z$3,FALSE)),"")</f>
        <v>0</v>
      </c>
      <c r="AA139" s="29">
        <f>_xlfn.IFNA(IF($B139=0,0,+VLOOKUP($B139,'1v -ostali'!$A$15:$AC$372,AA$3,FALSE)),"")</f>
        <v>0</v>
      </c>
      <c r="AB139" s="29">
        <f>_xlfn.IFNA(IF($B139=0,0,+VLOOKUP($B139,'1v -ostali'!$A$15:$AC$372,AB$3,FALSE)),"")</f>
        <v>0</v>
      </c>
      <c r="AC139" s="29">
        <f>_xlfn.IFNA(IF($B139=0,0,+VLOOKUP($B139,'1v -ostali'!$A$15:$AC$372,AC$3,FALSE)),"")</f>
        <v>0</v>
      </c>
      <c r="AD139" s="29">
        <f>+IFERROR((W139*'1v -ostali'!$C$6)/100,"")</f>
        <v>0</v>
      </c>
      <c r="AE139" s="29">
        <f>+IFERROR((X139*'1v -ostali'!$C$6)/100,"")</f>
        <v>0</v>
      </c>
      <c r="AF139" s="29">
        <f>+IFERROR((AB139*'1v -ostali'!$C$6)/100,"")</f>
        <v>0</v>
      </c>
      <c r="AG139" s="29">
        <f>+IFERROR((AC139*'1v -ostali'!$C$6)/100,"")</f>
        <v>0</v>
      </c>
    </row>
    <row r="140" spans="1:33" x14ac:dyDescent="0.2">
      <c r="A140">
        <f t="shared" si="15"/>
        <v>0</v>
      </c>
      <c r="B140">
        <f>+IF(MAX(B$4:B139)+1&lt;=B$1,B139+1,0)</f>
        <v>0</v>
      </c>
      <c r="C140" s="194">
        <f t="shared" si="11"/>
        <v>0</v>
      </c>
      <c r="D140">
        <f t="shared" si="12"/>
        <v>0</v>
      </c>
      <c r="E140" s="319">
        <f t="shared" si="13"/>
        <v>0</v>
      </c>
      <c r="F140" s="194">
        <f t="shared" si="16"/>
        <v>0</v>
      </c>
      <c r="G140">
        <f>_xlfn.IFNA(IF($B140=0,0,+VLOOKUP($B140,'1v -ostali'!$A$15:$O$372,G$3,FALSE)),"")</f>
        <v>0</v>
      </c>
      <c r="I140">
        <f>_xlfn.IFNA(IF($B140=0,0,+VLOOKUP($B140,'1v -ostali'!$A$15:$O$372,I$3,FALSE)),"")</f>
        <v>0</v>
      </c>
      <c r="J140">
        <f>_xlfn.IFNA(IF($B140=0,0,+VLOOKUP($B140,'1v -ostali'!$A$15:$O$372,J$3,FALSE)),"")</f>
        <v>0</v>
      </c>
      <c r="K140">
        <f>_xlfn.IFNA(IF($B140=0,0,+VLOOKUP($B140,'1v -ostali'!$A$15:$O$372,K$3,FALSE)),"")</f>
        <v>0</v>
      </c>
      <c r="L140">
        <f>_xlfn.IFNA(IF($B140=0,0,+VLOOKUP($B140,'1v -ostali'!$A$15:$O$372,L$3,FALSE)),"")</f>
        <v>0</v>
      </c>
      <c r="M140">
        <f>_xlfn.IFNA(IF($B140=0,0,+VLOOKUP($B140,'1v -ostali'!$A$15:$O$372,M$3,FALSE)),"")</f>
        <v>0</v>
      </c>
      <c r="N140">
        <f>_xlfn.IFNA(IF($B140=0,0,+VLOOKUP($B140,'1v -ostali'!$A$15:$O$372,N$3,FALSE)),"")</f>
        <v>0</v>
      </c>
      <c r="O140">
        <f>_xlfn.IFNA(IF($B140=0,0,+VLOOKUP($B140,'1v -ostali'!$A$15:$O$372,O$3,FALSE)),"")</f>
        <v>0</v>
      </c>
      <c r="R140">
        <f>_xlfn.IFNA(IF($B140=0,0,+VLOOKUP($B140,'1v -ostali'!$A$15:$O$372,R$3,FALSE)),"")</f>
        <v>0</v>
      </c>
      <c r="S140">
        <f>_xlfn.IFNA(IF($B140=0,0,+VLOOKUP($B140,'1v -ostali'!$A$15:$O$372,S$3,FALSE)),"")</f>
        <v>0</v>
      </c>
      <c r="T140" s="29">
        <f>_xlfn.IFNA(IF($B140=0,0,+VLOOKUP($B140,'1v -ostali'!$A$15:$AC$372,T$3,FALSE)),"")</f>
        <v>0</v>
      </c>
      <c r="U140" s="29">
        <f>_xlfn.IFNA(IF($B140=0,0,+VLOOKUP($B140,'1v -ostali'!$A$15:$AC$372,U$3,FALSE)),"")</f>
        <v>0</v>
      </c>
      <c r="V140" s="29">
        <f>_xlfn.IFNA(IF($B140=0,0,+VLOOKUP($B140,'1v -ostali'!$A$15:$AC$372,V$3,FALSE)),"")</f>
        <v>0</v>
      </c>
      <c r="W140" s="29">
        <f>_xlfn.IFNA(IF($B140=0,0,+VLOOKUP($B140,'1v -ostali'!$A$15:$AC$372,W$3,FALSE)),"")</f>
        <v>0</v>
      </c>
      <c r="X140" s="29">
        <f>_xlfn.IFNA(IF($B140=0,0,+VLOOKUP($B140,'1v -ostali'!$A$15:$AC$372,X$3,FALSE)),"")</f>
        <v>0</v>
      </c>
      <c r="Y140" s="29">
        <f>_xlfn.IFNA(IF($B140=0,0,+VLOOKUP($B140,'1v -ostali'!$A$15:$AC$372,Y$3,FALSE)),"")</f>
        <v>0</v>
      </c>
      <c r="Z140" s="29">
        <f>_xlfn.IFNA(IF($B140=0,0,+VLOOKUP($B140,'1v -ostali'!$A$15:$AC$372,Z$3,FALSE)),"")</f>
        <v>0</v>
      </c>
      <c r="AA140" s="29">
        <f>_xlfn.IFNA(IF($B140=0,0,+VLOOKUP($B140,'1v -ostali'!$A$15:$AC$372,AA$3,FALSE)),"")</f>
        <v>0</v>
      </c>
      <c r="AB140" s="29">
        <f>_xlfn.IFNA(IF($B140=0,0,+VLOOKUP($B140,'1v -ostali'!$A$15:$AC$372,AB$3,FALSE)),"")</f>
        <v>0</v>
      </c>
      <c r="AC140" s="29">
        <f>_xlfn.IFNA(IF($B140=0,0,+VLOOKUP($B140,'1v -ostali'!$A$15:$AC$372,AC$3,FALSE)),"")</f>
        <v>0</v>
      </c>
      <c r="AD140" s="29">
        <f>+IFERROR((W140*'1v -ostali'!$C$6)/100,"")</f>
        <v>0</v>
      </c>
      <c r="AE140" s="29">
        <f>+IFERROR((X140*'1v -ostali'!$C$6)/100,"")</f>
        <v>0</v>
      </c>
      <c r="AF140" s="29">
        <f>+IFERROR((AB140*'1v -ostali'!$C$6)/100,"")</f>
        <v>0</v>
      </c>
      <c r="AG140" s="29">
        <f>+IFERROR((AC140*'1v -ostali'!$C$6)/100,"")</f>
        <v>0</v>
      </c>
    </row>
    <row r="141" spans="1:33" x14ac:dyDescent="0.2">
      <c r="A141">
        <f t="shared" si="15"/>
        <v>0</v>
      </c>
      <c r="B141">
        <f>+IF(MAX(B$4:B140)+1&lt;=B$1,B140+1,0)</f>
        <v>0</v>
      </c>
      <c r="C141" s="194">
        <f t="shared" si="11"/>
        <v>0</v>
      </c>
      <c r="D141">
        <f t="shared" si="12"/>
        <v>0</v>
      </c>
      <c r="E141" s="319">
        <f t="shared" si="13"/>
        <v>0</v>
      </c>
      <c r="F141" s="194">
        <f t="shared" si="16"/>
        <v>0</v>
      </c>
      <c r="G141">
        <f>_xlfn.IFNA(IF($B141=0,0,+VLOOKUP($B141,'1v -ostali'!$A$15:$O$372,G$3,FALSE)),"")</f>
        <v>0</v>
      </c>
      <c r="I141">
        <f>_xlfn.IFNA(IF($B141=0,0,+VLOOKUP($B141,'1v -ostali'!$A$15:$O$372,I$3,FALSE)),"")</f>
        <v>0</v>
      </c>
      <c r="J141">
        <f>_xlfn.IFNA(IF($B141=0,0,+VLOOKUP($B141,'1v -ostali'!$A$15:$O$372,J$3,FALSE)),"")</f>
        <v>0</v>
      </c>
      <c r="K141">
        <f>_xlfn.IFNA(IF($B141=0,0,+VLOOKUP($B141,'1v -ostali'!$A$15:$O$372,K$3,FALSE)),"")</f>
        <v>0</v>
      </c>
      <c r="L141">
        <f>_xlfn.IFNA(IF($B141=0,0,+VLOOKUP($B141,'1v -ostali'!$A$15:$O$372,L$3,FALSE)),"")</f>
        <v>0</v>
      </c>
      <c r="M141">
        <f>_xlfn.IFNA(IF($B141=0,0,+VLOOKUP($B141,'1v -ostali'!$A$15:$O$372,M$3,FALSE)),"")</f>
        <v>0</v>
      </c>
      <c r="N141">
        <f>_xlfn.IFNA(IF($B141=0,0,+VLOOKUP($B141,'1v -ostali'!$A$15:$O$372,N$3,FALSE)),"")</f>
        <v>0</v>
      </c>
      <c r="O141">
        <f>_xlfn.IFNA(IF($B141=0,0,+VLOOKUP($B141,'1v -ostali'!$A$15:$O$372,O$3,FALSE)),"")</f>
        <v>0</v>
      </c>
      <c r="R141">
        <f>_xlfn.IFNA(IF($B141=0,0,+VLOOKUP($B141,'1v -ostali'!$A$15:$O$372,R$3,FALSE)),"")</f>
        <v>0</v>
      </c>
      <c r="S141">
        <f>_xlfn.IFNA(IF($B141=0,0,+VLOOKUP($B141,'1v -ostali'!$A$15:$O$372,S$3,FALSE)),"")</f>
        <v>0</v>
      </c>
      <c r="T141" s="29">
        <f>_xlfn.IFNA(IF($B141=0,0,+VLOOKUP($B141,'1v -ostali'!$A$15:$AC$372,T$3,FALSE)),"")</f>
        <v>0</v>
      </c>
      <c r="U141" s="29">
        <f>_xlfn.IFNA(IF($B141=0,0,+VLOOKUP($B141,'1v -ostali'!$A$15:$AC$372,U$3,FALSE)),"")</f>
        <v>0</v>
      </c>
      <c r="V141" s="29">
        <f>_xlfn.IFNA(IF($B141=0,0,+VLOOKUP($B141,'1v -ostali'!$A$15:$AC$372,V$3,FALSE)),"")</f>
        <v>0</v>
      </c>
      <c r="W141" s="29">
        <f>_xlfn.IFNA(IF($B141=0,0,+VLOOKUP($B141,'1v -ostali'!$A$15:$AC$372,W$3,FALSE)),"")</f>
        <v>0</v>
      </c>
      <c r="X141" s="29">
        <f>_xlfn.IFNA(IF($B141=0,0,+VLOOKUP($B141,'1v -ostali'!$A$15:$AC$372,X$3,FALSE)),"")</f>
        <v>0</v>
      </c>
      <c r="Y141" s="29">
        <f>_xlfn.IFNA(IF($B141=0,0,+VLOOKUP($B141,'1v -ostali'!$A$15:$AC$372,Y$3,FALSE)),"")</f>
        <v>0</v>
      </c>
      <c r="Z141" s="29">
        <f>_xlfn.IFNA(IF($B141=0,0,+VLOOKUP($B141,'1v -ostali'!$A$15:$AC$372,Z$3,FALSE)),"")</f>
        <v>0</v>
      </c>
      <c r="AA141" s="29">
        <f>_xlfn.IFNA(IF($B141=0,0,+VLOOKUP($B141,'1v -ostali'!$A$15:$AC$372,AA$3,FALSE)),"")</f>
        <v>0</v>
      </c>
      <c r="AB141" s="29">
        <f>_xlfn.IFNA(IF($B141=0,0,+VLOOKUP($B141,'1v -ostali'!$A$15:$AC$372,AB$3,FALSE)),"")</f>
        <v>0</v>
      </c>
      <c r="AC141" s="29">
        <f>_xlfn.IFNA(IF($B141=0,0,+VLOOKUP($B141,'1v -ostali'!$A$15:$AC$372,AC$3,FALSE)),"")</f>
        <v>0</v>
      </c>
      <c r="AD141" s="29">
        <f>+IFERROR((W141*'1v -ostali'!$C$6)/100,"")</f>
        <v>0</v>
      </c>
      <c r="AE141" s="29">
        <f>+IFERROR((X141*'1v -ostali'!$C$6)/100,"")</f>
        <v>0</v>
      </c>
      <c r="AF141" s="29">
        <f>+IFERROR((AB141*'1v -ostali'!$C$6)/100,"")</f>
        <v>0</v>
      </c>
      <c r="AG141" s="29">
        <f>+IFERROR((AC141*'1v -ostali'!$C$6)/100,"")</f>
        <v>0</v>
      </c>
    </row>
    <row r="142" spans="1:33" x14ac:dyDescent="0.2">
      <c r="A142">
        <f t="shared" si="15"/>
        <v>0</v>
      </c>
      <c r="B142">
        <f>+IF(MAX(B$4:B141)+1&lt;=B$1,B141+1,0)</f>
        <v>0</v>
      </c>
      <c r="C142" s="194">
        <f t="shared" si="11"/>
        <v>0</v>
      </c>
      <c r="D142">
        <f t="shared" si="12"/>
        <v>0</v>
      </c>
      <c r="E142" s="319">
        <f t="shared" si="13"/>
        <v>0</v>
      </c>
      <c r="F142" s="194">
        <f t="shared" si="16"/>
        <v>0</v>
      </c>
      <c r="G142">
        <f>_xlfn.IFNA(IF($B142=0,0,+VLOOKUP($B142,'1v -ostali'!$A$15:$O$372,G$3,FALSE)),"")</f>
        <v>0</v>
      </c>
      <c r="I142">
        <f>_xlfn.IFNA(IF($B142=0,0,+VLOOKUP($B142,'1v -ostali'!$A$15:$O$372,I$3,FALSE)),"")</f>
        <v>0</v>
      </c>
      <c r="J142">
        <f>_xlfn.IFNA(IF($B142=0,0,+VLOOKUP($B142,'1v -ostali'!$A$15:$O$372,J$3,FALSE)),"")</f>
        <v>0</v>
      </c>
      <c r="K142">
        <f>_xlfn.IFNA(IF($B142=0,0,+VLOOKUP($B142,'1v -ostali'!$A$15:$O$372,K$3,FALSE)),"")</f>
        <v>0</v>
      </c>
      <c r="L142">
        <f>_xlfn.IFNA(IF($B142=0,0,+VLOOKUP($B142,'1v -ostali'!$A$15:$O$372,L$3,FALSE)),"")</f>
        <v>0</v>
      </c>
      <c r="M142">
        <f>_xlfn.IFNA(IF($B142=0,0,+VLOOKUP($B142,'1v -ostali'!$A$15:$O$372,M$3,FALSE)),"")</f>
        <v>0</v>
      </c>
      <c r="N142">
        <f>_xlfn.IFNA(IF($B142=0,0,+VLOOKUP($B142,'1v -ostali'!$A$15:$O$372,N$3,FALSE)),"")</f>
        <v>0</v>
      </c>
      <c r="O142">
        <f>_xlfn.IFNA(IF($B142=0,0,+VLOOKUP($B142,'1v -ostali'!$A$15:$O$372,O$3,FALSE)),"")</f>
        <v>0</v>
      </c>
      <c r="R142">
        <f>_xlfn.IFNA(IF($B142=0,0,+VLOOKUP($B142,'1v -ostali'!$A$15:$O$372,R$3,FALSE)),"")</f>
        <v>0</v>
      </c>
      <c r="S142">
        <f>_xlfn.IFNA(IF($B142=0,0,+VLOOKUP($B142,'1v -ostali'!$A$15:$O$372,S$3,FALSE)),"")</f>
        <v>0</v>
      </c>
      <c r="T142" s="29">
        <f>_xlfn.IFNA(IF($B142=0,0,+VLOOKUP($B142,'1v -ostali'!$A$15:$AC$372,T$3,FALSE)),"")</f>
        <v>0</v>
      </c>
      <c r="U142" s="29">
        <f>_xlfn.IFNA(IF($B142=0,0,+VLOOKUP($B142,'1v -ostali'!$A$15:$AC$372,U$3,FALSE)),"")</f>
        <v>0</v>
      </c>
      <c r="V142" s="29">
        <f>_xlfn.IFNA(IF($B142=0,0,+VLOOKUP($B142,'1v -ostali'!$A$15:$AC$372,V$3,FALSE)),"")</f>
        <v>0</v>
      </c>
      <c r="W142" s="29">
        <f>_xlfn.IFNA(IF($B142=0,0,+VLOOKUP($B142,'1v -ostali'!$A$15:$AC$372,W$3,FALSE)),"")</f>
        <v>0</v>
      </c>
      <c r="X142" s="29">
        <f>_xlfn.IFNA(IF($B142=0,0,+VLOOKUP($B142,'1v -ostali'!$A$15:$AC$372,X$3,FALSE)),"")</f>
        <v>0</v>
      </c>
      <c r="Y142" s="29">
        <f>_xlfn.IFNA(IF($B142=0,0,+VLOOKUP($B142,'1v -ostali'!$A$15:$AC$372,Y$3,FALSE)),"")</f>
        <v>0</v>
      </c>
      <c r="Z142" s="29">
        <f>_xlfn.IFNA(IF($B142=0,0,+VLOOKUP($B142,'1v -ostali'!$A$15:$AC$372,Z$3,FALSE)),"")</f>
        <v>0</v>
      </c>
      <c r="AA142" s="29">
        <f>_xlfn.IFNA(IF($B142=0,0,+VLOOKUP($B142,'1v -ostali'!$A$15:$AC$372,AA$3,FALSE)),"")</f>
        <v>0</v>
      </c>
      <c r="AB142" s="29">
        <f>_xlfn.IFNA(IF($B142=0,0,+VLOOKUP($B142,'1v -ostali'!$A$15:$AC$372,AB$3,FALSE)),"")</f>
        <v>0</v>
      </c>
      <c r="AC142" s="29">
        <f>_xlfn.IFNA(IF($B142=0,0,+VLOOKUP($B142,'1v -ostali'!$A$15:$AC$372,AC$3,FALSE)),"")</f>
        <v>0</v>
      </c>
      <c r="AD142" s="29">
        <f>+IFERROR((W142*'1v -ostali'!$C$6)/100,"")</f>
        <v>0</v>
      </c>
      <c r="AE142" s="29">
        <f>+IFERROR((X142*'1v -ostali'!$C$6)/100,"")</f>
        <v>0</v>
      </c>
      <c r="AF142" s="29">
        <f>+IFERROR((AB142*'1v -ostali'!$C$6)/100,"")</f>
        <v>0</v>
      </c>
      <c r="AG142" s="29">
        <f>+IFERROR((AC142*'1v -ostali'!$C$6)/100,"")</f>
        <v>0</v>
      </c>
    </row>
    <row r="143" spans="1:33" x14ac:dyDescent="0.2">
      <c r="A143">
        <f t="shared" si="15"/>
        <v>0</v>
      </c>
      <c r="B143">
        <f>+IF(MAX(B$4:B142)+1&lt;=B$1,B142+1,0)</f>
        <v>0</v>
      </c>
      <c r="C143" s="194">
        <f t="shared" si="11"/>
        <v>0</v>
      </c>
      <c r="D143">
        <f t="shared" si="12"/>
        <v>0</v>
      </c>
      <c r="E143" s="319">
        <f t="shared" si="13"/>
        <v>0</v>
      </c>
      <c r="F143" s="194">
        <f t="shared" si="16"/>
        <v>0</v>
      </c>
      <c r="G143">
        <f>_xlfn.IFNA(IF($B143=0,0,+VLOOKUP($B143,'1v -ostali'!$A$15:$O$372,G$3,FALSE)),"")</f>
        <v>0</v>
      </c>
      <c r="I143">
        <f>_xlfn.IFNA(IF($B143=0,0,+VLOOKUP($B143,'1v -ostali'!$A$15:$O$372,I$3,FALSE)),"")</f>
        <v>0</v>
      </c>
      <c r="J143">
        <f>_xlfn.IFNA(IF($B143=0,0,+VLOOKUP($B143,'1v -ostali'!$A$15:$O$372,J$3,FALSE)),"")</f>
        <v>0</v>
      </c>
      <c r="K143">
        <f>_xlfn.IFNA(IF($B143=0,0,+VLOOKUP($B143,'1v -ostali'!$A$15:$O$372,K$3,FALSE)),"")</f>
        <v>0</v>
      </c>
      <c r="L143">
        <f>_xlfn.IFNA(IF($B143=0,0,+VLOOKUP($B143,'1v -ostali'!$A$15:$O$372,L$3,FALSE)),"")</f>
        <v>0</v>
      </c>
      <c r="M143">
        <f>_xlfn.IFNA(IF($B143=0,0,+VLOOKUP($B143,'1v -ostali'!$A$15:$O$372,M$3,FALSE)),"")</f>
        <v>0</v>
      </c>
      <c r="N143">
        <f>_xlfn.IFNA(IF($B143=0,0,+VLOOKUP($B143,'1v -ostali'!$A$15:$O$372,N$3,FALSE)),"")</f>
        <v>0</v>
      </c>
      <c r="O143">
        <f>_xlfn.IFNA(IF($B143=0,0,+VLOOKUP($B143,'1v -ostali'!$A$15:$O$372,O$3,FALSE)),"")</f>
        <v>0</v>
      </c>
      <c r="R143">
        <f>_xlfn.IFNA(IF($B143=0,0,+VLOOKUP($B143,'1v -ostali'!$A$15:$O$372,R$3,FALSE)),"")</f>
        <v>0</v>
      </c>
      <c r="S143">
        <f>_xlfn.IFNA(IF($B143=0,0,+VLOOKUP($B143,'1v -ostali'!$A$15:$O$372,S$3,FALSE)),"")</f>
        <v>0</v>
      </c>
      <c r="T143" s="29">
        <f>_xlfn.IFNA(IF($B143=0,0,+VLOOKUP($B143,'1v -ostali'!$A$15:$AC$372,T$3,FALSE)),"")</f>
        <v>0</v>
      </c>
      <c r="U143" s="29">
        <f>_xlfn.IFNA(IF($B143=0,0,+VLOOKUP($B143,'1v -ostali'!$A$15:$AC$372,U$3,FALSE)),"")</f>
        <v>0</v>
      </c>
      <c r="V143" s="29">
        <f>_xlfn.IFNA(IF($B143=0,0,+VLOOKUP($B143,'1v -ostali'!$A$15:$AC$372,V$3,FALSE)),"")</f>
        <v>0</v>
      </c>
      <c r="W143" s="29">
        <f>_xlfn.IFNA(IF($B143=0,0,+VLOOKUP($B143,'1v -ostali'!$A$15:$AC$372,W$3,FALSE)),"")</f>
        <v>0</v>
      </c>
      <c r="X143" s="29">
        <f>_xlfn.IFNA(IF($B143=0,0,+VLOOKUP($B143,'1v -ostali'!$A$15:$AC$372,X$3,FALSE)),"")</f>
        <v>0</v>
      </c>
      <c r="Y143" s="29">
        <f>_xlfn.IFNA(IF($B143=0,0,+VLOOKUP($B143,'1v -ostali'!$A$15:$AC$372,Y$3,FALSE)),"")</f>
        <v>0</v>
      </c>
      <c r="Z143" s="29">
        <f>_xlfn.IFNA(IF($B143=0,0,+VLOOKUP($B143,'1v -ostali'!$A$15:$AC$372,Z$3,FALSE)),"")</f>
        <v>0</v>
      </c>
      <c r="AA143" s="29">
        <f>_xlfn.IFNA(IF($B143=0,0,+VLOOKUP($B143,'1v -ostali'!$A$15:$AC$372,AA$3,FALSE)),"")</f>
        <v>0</v>
      </c>
      <c r="AB143" s="29">
        <f>_xlfn.IFNA(IF($B143=0,0,+VLOOKUP($B143,'1v -ostali'!$A$15:$AC$372,AB$3,FALSE)),"")</f>
        <v>0</v>
      </c>
      <c r="AC143" s="29">
        <f>_xlfn.IFNA(IF($B143=0,0,+VLOOKUP($B143,'1v -ostali'!$A$15:$AC$372,AC$3,FALSE)),"")</f>
        <v>0</v>
      </c>
      <c r="AD143" s="29">
        <f>+IFERROR((W143*'1v -ostali'!$C$6)/100,"")</f>
        <v>0</v>
      </c>
      <c r="AE143" s="29">
        <f>+IFERROR((X143*'1v -ostali'!$C$6)/100,"")</f>
        <v>0</v>
      </c>
      <c r="AF143" s="29">
        <f>+IFERROR((AB143*'1v -ostali'!$C$6)/100,"")</f>
        <v>0</v>
      </c>
      <c r="AG143" s="29">
        <f>+IFERROR((AC143*'1v -ostali'!$C$6)/100,"")</f>
        <v>0</v>
      </c>
    </row>
    <row r="144" spans="1:33" x14ac:dyDescent="0.2">
      <c r="A144">
        <f t="shared" si="15"/>
        <v>0</v>
      </c>
      <c r="B144">
        <f>+IF(MAX(B$4:B143)+1&lt;=B$1,B143+1,0)</f>
        <v>0</v>
      </c>
      <c r="C144" s="194">
        <f t="shared" si="11"/>
        <v>0</v>
      </c>
      <c r="D144">
        <f t="shared" si="12"/>
        <v>0</v>
      </c>
      <c r="E144" s="319">
        <f t="shared" si="13"/>
        <v>0</v>
      </c>
      <c r="F144" s="194">
        <f t="shared" si="16"/>
        <v>0</v>
      </c>
      <c r="G144">
        <f>_xlfn.IFNA(IF($B144=0,0,+VLOOKUP($B144,'1v -ostali'!$A$15:$O$372,G$3,FALSE)),"")</f>
        <v>0</v>
      </c>
      <c r="I144">
        <f>_xlfn.IFNA(IF($B144=0,0,+VLOOKUP($B144,'1v -ostali'!$A$15:$O$372,I$3,FALSE)),"")</f>
        <v>0</v>
      </c>
      <c r="J144">
        <f>_xlfn.IFNA(IF($B144=0,0,+VLOOKUP($B144,'1v -ostali'!$A$15:$O$372,J$3,FALSE)),"")</f>
        <v>0</v>
      </c>
      <c r="K144">
        <f>_xlfn.IFNA(IF($B144=0,0,+VLOOKUP($B144,'1v -ostali'!$A$15:$O$372,K$3,FALSE)),"")</f>
        <v>0</v>
      </c>
      <c r="L144">
        <f>_xlfn.IFNA(IF($B144=0,0,+VLOOKUP($B144,'1v -ostali'!$A$15:$O$372,L$3,FALSE)),"")</f>
        <v>0</v>
      </c>
      <c r="M144">
        <f>_xlfn.IFNA(IF($B144=0,0,+VLOOKUP($B144,'1v -ostali'!$A$15:$O$372,M$3,FALSE)),"")</f>
        <v>0</v>
      </c>
      <c r="N144">
        <f>_xlfn.IFNA(IF($B144=0,0,+VLOOKUP($B144,'1v -ostali'!$A$15:$O$372,N$3,FALSE)),"")</f>
        <v>0</v>
      </c>
      <c r="O144">
        <f>_xlfn.IFNA(IF($B144=0,0,+VLOOKUP($B144,'1v -ostali'!$A$15:$O$372,O$3,FALSE)),"")</f>
        <v>0</v>
      </c>
      <c r="R144">
        <f>_xlfn.IFNA(IF($B144=0,0,+VLOOKUP($B144,'1v -ostali'!$A$15:$O$372,R$3,FALSE)),"")</f>
        <v>0</v>
      </c>
      <c r="S144">
        <f>_xlfn.IFNA(IF($B144=0,0,+VLOOKUP($B144,'1v -ostali'!$A$15:$O$372,S$3,FALSE)),"")</f>
        <v>0</v>
      </c>
      <c r="T144" s="29">
        <f>_xlfn.IFNA(IF($B144=0,0,+VLOOKUP($B144,'1v -ostali'!$A$15:$AC$372,T$3,FALSE)),"")</f>
        <v>0</v>
      </c>
      <c r="U144" s="29">
        <f>_xlfn.IFNA(IF($B144=0,0,+VLOOKUP($B144,'1v -ostali'!$A$15:$AC$372,U$3,FALSE)),"")</f>
        <v>0</v>
      </c>
      <c r="V144" s="29">
        <f>_xlfn.IFNA(IF($B144=0,0,+VLOOKUP($B144,'1v -ostali'!$A$15:$AC$372,V$3,FALSE)),"")</f>
        <v>0</v>
      </c>
      <c r="W144" s="29">
        <f>_xlfn.IFNA(IF($B144=0,0,+VLOOKUP($B144,'1v -ostali'!$A$15:$AC$372,W$3,FALSE)),"")</f>
        <v>0</v>
      </c>
      <c r="X144" s="29">
        <f>_xlfn.IFNA(IF($B144=0,0,+VLOOKUP($B144,'1v -ostali'!$A$15:$AC$372,X$3,FALSE)),"")</f>
        <v>0</v>
      </c>
      <c r="Y144" s="29">
        <f>_xlfn.IFNA(IF($B144=0,0,+VLOOKUP($B144,'1v -ostali'!$A$15:$AC$372,Y$3,FALSE)),"")</f>
        <v>0</v>
      </c>
      <c r="Z144" s="29">
        <f>_xlfn.IFNA(IF($B144=0,0,+VLOOKUP($B144,'1v -ostali'!$A$15:$AC$372,Z$3,FALSE)),"")</f>
        <v>0</v>
      </c>
      <c r="AA144" s="29">
        <f>_xlfn.IFNA(IF($B144=0,0,+VLOOKUP($B144,'1v -ostali'!$A$15:$AC$372,AA$3,FALSE)),"")</f>
        <v>0</v>
      </c>
      <c r="AB144" s="29">
        <f>_xlfn.IFNA(IF($B144=0,0,+VLOOKUP($B144,'1v -ostali'!$A$15:$AC$372,AB$3,FALSE)),"")</f>
        <v>0</v>
      </c>
      <c r="AC144" s="29">
        <f>_xlfn.IFNA(IF($B144=0,0,+VLOOKUP($B144,'1v -ostali'!$A$15:$AC$372,AC$3,FALSE)),"")</f>
        <v>0</v>
      </c>
      <c r="AD144" s="29">
        <f>+IFERROR((W144*'1v -ostali'!$C$6)/100,"")</f>
        <v>0</v>
      </c>
      <c r="AE144" s="29">
        <f>+IFERROR((X144*'1v -ostali'!$C$6)/100,"")</f>
        <v>0</v>
      </c>
      <c r="AF144" s="29">
        <f>+IFERROR((AB144*'1v -ostali'!$C$6)/100,"")</f>
        <v>0</v>
      </c>
      <c r="AG144" s="29">
        <f>+IFERROR((AC144*'1v -ostali'!$C$6)/100,"")</f>
        <v>0</v>
      </c>
    </row>
    <row r="145" spans="1:33" x14ac:dyDescent="0.2">
      <c r="A145">
        <f t="shared" si="15"/>
        <v>0</v>
      </c>
      <c r="B145">
        <f>+IF(MAX(B$4:B144)+1&lt;=B$1,B144+1,0)</f>
        <v>0</v>
      </c>
      <c r="C145" s="194">
        <f t="shared" si="11"/>
        <v>0</v>
      </c>
      <c r="D145">
        <f t="shared" si="12"/>
        <v>0</v>
      </c>
      <c r="E145" s="319">
        <f t="shared" si="13"/>
        <v>0</v>
      </c>
      <c r="F145" s="194">
        <f t="shared" si="16"/>
        <v>0</v>
      </c>
      <c r="G145">
        <f>_xlfn.IFNA(IF($B145=0,0,+VLOOKUP($B145,'1v -ostali'!$A$15:$O$372,G$3,FALSE)),"")</f>
        <v>0</v>
      </c>
      <c r="I145">
        <f>_xlfn.IFNA(IF($B145=0,0,+VLOOKUP($B145,'1v -ostali'!$A$15:$O$372,I$3,FALSE)),"")</f>
        <v>0</v>
      </c>
      <c r="J145">
        <f>_xlfn.IFNA(IF($B145=0,0,+VLOOKUP($B145,'1v -ostali'!$A$15:$O$372,J$3,FALSE)),"")</f>
        <v>0</v>
      </c>
      <c r="K145">
        <f>_xlfn.IFNA(IF($B145=0,0,+VLOOKUP($B145,'1v -ostali'!$A$15:$O$372,K$3,FALSE)),"")</f>
        <v>0</v>
      </c>
      <c r="L145">
        <f>_xlfn.IFNA(IF($B145=0,0,+VLOOKUP($B145,'1v -ostali'!$A$15:$O$372,L$3,FALSE)),"")</f>
        <v>0</v>
      </c>
      <c r="M145">
        <f>_xlfn.IFNA(IF($B145=0,0,+VLOOKUP($B145,'1v -ostali'!$A$15:$O$372,M$3,FALSE)),"")</f>
        <v>0</v>
      </c>
      <c r="N145">
        <f>_xlfn.IFNA(IF($B145=0,0,+VLOOKUP($B145,'1v -ostali'!$A$15:$O$372,N$3,FALSE)),"")</f>
        <v>0</v>
      </c>
      <c r="O145">
        <f>_xlfn.IFNA(IF($B145=0,0,+VLOOKUP($B145,'1v -ostali'!$A$15:$O$372,O$3,FALSE)),"")</f>
        <v>0</v>
      </c>
      <c r="R145">
        <f>_xlfn.IFNA(IF($B145=0,0,+VLOOKUP($B145,'1v -ostali'!$A$15:$O$372,R$3,FALSE)),"")</f>
        <v>0</v>
      </c>
      <c r="S145">
        <f>_xlfn.IFNA(IF($B145=0,0,+VLOOKUP($B145,'1v -ostali'!$A$15:$O$372,S$3,FALSE)),"")</f>
        <v>0</v>
      </c>
      <c r="T145" s="29">
        <f>_xlfn.IFNA(IF($B145=0,0,+VLOOKUP($B145,'1v -ostali'!$A$15:$AC$372,T$3,FALSE)),"")</f>
        <v>0</v>
      </c>
      <c r="U145" s="29">
        <f>_xlfn.IFNA(IF($B145=0,0,+VLOOKUP($B145,'1v -ostali'!$A$15:$AC$372,U$3,FALSE)),"")</f>
        <v>0</v>
      </c>
      <c r="V145" s="29">
        <f>_xlfn.IFNA(IF($B145=0,0,+VLOOKUP($B145,'1v -ostali'!$A$15:$AC$372,V$3,FALSE)),"")</f>
        <v>0</v>
      </c>
      <c r="W145" s="29">
        <f>_xlfn.IFNA(IF($B145=0,0,+VLOOKUP($B145,'1v -ostali'!$A$15:$AC$372,W$3,FALSE)),"")</f>
        <v>0</v>
      </c>
      <c r="X145" s="29">
        <f>_xlfn.IFNA(IF($B145=0,0,+VLOOKUP($B145,'1v -ostali'!$A$15:$AC$372,X$3,FALSE)),"")</f>
        <v>0</v>
      </c>
      <c r="Y145" s="29">
        <f>_xlfn.IFNA(IF($B145=0,0,+VLOOKUP($B145,'1v -ostali'!$A$15:$AC$372,Y$3,FALSE)),"")</f>
        <v>0</v>
      </c>
      <c r="Z145" s="29">
        <f>_xlfn.IFNA(IF($B145=0,0,+VLOOKUP($B145,'1v -ostali'!$A$15:$AC$372,Z$3,FALSE)),"")</f>
        <v>0</v>
      </c>
      <c r="AA145" s="29">
        <f>_xlfn.IFNA(IF($B145=0,0,+VLOOKUP($B145,'1v -ostali'!$A$15:$AC$372,AA$3,FALSE)),"")</f>
        <v>0</v>
      </c>
      <c r="AB145" s="29">
        <f>_xlfn.IFNA(IF($B145=0,0,+VLOOKUP($B145,'1v -ostali'!$A$15:$AC$372,AB$3,FALSE)),"")</f>
        <v>0</v>
      </c>
      <c r="AC145" s="29">
        <f>_xlfn.IFNA(IF($B145=0,0,+VLOOKUP($B145,'1v -ostali'!$A$15:$AC$372,AC$3,FALSE)),"")</f>
        <v>0</v>
      </c>
      <c r="AD145" s="29">
        <f>+IFERROR((W145*'1v -ostali'!$C$6)/100,"")</f>
        <v>0</v>
      </c>
      <c r="AE145" s="29">
        <f>+IFERROR((X145*'1v -ostali'!$C$6)/100,"")</f>
        <v>0</v>
      </c>
      <c r="AF145" s="29">
        <f>+IFERROR((AB145*'1v -ostali'!$C$6)/100,"")</f>
        <v>0</v>
      </c>
      <c r="AG145" s="29">
        <f>+IFERROR((AC145*'1v -ostali'!$C$6)/100,"")</f>
        <v>0</v>
      </c>
    </row>
    <row r="146" spans="1:33" x14ac:dyDescent="0.2">
      <c r="A146">
        <f t="shared" si="15"/>
        <v>0</v>
      </c>
      <c r="B146">
        <f>+IF(MAX(B$4:B145)+1&lt;=B$1,B145+1,0)</f>
        <v>0</v>
      </c>
      <c r="C146" s="194">
        <f t="shared" si="11"/>
        <v>0</v>
      </c>
      <c r="D146">
        <f t="shared" si="12"/>
        <v>0</v>
      </c>
      <c r="E146" s="319">
        <f t="shared" si="13"/>
        <v>0</v>
      </c>
      <c r="F146" s="194">
        <f t="shared" si="16"/>
        <v>0</v>
      </c>
      <c r="G146">
        <f>_xlfn.IFNA(IF($B146=0,0,+VLOOKUP($B146,'1v -ostali'!$A$15:$O$372,G$3,FALSE)),"")</f>
        <v>0</v>
      </c>
      <c r="I146">
        <f>_xlfn.IFNA(IF($B146=0,0,+VLOOKUP($B146,'1v -ostali'!$A$15:$O$372,I$3,FALSE)),"")</f>
        <v>0</v>
      </c>
      <c r="J146">
        <f>_xlfn.IFNA(IF($B146=0,0,+VLOOKUP($B146,'1v -ostali'!$A$15:$O$372,J$3,FALSE)),"")</f>
        <v>0</v>
      </c>
      <c r="K146">
        <f>_xlfn.IFNA(IF($B146=0,0,+VLOOKUP($B146,'1v -ostali'!$A$15:$O$372,K$3,FALSE)),"")</f>
        <v>0</v>
      </c>
      <c r="L146">
        <f>_xlfn.IFNA(IF($B146=0,0,+VLOOKUP($B146,'1v -ostali'!$A$15:$O$372,L$3,FALSE)),"")</f>
        <v>0</v>
      </c>
      <c r="M146">
        <f>_xlfn.IFNA(IF($B146=0,0,+VLOOKUP($B146,'1v -ostali'!$A$15:$O$372,M$3,FALSE)),"")</f>
        <v>0</v>
      </c>
      <c r="N146">
        <f>_xlfn.IFNA(IF($B146=0,0,+VLOOKUP($B146,'1v -ostali'!$A$15:$O$372,N$3,FALSE)),"")</f>
        <v>0</v>
      </c>
      <c r="O146">
        <f>_xlfn.IFNA(IF($B146=0,0,+VLOOKUP($B146,'1v -ostali'!$A$15:$O$372,O$3,FALSE)),"")</f>
        <v>0</v>
      </c>
      <c r="R146">
        <f>_xlfn.IFNA(IF($B146=0,0,+VLOOKUP($B146,'1v -ostali'!$A$15:$O$372,R$3,FALSE)),"")</f>
        <v>0</v>
      </c>
      <c r="S146">
        <f>_xlfn.IFNA(IF($B146=0,0,+VLOOKUP($B146,'1v -ostali'!$A$15:$O$372,S$3,FALSE)),"")</f>
        <v>0</v>
      </c>
      <c r="T146" s="29">
        <f>_xlfn.IFNA(IF($B146=0,0,+VLOOKUP($B146,'1v -ostali'!$A$15:$AC$372,T$3,FALSE)),"")</f>
        <v>0</v>
      </c>
      <c r="U146" s="29">
        <f>_xlfn.IFNA(IF($B146=0,0,+VLOOKUP($B146,'1v -ostali'!$A$15:$AC$372,U$3,FALSE)),"")</f>
        <v>0</v>
      </c>
      <c r="V146" s="29">
        <f>_xlfn.IFNA(IF($B146=0,0,+VLOOKUP($B146,'1v -ostali'!$A$15:$AC$372,V$3,FALSE)),"")</f>
        <v>0</v>
      </c>
      <c r="W146" s="29">
        <f>_xlfn.IFNA(IF($B146=0,0,+VLOOKUP($B146,'1v -ostali'!$A$15:$AC$372,W$3,FALSE)),"")</f>
        <v>0</v>
      </c>
      <c r="X146" s="29">
        <f>_xlfn.IFNA(IF($B146=0,0,+VLOOKUP($B146,'1v -ostali'!$A$15:$AC$372,X$3,FALSE)),"")</f>
        <v>0</v>
      </c>
      <c r="Y146" s="29">
        <f>_xlfn.IFNA(IF($B146=0,0,+VLOOKUP($B146,'1v -ostali'!$A$15:$AC$372,Y$3,FALSE)),"")</f>
        <v>0</v>
      </c>
      <c r="Z146" s="29">
        <f>_xlfn.IFNA(IF($B146=0,0,+VLOOKUP($B146,'1v -ostali'!$A$15:$AC$372,Z$3,FALSE)),"")</f>
        <v>0</v>
      </c>
      <c r="AA146" s="29">
        <f>_xlfn.IFNA(IF($B146=0,0,+VLOOKUP($B146,'1v -ostali'!$A$15:$AC$372,AA$3,FALSE)),"")</f>
        <v>0</v>
      </c>
      <c r="AB146" s="29">
        <f>_xlfn.IFNA(IF($B146=0,0,+VLOOKUP($B146,'1v -ostali'!$A$15:$AC$372,AB$3,FALSE)),"")</f>
        <v>0</v>
      </c>
      <c r="AC146" s="29">
        <f>_xlfn.IFNA(IF($B146=0,0,+VLOOKUP($B146,'1v -ostali'!$A$15:$AC$372,AC$3,FALSE)),"")</f>
        <v>0</v>
      </c>
      <c r="AD146" s="29">
        <f>+IFERROR((W146*'1v -ostali'!$C$6)/100,"")</f>
        <v>0</v>
      </c>
      <c r="AE146" s="29">
        <f>+IFERROR((X146*'1v -ostali'!$C$6)/100,"")</f>
        <v>0</v>
      </c>
      <c r="AF146" s="29">
        <f>+IFERROR((AB146*'1v -ostali'!$C$6)/100,"")</f>
        <v>0</v>
      </c>
      <c r="AG146" s="29">
        <f>+IFERROR((AC146*'1v -ostali'!$C$6)/100,"")</f>
        <v>0</v>
      </c>
    </row>
    <row r="147" spans="1:33" x14ac:dyDescent="0.2">
      <c r="A147">
        <f t="shared" si="15"/>
        <v>0</v>
      </c>
      <c r="B147">
        <f>+IF(MAX(B$4:B146)+1&lt;=B$1,B146+1,0)</f>
        <v>0</v>
      </c>
      <c r="C147" s="194">
        <f t="shared" si="11"/>
        <v>0</v>
      </c>
      <c r="D147">
        <f t="shared" si="12"/>
        <v>0</v>
      </c>
      <c r="E147" s="319">
        <f t="shared" si="13"/>
        <v>0</v>
      </c>
      <c r="F147" s="194">
        <f t="shared" si="16"/>
        <v>0</v>
      </c>
      <c r="G147">
        <f>_xlfn.IFNA(IF($B147=0,0,+VLOOKUP($B147,'1v -ostali'!$A$15:$O$372,G$3,FALSE)),"")</f>
        <v>0</v>
      </c>
      <c r="I147">
        <f>_xlfn.IFNA(IF($B147=0,0,+VLOOKUP($B147,'1v -ostali'!$A$15:$O$372,I$3,FALSE)),"")</f>
        <v>0</v>
      </c>
      <c r="J147">
        <f>_xlfn.IFNA(IF($B147=0,0,+VLOOKUP($B147,'1v -ostali'!$A$15:$O$372,J$3,FALSE)),"")</f>
        <v>0</v>
      </c>
      <c r="K147">
        <f>_xlfn.IFNA(IF($B147=0,0,+VLOOKUP($B147,'1v -ostali'!$A$15:$O$372,K$3,FALSE)),"")</f>
        <v>0</v>
      </c>
      <c r="L147">
        <f>_xlfn.IFNA(IF($B147=0,0,+VLOOKUP($B147,'1v -ostali'!$A$15:$O$372,L$3,FALSE)),"")</f>
        <v>0</v>
      </c>
      <c r="M147">
        <f>_xlfn.IFNA(IF($B147=0,0,+VLOOKUP($B147,'1v -ostali'!$A$15:$O$372,M$3,FALSE)),"")</f>
        <v>0</v>
      </c>
      <c r="N147">
        <f>_xlfn.IFNA(IF($B147=0,0,+VLOOKUP($B147,'1v -ostali'!$A$15:$O$372,N$3,FALSE)),"")</f>
        <v>0</v>
      </c>
      <c r="O147">
        <f>_xlfn.IFNA(IF($B147=0,0,+VLOOKUP($B147,'1v -ostali'!$A$15:$O$372,O$3,FALSE)),"")</f>
        <v>0</v>
      </c>
      <c r="R147">
        <f>_xlfn.IFNA(IF($B147=0,0,+VLOOKUP($B147,'1v -ostali'!$A$15:$O$372,R$3,FALSE)),"")</f>
        <v>0</v>
      </c>
      <c r="S147">
        <f>_xlfn.IFNA(IF($B147=0,0,+VLOOKUP($B147,'1v -ostali'!$A$15:$O$372,S$3,FALSE)),"")</f>
        <v>0</v>
      </c>
      <c r="T147" s="29">
        <f>_xlfn.IFNA(IF($B147=0,0,+VLOOKUP($B147,'1v -ostali'!$A$15:$AC$372,T$3,FALSE)),"")</f>
        <v>0</v>
      </c>
      <c r="U147" s="29">
        <f>_xlfn.IFNA(IF($B147=0,0,+VLOOKUP($B147,'1v -ostali'!$A$15:$AC$372,U$3,FALSE)),"")</f>
        <v>0</v>
      </c>
      <c r="V147" s="29">
        <f>_xlfn.IFNA(IF($B147=0,0,+VLOOKUP($B147,'1v -ostali'!$A$15:$AC$372,V$3,FALSE)),"")</f>
        <v>0</v>
      </c>
      <c r="W147" s="29">
        <f>_xlfn.IFNA(IF($B147=0,0,+VLOOKUP($B147,'1v -ostali'!$A$15:$AC$372,W$3,FALSE)),"")</f>
        <v>0</v>
      </c>
      <c r="X147" s="29">
        <f>_xlfn.IFNA(IF($B147=0,0,+VLOOKUP($B147,'1v -ostali'!$A$15:$AC$372,X$3,FALSE)),"")</f>
        <v>0</v>
      </c>
      <c r="Y147" s="29">
        <f>_xlfn.IFNA(IF($B147=0,0,+VLOOKUP($B147,'1v -ostali'!$A$15:$AC$372,Y$3,FALSE)),"")</f>
        <v>0</v>
      </c>
      <c r="Z147" s="29">
        <f>_xlfn.IFNA(IF($B147=0,0,+VLOOKUP($B147,'1v -ostali'!$A$15:$AC$372,Z$3,FALSE)),"")</f>
        <v>0</v>
      </c>
      <c r="AA147" s="29">
        <f>_xlfn.IFNA(IF($B147=0,0,+VLOOKUP($B147,'1v -ostali'!$A$15:$AC$372,AA$3,FALSE)),"")</f>
        <v>0</v>
      </c>
      <c r="AB147" s="29">
        <f>_xlfn.IFNA(IF($B147=0,0,+VLOOKUP($B147,'1v -ostali'!$A$15:$AC$372,AB$3,FALSE)),"")</f>
        <v>0</v>
      </c>
      <c r="AC147" s="29">
        <f>_xlfn.IFNA(IF($B147=0,0,+VLOOKUP($B147,'1v -ostali'!$A$15:$AC$372,AC$3,FALSE)),"")</f>
        <v>0</v>
      </c>
      <c r="AD147" s="29">
        <f>+IFERROR((W147*'1v -ostali'!$C$6)/100,"")</f>
        <v>0</v>
      </c>
      <c r="AE147" s="29">
        <f>+IFERROR((X147*'1v -ostali'!$C$6)/100,"")</f>
        <v>0</v>
      </c>
      <c r="AF147" s="29">
        <f>+IFERROR((AB147*'1v -ostali'!$C$6)/100,"")</f>
        <v>0</v>
      </c>
      <c r="AG147" s="29">
        <f>+IFERROR((AC147*'1v -ostali'!$C$6)/100,"")</f>
        <v>0</v>
      </c>
    </row>
    <row r="148" spans="1:33" x14ac:dyDescent="0.2">
      <c r="A148">
        <f t="shared" si="15"/>
        <v>0</v>
      </c>
      <c r="B148">
        <f>+IF(MAX(B$4:B147)+1&lt;=B$1,B147+1,0)</f>
        <v>0</v>
      </c>
      <c r="C148" s="194">
        <f t="shared" ref="C148:C197" si="17">+IF(B148&gt;0,C147,0)</f>
        <v>0</v>
      </c>
      <c r="D148">
        <f t="shared" ref="D148:D197" si="18">+IF(C148&gt;0,D147,0)</f>
        <v>0</v>
      </c>
      <c r="E148" s="319">
        <f t="shared" ref="E148:E197" si="19">+IF(D148&gt;0,E147,0)</f>
        <v>0</v>
      </c>
      <c r="F148" s="194">
        <f t="shared" si="16"/>
        <v>0</v>
      </c>
      <c r="G148">
        <f>_xlfn.IFNA(IF($B148=0,0,+VLOOKUP($B148,'1v -ostali'!$A$15:$O$372,G$3,FALSE)),"")</f>
        <v>0</v>
      </c>
      <c r="I148">
        <f>_xlfn.IFNA(IF($B148=0,0,+VLOOKUP($B148,'1v -ostali'!$A$15:$O$372,I$3,FALSE)),"")</f>
        <v>0</v>
      </c>
      <c r="J148">
        <f>_xlfn.IFNA(IF($B148=0,0,+VLOOKUP($B148,'1v -ostali'!$A$15:$O$372,J$3,FALSE)),"")</f>
        <v>0</v>
      </c>
      <c r="K148">
        <f>_xlfn.IFNA(IF($B148=0,0,+VLOOKUP($B148,'1v -ostali'!$A$15:$O$372,K$3,FALSE)),"")</f>
        <v>0</v>
      </c>
      <c r="L148">
        <f>_xlfn.IFNA(IF($B148=0,0,+VLOOKUP($B148,'1v -ostali'!$A$15:$O$372,L$3,FALSE)),"")</f>
        <v>0</v>
      </c>
      <c r="M148">
        <f>_xlfn.IFNA(IF($B148=0,0,+VLOOKUP($B148,'1v -ostali'!$A$15:$O$372,M$3,FALSE)),"")</f>
        <v>0</v>
      </c>
      <c r="N148">
        <f>_xlfn.IFNA(IF($B148=0,0,+VLOOKUP($B148,'1v -ostali'!$A$15:$O$372,N$3,FALSE)),"")</f>
        <v>0</v>
      </c>
      <c r="O148">
        <f>_xlfn.IFNA(IF($B148=0,0,+VLOOKUP($B148,'1v -ostali'!$A$15:$O$372,O$3,FALSE)),"")</f>
        <v>0</v>
      </c>
      <c r="R148">
        <f>_xlfn.IFNA(IF($B148=0,0,+VLOOKUP($B148,'1v -ostali'!$A$15:$O$372,R$3,FALSE)),"")</f>
        <v>0</v>
      </c>
      <c r="S148">
        <f>_xlfn.IFNA(IF($B148=0,0,+VLOOKUP($B148,'1v -ostali'!$A$15:$O$372,S$3,FALSE)),"")</f>
        <v>0</v>
      </c>
      <c r="T148" s="29">
        <f>_xlfn.IFNA(IF($B148=0,0,+VLOOKUP($B148,'1v -ostali'!$A$15:$AC$372,T$3,FALSE)),"")</f>
        <v>0</v>
      </c>
      <c r="U148" s="29">
        <f>_xlfn.IFNA(IF($B148=0,0,+VLOOKUP($B148,'1v -ostali'!$A$15:$AC$372,U$3,FALSE)),"")</f>
        <v>0</v>
      </c>
      <c r="V148" s="29">
        <f>_xlfn.IFNA(IF($B148=0,0,+VLOOKUP($B148,'1v -ostali'!$A$15:$AC$372,V$3,FALSE)),"")</f>
        <v>0</v>
      </c>
      <c r="W148" s="29">
        <f>_xlfn.IFNA(IF($B148=0,0,+VLOOKUP($B148,'1v -ostali'!$A$15:$AC$372,W$3,FALSE)),"")</f>
        <v>0</v>
      </c>
      <c r="X148" s="29">
        <f>_xlfn.IFNA(IF($B148=0,0,+VLOOKUP($B148,'1v -ostali'!$A$15:$AC$372,X$3,FALSE)),"")</f>
        <v>0</v>
      </c>
      <c r="Y148" s="29">
        <f>_xlfn.IFNA(IF($B148=0,0,+VLOOKUP($B148,'1v -ostali'!$A$15:$AC$372,Y$3,FALSE)),"")</f>
        <v>0</v>
      </c>
      <c r="Z148" s="29">
        <f>_xlfn.IFNA(IF($B148=0,0,+VLOOKUP($B148,'1v -ostali'!$A$15:$AC$372,Z$3,FALSE)),"")</f>
        <v>0</v>
      </c>
      <c r="AA148" s="29">
        <f>_xlfn.IFNA(IF($B148=0,0,+VLOOKUP($B148,'1v -ostali'!$A$15:$AC$372,AA$3,FALSE)),"")</f>
        <v>0</v>
      </c>
      <c r="AB148" s="29">
        <f>_xlfn.IFNA(IF($B148=0,0,+VLOOKUP($B148,'1v -ostali'!$A$15:$AC$372,AB$3,FALSE)),"")</f>
        <v>0</v>
      </c>
      <c r="AC148" s="29">
        <f>_xlfn.IFNA(IF($B148=0,0,+VLOOKUP($B148,'1v -ostali'!$A$15:$AC$372,AC$3,FALSE)),"")</f>
        <v>0</v>
      </c>
      <c r="AD148" s="29">
        <f>+IFERROR((W148*'1v -ostali'!$C$6)/100,"")</f>
        <v>0</v>
      </c>
      <c r="AE148" s="29">
        <f>+IFERROR((X148*'1v -ostali'!$C$6)/100,"")</f>
        <v>0</v>
      </c>
      <c r="AF148" s="29">
        <f>+IFERROR((AB148*'1v -ostali'!$C$6)/100,"")</f>
        <v>0</v>
      </c>
      <c r="AG148" s="29">
        <f>+IFERROR((AC148*'1v -ostali'!$C$6)/100,"")</f>
        <v>0</v>
      </c>
    </row>
    <row r="149" spans="1:33" x14ac:dyDescent="0.2">
      <c r="A149">
        <f t="shared" si="15"/>
        <v>0</v>
      </c>
      <c r="B149">
        <f>+IF(MAX(B$4:B148)+1&lt;=B$1,B148+1,0)</f>
        <v>0</v>
      </c>
      <c r="C149" s="194">
        <f t="shared" si="17"/>
        <v>0</v>
      </c>
      <c r="D149">
        <f t="shared" si="18"/>
        <v>0</v>
      </c>
      <c r="E149" s="319">
        <f t="shared" si="19"/>
        <v>0</v>
      </c>
      <c r="F149" s="194">
        <f t="shared" si="16"/>
        <v>0</v>
      </c>
      <c r="G149">
        <f>_xlfn.IFNA(IF($B149=0,0,+VLOOKUP($B149,'1v -ostali'!$A$15:$O$372,G$3,FALSE)),"")</f>
        <v>0</v>
      </c>
      <c r="I149">
        <f>_xlfn.IFNA(IF($B149=0,0,+VLOOKUP($B149,'1v -ostali'!$A$15:$O$372,I$3,FALSE)),"")</f>
        <v>0</v>
      </c>
      <c r="J149">
        <f>_xlfn.IFNA(IF($B149=0,0,+VLOOKUP($B149,'1v -ostali'!$A$15:$O$372,J$3,FALSE)),"")</f>
        <v>0</v>
      </c>
      <c r="K149">
        <f>_xlfn.IFNA(IF($B149=0,0,+VLOOKUP($B149,'1v -ostali'!$A$15:$O$372,K$3,FALSE)),"")</f>
        <v>0</v>
      </c>
      <c r="L149">
        <f>_xlfn.IFNA(IF($B149=0,0,+VLOOKUP($B149,'1v -ostali'!$A$15:$O$372,L$3,FALSE)),"")</f>
        <v>0</v>
      </c>
      <c r="M149">
        <f>_xlfn.IFNA(IF($B149=0,0,+VLOOKUP($B149,'1v -ostali'!$A$15:$O$372,M$3,FALSE)),"")</f>
        <v>0</v>
      </c>
      <c r="N149">
        <f>_xlfn.IFNA(IF($B149=0,0,+VLOOKUP($B149,'1v -ostali'!$A$15:$O$372,N$3,FALSE)),"")</f>
        <v>0</v>
      </c>
      <c r="O149">
        <f>_xlfn.IFNA(IF($B149=0,0,+VLOOKUP($B149,'1v -ostali'!$A$15:$O$372,O$3,FALSE)),"")</f>
        <v>0</v>
      </c>
      <c r="R149">
        <f>_xlfn.IFNA(IF($B149=0,0,+VLOOKUP($B149,'1v -ostali'!$A$15:$O$372,R$3,FALSE)),"")</f>
        <v>0</v>
      </c>
      <c r="S149">
        <f>_xlfn.IFNA(IF($B149=0,0,+VLOOKUP($B149,'1v -ostali'!$A$15:$O$372,S$3,FALSE)),"")</f>
        <v>0</v>
      </c>
      <c r="T149" s="29">
        <f>_xlfn.IFNA(IF($B149=0,0,+VLOOKUP($B149,'1v -ostali'!$A$15:$AC$372,T$3,FALSE)),"")</f>
        <v>0</v>
      </c>
      <c r="U149" s="29">
        <f>_xlfn.IFNA(IF($B149=0,0,+VLOOKUP($B149,'1v -ostali'!$A$15:$AC$372,U$3,FALSE)),"")</f>
        <v>0</v>
      </c>
      <c r="V149" s="29">
        <f>_xlfn.IFNA(IF($B149=0,0,+VLOOKUP($B149,'1v -ostali'!$A$15:$AC$372,V$3,FALSE)),"")</f>
        <v>0</v>
      </c>
      <c r="W149" s="29">
        <f>_xlfn.IFNA(IF($B149=0,0,+VLOOKUP($B149,'1v -ostali'!$A$15:$AC$372,W$3,FALSE)),"")</f>
        <v>0</v>
      </c>
      <c r="X149" s="29">
        <f>_xlfn.IFNA(IF($B149=0,0,+VLOOKUP($B149,'1v -ostali'!$A$15:$AC$372,X$3,FALSE)),"")</f>
        <v>0</v>
      </c>
      <c r="Y149" s="29">
        <f>_xlfn.IFNA(IF($B149=0,0,+VLOOKUP($B149,'1v -ostali'!$A$15:$AC$372,Y$3,FALSE)),"")</f>
        <v>0</v>
      </c>
      <c r="Z149" s="29">
        <f>_xlfn.IFNA(IF($B149=0,0,+VLOOKUP($B149,'1v -ostali'!$A$15:$AC$372,Z$3,FALSE)),"")</f>
        <v>0</v>
      </c>
      <c r="AA149" s="29">
        <f>_xlfn.IFNA(IF($B149=0,0,+VLOOKUP($B149,'1v -ostali'!$A$15:$AC$372,AA$3,FALSE)),"")</f>
        <v>0</v>
      </c>
      <c r="AB149" s="29">
        <f>_xlfn.IFNA(IF($B149=0,0,+VLOOKUP($B149,'1v -ostali'!$A$15:$AC$372,AB$3,FALSE)),"")</f>
        <v>0</v>
      </c>
      <c r="AC149" s="29">
        <f>_xlfn.IFNA(IF($B149=0,0,+VLOOKUP($B149,'1v -ostali'!$A$15:$AC$372,AC$3,FALSE)),"")</f>
        <v>0</v>
      </c>
      <c r="AD149" s="29">
        <f>+IFERROR((W149*'1v -ostali'!$C$6)/100,"")</f>
        <v>0</v>
      </c>
      <c r="AE149" s="29">
        <f>+IFERROR((X149*'1v -ostali'!$C$6)/100,"")</f>
        <v>0</v>
      </c>
      <c r="AF149" s="29">
        <f>+IFERROR((AB149*'1v -ostali'!$C$6)/100,"")</f>
        <v>0</v>
      </c>
      <c r="AG149" s="29">
        <f>+IFERROR((AC149*'1v -ostali'!$C$6)/100,"")</f>
        <v>0</v>
      </c>
    </row>
    <row r="150" spans="1:33" x14ac:dyDescent="0.2">
      <c r="A150">
        <f t="shared" si="15"/>
        <v>0</v>
      </c>
      <c r="B150">
        <f>+IF(MAX(B$4:B149)+1&lt;=B$1,B149+1,0)</f>
        <v>0</v>
      </c>
      <c r="C150" s="194">
        <f t="shared" si="17"/>
        <v>0</v>
      </c>
      <c r="D150">
        <f t="shared" si="18"/>
        <v>0</v>
      </c>
      <c r="E150" s="319">
        <f t="shared" si="19"/>
        <v>0</v>
      </c>
      <c r="F150" s="194">
        <f t="shared" si="16"/>
        <v>0</v>
      </c>
      <c r="G150">
        <f>_xlfn.IFNA(IF($B150=0,0,+VLOOKUP($B150,'1v -ostali'!$A$15:$O$372,G$3,FALSE)),"")</f>
        <v>0</v>
      </c>
      <c r="I150">
        <f>_xlfn.IFNA(IF($B150=0,0,+VLOOKUP($B150,'1v -ostali'!$A$15:$O$372,I$3,FALSE)),"")</f>
        <v>0</v>
      </c>
      <c r="J150">
        <f>_xlfn.IFNA(IF($B150=0,0,+VLOOKUP($B150,'1v -ostali'!$A$15:$O$372,J$3,FALSE)),"")</f>
        <v>0</v>
      </c>
      <c r="K150">
        <f>_xlfn.IFNA(IF($B150=0,0,+VLOOKUP($B150,'1v -ostali'!$A$15:$O$372,K$3,FALSE)),"")</f>
        <v>0</v>
      </c>
      <c r="L150">
        <f>_xlfn.IFNA(IF($B150=0,0,+VLOOKUP($B150,'1v -ostali'!$A$15:$O$372,L$3,FALSE)),"")</f>
        <v>0</v>
      </c>
      <c r="M150">
        <f>_xlfn.IFNA(IF($B150=0,0,+VLOOKUP($B150,'1v -ostali'!$A$15:$O$372,M$3,FALSE)),"")</f>
        <v>0</v>
      </c>
      <c r="N150">
        <f>_xlfn.IFNA(IF($B150=0,0,+VLOOKUP($B150,'1v -ostali'!$A$15:$O$372,N$3,FALSE)),"")</f>
        <v>0</v>
      </c>
      <c r="O150">
        <f>_xlfn.IFNA(IF($B150=0,0,+VLOOKUP($B150,'1v -ostali'!$A$15:$O$372,O$3,FALSE)),"")</f>
        <v>0</v>
      </c>
      <c r="R150">
        <f>_xlfn.IFNA(IF($B150=0,0,+VLOOKUP($B150,'1v -ostali'!$A$15:$O$372,R$3,FALSE)),"")</f>
        <v>0</v>
      </c>
      <c r="S150">
        <f>_xlfn.IFNA(IF($B150=0,0,+VLOOKUP($B150,'1v -ostali'!$A$15:$O$372,S$3,FALSE)),"")</f>
        <v>0</v>
      </c>
      <c r="T150" s="29">
        <f>_xlfn.IFNA(IF($B150=0,0,+VLOOKUP($B150,'1v -ostali'!$A$15:$AC$372,T$3,FALSE)),"")</f>
        <v>0</v>
      </c>
      <c r="U150" s="29">
        <f>_xlfn.IFNA(IF($B150=0,0,+VLOOKUP($B150,'1v -ostali'!$A$15:$AC$372,U$3,FALSE)),"")</f>
        <v>0</v>
      </c>
      <c r="V150" s="29">
        <f>_xlfn.IFNA(IF($B150=0,0,+VLOOKUP($B150,'1v -ostali'!$A$15:$AC$372,V$3,FALSE)),"")</f>
        <v>0</v>
      </c>
      <c r="W150" s="29">
        <f>_xlfn.IFNA(IF($B150=0,0,+VLOOKUP($B150,'1v -ostali'!$A$15:$AC$372,W$3,FALSE)),"")</f>
        <v>0</v>
      </c>
      <c r="X150" s="29">
        <f>_xlfn.IFNA(IF($B150=0,0,+VLOOKUP($B150,'1v -ostali'!$A$15:$AC$372,X$3,FALSE)),"")</f>
        <v>0</v>
      </c>
      <c r="Y150" s="29">
        <f>_xlfn.IFNA(IF($B150=0,0,+VLOOKUP($B150,'1v -ostali'!$A$15:$AC$372,Y$3,FALSE)),"")</f>
        <v>0</v>
      </c>
      <c r="Z150" s="29">
        <f>_xlfn.IFNA(IF($B150=0,0,+VLOOKUP($B150,'1v -ostali'!$A$15:$AC$372,Z$3,FALSE)),"")</f>
        <v>0</v>
      </c>
      <c r="AA150" s="29">
        <f>_xlfn.IFNA(IF($B150=0,0,+VLOOKUP($B150,'1v -ostali'!$A$15:$AC$372,AA$3,FALSE)),"")</f>
        <v>0</v>
      </c>
      <c r="AB150" s="29">
        <f>_xlfn.IFNA(IF($B150=0,0,+VLOOKUP($B150,'1v -ostali'!$A$15:$AC$372,AB$3,FALSE)),"")</f>
        <v>0</v>
      </c>
      <c r="AC150" s="29">
        <f>_xlfn.IFNA(IF($B150=0,0,+VLOOKUP($B150,'1v -ostali'!$A$15:$AC$372,AC$3,FALSE)),"")</f>
        <v>0</v>
      </c>
      <c r="AD150" s="29">
        <f>+IFERROR((W150*'1v -ostali'!$C$6)/100,"")</f>
        <v>0</v>
      </c>
      <c r="AE150" s="29">
        <f>+IFERROR((X150*'1v -ostali'!$C$6)/100,"")</f>
        <v>0</v>
      </c>
      <c r="AF150" s="29">
        <f>+IFERROR((AB150*'1v -ostali'!$C$6)/100,"")</f>
        <v>0</v>
      </c>
      <c r="AG150" s="29">
        <f>+IFERROR((AC150*'1v -ostali'!$C$6)/100,"")</f>
        <v>0</v>
      </c>
    </row>
    <row r="151" spans="1:33" x14ac:dyDescent="0.2">
      <c r="A151">
        <f t="shared" si="15"/>
        <v>0</v>
      </c>
      <c r="B151">
        <f>+IF(MAX(B$4:B150)+1&lt;=B$1,B150+1,0)</f>
        <v>0</v>
      </c>
      <c r="C151" s="194">
        <f t="shared" si="17"/>
        <v>0</v>
      </c>
      <c r="D151">
        <f t="shared" si="18"/>
        <v>0</v>
      </c>
      <c r="E151" s="319">
        <f t="shared" si="19"/>
        <v>0</v>
      </c>
      <c r="F151" s="194">
        <f t="shared" si="16"/>
        <v>0</v>
      </c>
      <c r="G151">
        <f>_xlfn.IFNA(IF($B151=0,0,+VLOOKUP($B151,'1v -ostali'!$A$15:$O$372,G$3,FALSE)),"")</f>
        <v>0</v>
      </c>
      <c r="I151">
        <f>_xlfn.IFNA(IF($B151=0,0,+VLOOKUP($B151,'1v -ostali'!$A$15:$O$372,I$3,FALSE)),"")</f>
        <v>0</v>
      </c>
      <c r="J151">
        <f>_xlfn.IFNA(IF($B151=0,0,+VLOOKUP($B151,'1v -ostali'!$A$15:$O$372,J$3,FALSE)),"")</f>
        <v>0</v>
      </c>
      <c r="K151">
        <f>_xlfn.IFNA(IF($B151=0,0,+VLOOKUP($B151,'1v -ostali'!$A$15:$O$372,K$3,FALSE)),"")</f>
        <v>0</v>
      </c>
      <c r="L151">
        <f>_xlfn.IFNA(IF($B151=0,0,+VLOOKUP($B151,'1v -ostali'!$A$15:$O$372,L$3,FALSE)),"")</f>
        <v>0</v>
      </c>
      <c r="M151">
        <f>_xlfn.IFNA(IF($B151=0,0,+VLOOKUP($B151,'1v -ostali'!$A$15:$O$372,M$3,FALSE)),"")</f>
        <v>0</v>
      </c>
      <c r="N151">
        <f>_xlfn.IFNA(IF($B151=0,0,+VLOOKUP($B151,'1v -ostali'!$A$15:$O$372,N$3,FALSE)),"")</f>
        <v>0</v>
      </c>
      <c r="O151">
        <f>_xlfn.IFNA(IF($B151=0,0,+VLOOKUP($B151,'1v -ostali'!$A$15:$O$372,O$3,FALSE)),"")</f>
        <v>0</v>
      </c>
      <c r="R151">
        <f>_xlfn.IFNA(IF($B151=0,0,+VLOOKUP($B151,'1v -ostali'!$A$15:$O$372,R$3,FALSE)),"")</f>
        <v>0</v>
      </c>
      <c r="S151">
        <f>_xlfn.IFNA(IF($B151=0,0,+VLOOKUP($B151,'1v -ostali'!$A$15:$O$372,S$3,FALSE)),"")</f>
        <v>0</v>
      </c>
      <c r="T151" s="29">
        <f>_xlfn.IFNA(IF($B151=0,0,+VLOOKUP($B151,'1v -ostali'!$A$15:$AC$372,T$3,FALSE)),"")</f>
        <v>0</v>
      </c>
      <c r="U151" s="29">
        <f>_xlfn.IFNA(IF($B151=0,0,+VLOOKUP($B151,'1v -ostali'!$A$15:$AC$372,U$3,FALSE)),"")</f>
        <v>0</v>
      </c>
      <c r="V151" s="29">
        <f>_xlfn.IFNA(IF($B151=0,0,+VLOOKUP($B151,'1v -ostali'!$A$15:$AC$372,V$3,FALSE)),"")</f>
        <v>0</v>
      </c>
      <c r="W151" s="29">
        <f>_xlfn.IFNA(IF($B151=0,0,+VLOOKUP($B151,'1v -ostali'!$A$15:$AC$372,W$3,FALSE)),"")</f>
        <v>0</v>
      </c>
      <c r="X151" s="29">
        <f>_xlfn.IFNA(IF($B151=0,0,+VLOOKUP($B151,'1v -ostali'!$A$15:$AC$372,X$3,FALSE)),"")</f>
        <v>0</v>
      </c>
      <c r="Y151" s="29">
        <f>_xlfn.IFNA(IF($B151=0,0,+VLOOKUP($B151,'1v -ostali'!$A$15:$AC$372,Y$3,FALSE)),"")</f>
        <v>0</v>
      </c>
      <c r="Z151" s="29">
        <f>_xlfn.IFNA(IF($B151=0,0,+VLOOKUP($B151,'1v -ostali'!$A$15:$AC$372,Z$3,FALSE)),"")</f>
        <v>0</v>
      </c>
      <c r="AA151" s="29">
        <f>_xlfn.IFNA(IF($B151=0,0,+VLOOKUP($B151,'1v -ostali'!$A$15:$AC$372,AA$3,FALSE)),"")</f>
        <v>0</v>
      </c>
      <c r="AB151" s="29">
        <f>_xlfn.IFNA(IF($B151=0,0,+VLOOKUP($B151,'1v -ostali'!$A$15:$AC$372,AB$3,FALSE)),"")</f>
        <v>0</v>
      </c>
      <c r="AC151" s="29">
        <f>_xlfn.IFNA(IF($B151=0,0,+VLOOKUP($B151,'1v -ostali'!$A$15:$AC$372,AC$3,FALSE)),"")</f>
        <v>0</v>
      </c>
      <c r="AD151" s="29">
        <f>+IFERROR((W151*'1v -ostali'!$C$6)/100,"")</f>
        <v>0</v>
      </c>
      <c r="AE151" s="29">
        <f>+IFERROR((X151*'1v -ostali'!$C$6)/100,"")</f>
        <v>0</v>
      </c>
      <c r="AF151" s="29">
        <f>+IFERROR((AB151*'1v -ostali'!$C$6)/100,"")</f>
        <v>0</v>
      </c>
      <c r="AG151" s="29">
        <f>+IFERROR((AC151*'1v -ostali'!$C$6)/100,"")</f>
        <v>0</v>
      </c>
    </row>
    <row r="152" spans="1:33" x14ac:dyDescent="0.2">
      <c r="A152">
        <f t="shared" si="15"/>
        <v>0</v>
      </c>
      <c r="B152">
        <f>+IF(MAX(B$4:B151)+1&lt;=B$1,B151+1,0)</f>
        <v>0</v>
      </c>
      <c r="C152" s="194">
        <f t="shared" si="17"/>
        <v>0</v>
      </c>
      <c r="D152">
        <f t="shared" si="18"/>
        <v>0</v>
      </c>
      <c r="E152" s="319">
        <f t="shared" si="19"/>
        <v>0</v>
      </c>
      <c r="F152" s="194">
        <f t="shared" si="16"/>
        <v>0</v>
      </c>
      <c r="G152">
        <f>_xlfn.IFNA(IF($B152=0,0,+VLOOKUP($B152,'1v -ostali'!$A$15:$O$372,G$3,FALSE)),"")</f>
        <v>0</v>
      </c>
      <c r="I152">
        <f>_xlfn.IFNA(IF($B152=0,0,+VLOOKUP($B152,'1v -ostali'!$A$15:$O$372,I$3,FALSE)),"")</f>
        <v>0</v>
      </c>
      <c r="J152">
        <f>_xlfn.IFNA(IF($B152=0,0,+VLOOKUP($B152,'1v -ostali'!$A$15:$O$372,J$3,FALSE)),"")</f>
        <v>0</v>
      </c>
      <c r="K152">
        <f>_xlfn.IFNA(IF($B152=0,0,+VLOOKUP($B152,'1v -ostali'!$A$15:$O$372,K$3,FALSE)),"")</f>
        <v>0</v>
      </c>
      <c r="L152">
        <f>_xlfn.IFNA(IF($B152=0,0,+VLOOKUP($B152,'1v -ostali'!$A$15:$O$372,L$3,FALSE)),"")</f>
        <v>0</v>
      </c>
      <c r="M152">
        <f>_xlfn.IFNA(IF($B152=0,0,+VLOOKUP($B152,'1v -ostali'!$A$15:$O$372,M$3,FALSE)),"")</f>
        <v>0</v>
      </c>
      <c r="N152">
        <f>_xlfn.IFNA(IF($B152=0,0,+VLOOKUP($B152,'1v -ostali'!$A$15:$O$372,N$3,FALSE)),"")</f>
        <v>0</v>
      </c>
      <c r="O152">
        <f>_xlfn.IFNA(IF($B152=0,0,+VLOOKUP($B152,'1v -ostali'!$A$15:$O$372,O$3,FALSE)),"")</f>
        <v>0</v>
      </c>
      <c r="R152">
        <f>_xlfn.IFNA(IF($B152=0,0,+VLOOKUP($B152,'1v -ostali'!$A$15:$O$372,R$3,FALSE)),"")</f>
        <v>0</v>
      </c>
      <c r="S152">
        <f>_xlfn.IFNA(IF($B152=0,0,+VLOOKUP($B152,'1v -ostali'!$A$15:$O$372,S$3,FALSE)),"")</f>
        <v>0</v>
      </c>
      <c r="T152" s="29">
        <f>_xlfn.IFNA(IF($B152=0,0,+VLOOKUP($B152,'1v -ostali'!$A$15:$AC$372,T$3,FALSE)),"")</f>
        <v>0</v>
      </c>
      <c r="U152" s="29">
        <f>_xlfn.IFNA(IF($B152=0,0,+VLOOKUP($B152,'1v -ostali'!$A$15:$AC$372,U$3,FALSE)),"")</f>
        <v>0</v>
      </c>
      <c r="V152" s="29">
        <f>_xlfn.IFNA(IF($B152=0,0,+VLOOKUP($B152,'1v -ostali'!$A$15:$AC$372,V$3,FALSE)),"")</f>
        <v>0</v>
      </c>
      <c r="W152" s="29">
        <f>_xlfn.IFNA(IF($B152=0,0,+VLOOKUP($B152,'1v -ostali'!$A$15:$AC$372,W$3,FALSE)),"")</f>
        <v>0</v>
      </c>
      <c r="X152" s="29">
        <f>_xlfn.IFNA(IF($B152=0,0,+VLOOKUP($B152,'1v -ostali'!$A$15:$AC$372,X$3,FALSE)),"")</f>
        <v>0</v>
      </c>
      <c r="Y152" s="29">
        <f>_xlfn.IFNA(IF($B152=0,0,+VLOOKUP($B152,'1v -ostali'!$A$15:$AC$372,Y$3,FALSE)),"")</f>
        <v>0</v>
      </c>
      <c r="Z152" s="29">
        <f>_xlfn.IFNA(IF($B152=0,0,+VLOOKUP($B152,'1v -ostali'!$A$15:$AC$372,Z$3,FALSE)),"")</f>
        <v>0</v>
      </c>
      <c r="AA152" s="29">
        <f>_xlfn.IFNA(IF($B152=0,0,+VLOOKUP($B152,'1v -ostali'!$A$15:$AC$372,AA$3,FALSE)),"")</f>
        <v>0</v>
      </c>
      <c r="AB152" s="29">
        <f>_xlfn.IFNA(IF($B152=0,0,+VLOOKUP($B152,'1v -ostali'!$A$15:$AC$372,AB$3,FALSE)),"")</f>
        <v>0</v>
      </c>
      <c r="AC152" s="29">
        <f>_xlfn.IFNA(IF($B152=0,0,+VLOOKUP($B152,'1v -ostali'!$A$15:$AC$372,AC$3,FALSE)),"")</f>
        <v>0</v>
      </c>
      <c r="AD152" s="29">
        <f>+IFERROR((W152*'1v -ostali'!$C$6)/100,"")</f>
        <v>0</v>
      </c>
      <c r="AE152" s="29">
        <f>+IFERROR((X152*'1v -ostali'!$C$6)/100,"")</f>
        <v>0</v>
      </c>
      <c r="AF152" s="29">
        <f>+IFERROR((AB152*'1v -ostali'!$C$6)/100,"")</f>
        <v>0</v>
      </c>
      <c r="AG152" s="29">
        <f>+IFERROR((AC152*'1v -ostali'!$C$6)/100,"")</f>
        <v>0</v>
      </c>
    </row>
    <row r="153" spans="1:33" x14ac:dyDescent="0.2">
      <c r="A153">
        <f t="shared" si="15"/>
        <v>0</v>
      </c>
      <c r="B153">
        <f>+IF(MAX(B$4:B152)+1&lt;=B$1,B152+1,0)</f>
        <v>0</v>
      </c>
      <c r="C153" s="194">
        <f t="shared" si="17"/>
        <v>0</v>
      </c>
      <c r="D153">
        <f t="shared" si="18"/>
        <v>0</v>
      </c>
      <c r="E153" s="319">
        <f t="shared" si="19"/>
        <v>0</v>
      </c>
      <c r="F153" s="194">
        <f t="shared" si="16"/>
        <v>0</v>
      </c>
      <c r="G153">
        <f>_xlfn.IFNA(IF($B153=0,0,+VLOOKUP($B153,'1v -ostali'!$A$15:$O$372,G$3,FALSE)),"")</f>
        <v>0</v>
      </c>
      <c r="I153">
        <f>_xlfn.IFNA(IF($B153=0,0,+VLOOKUP($B153,'1v -ostali'!$A$15:$O$372,I$3,FALSE)),"")</f>
        <v>0</v>
      </c>
      <c r="J153">
        <f>_xlfn.IFNA(IF($B153=0,0,+VLOOKUP($B153,'1v -ostali'!$A$15:$O$372,J$3,FALSE)),"")</f>
        <v>0</v>
      </c>
      <c r="K153">
        <f>_xlfn.IFNA(IF($B153=0,0,+VLOOKUP($B153,'1v -ostali'!$A$15:$O$372,K$3,FALSE)),"")</f>
        <v>0</v>
      </c>
      <c r="L153">
        <f>_xlfn.IFNA(IF($B153=0,0,+VLOOKUP($B153,'1v -ostali'!$A$15:$O$372,L$3,FALSE)),"")</f>
        <v>0</v>
      </c>
      <c r="M153">
        <f>_xlfn.IFNA(IF($B153=0,0,+VLOOKUP($B153,'1v -ostali'!$A$15:$O$372,M$3,FALSE)),"")</f>
        <v>0</v>
      </c>
      <c r="N153">
        <f>_xlfn.IFNA(IF($B153=0,0,+VLOOKUP($B153,'1v -ostali'!$A$15:$O$372,N$3,FALSE)),"")</f>
        <v>0</v>
      </c>
      <c r="O153">
        <f>_xlfn.IFNA(IF($B153=0,0,+VLOOKUP($B153,'1v -ostali'!$A$15:$O$372,O$3,FALSE)),"")</f>
        <v>0</v>
      </c>
      <c r="R153">
        <f>_xlfn.IFNA(IF($B153=0,0,+VLOOKUP($B153,'1v -ostali'!$A$15:$O$372,R$3,FALSE)),"")</f>
        <v>0</v>
      </c>
      <c r="S153">
        <f>_xlfn.IFNA(IF($B153=0,0,+VLOOKUP($B153,'1v -ostali'!$A$15:$O$372,S$3,FALSE)),"")</f>
        <v>0</v>
      </c>
      <c r="T153" s="29">
        <f>_xlfn.IFNA(IF($B153=0,0,+VLOOKUP($B153,'1v -ostali'!$A$15:$AC$372,T$3,FALSE)),"")</f>
        <v>0</v>
      </c>
      <c r="U153" s="29">
        <f>_xlfn.IFNA(IF($B153=0,0,+VLOOKUP($B153,'1v -ostali'!$A$15:$AC$372,U$3,FALSE)),"")</f>
        <v>0</v>
      </c>
      <c r="V153" s="29">
        <f>_xlfn.IFNA(IF($B153=0,0,+VLOOKUP($B153,'1v -ostali'!$A$15:$AC$372,V$3,FALSE)),"")</f>
        <v>0</v>
      </c>
      <c r="W153" s="29">
        <f>_xlfn.IFNA(IF($B153=0,0,+VLOOKUP($B153,'1v -ostali'!$A$15:$AC$372,W$3,FALSE)),"")</f>
        <v>0</v>
      </c>
      <c r="X153" s="29">
        <f>_xlfn.IFNA(IF($B153=0,0,+VLOOKUP($B153,'1v -ostali'!$A$15:$AC$372,X$3,FALSE)),"")</f>
        <v>0</v>
      </c>
      <c r="Y153" s="29">
        <f>_xlfn.IFNA(IF($B153=0,0,+VLOOKUP($B153,'1v -ostali'!$A$15:$AC$372,Y$3,FALSE)),"")</f>
        <v>0</v>
      </c>
      <c r="Z153" s="29">
        <f>_xlfn.IFNA(IF($B153=0,0,+VLOOKUP($B153,'1v -ostali'!$A$15:$AC$372,Z$3,FALSE)),"")</f>
        <v>0</v>
      </c>
      <c r="AA153" s="29">
        <f>_xlfn.IFNA(IF($B153=0,0,+VLOOKUP($B153,'1v -ostali'!$A$15:$AC$372,AA$3,FALSE)),"")</f>
        <v>0</v>
      </c>
      <c r="AB153" s="29">
        <f>_xlfn.IFNA(IF($B153=0,0,+VLOOKUP($B153,'1v -ostali'!$A$15:$AC$372,AB$3,FALSE)),"")</f>
        <v>0</v>
      </c>
      <c r="AC153" s="29">
        <f>_xlfn.IFNA(IF($B153=0,0,+VLOOKUP($B153,'1v -ostali'!$A$15:$AC$372,AC$3,FALSE)),"")</f>
        <v>0</v>
      </c>
      <c r="AD153" s="29">
        <f>+IFERROR((W153*'1v -ostali'!$C$6)/100,"")</f>
        <v>0</v>
      </c>
      <c r="AE153" s="29">
        <f>+IFERROR((X153*'1v -ostali'!$C$6)/100,"")</f>
        <v>0</v>
      </c>
      <c r="AF153" s="29">
        <f>+IFERROR((AB153*'1v -ostali'!$C$6)/100,"")</f>
        <v>0</v>
      </c>
      <c r="AG153" s="29">
        <f>+IFERROR((AC153*'1v -ostali'!$C$6)/100,"")</f>
        <v>0</v>
      </c>
    </row>
    <row r="154" spans="1:33" x14ac:dyDescent="0.2">
      <c r="A154">
        <f t="shared" si="15"/>
        <v>0</v>
      </c>
      <c r="B154">
        <f>+IF(MAX(B$4:B153)+1&lt;=B$1,B153+1,0)</f>
        <v>0</v>
      </c>
      <c r="C154" s="194">
        <f t="shared" si="17"/>
        <v>0</v>
      </c>
      <c r="D154">
        <f t="shared" si="18"/>
        <v>0</v>
      </c>
      <c r="E154" s="319">
        <f t="shared" si="19"/>
        <v>0</v>
      </c>
      <c r="F154" s="194">
        <f t="shared" si="16"/>
        <v>0</v>
      </c>
      <c r="G154">
        <f>_xlfn.IFNA(IF($B154=0,0,+VLOOKUP($B154,'1v -ostali'!$A$15:$O$372,G$3,FALSE)),"")</f>
        <v>0</v>
      </c>
      <c r="I154">
        <f>_xlfn.IFNA(IF($B154=0,0,+VLOOKUP($B154,'1v -ostali'!$A$15:$O$372,I$3,FALSE)),"")</f>
        <v>0</v>
      </c>
      <c r="J154">
        <f>_xlfn.IFNA(IF($B154=0,0,+VLOOKUP($B154,'1v -ostali'!$A$15:$O$372,J$3,FALSE)),"")</f>
        <v>0</v>
      </c>
      <c r="K154">
        <f>_xlfn.IFNA(IF($B154=0,0,+VLOOKUP($B154,'1v -ostali'!$A$15:$O$372,K$3,FALSE)),"")</f>
        <v>0</v>
      </c>
      <c r="L154">
        <f>_xlfn.IFNA(IF($B154=0,0,+VLOOKUP($B154,'1v -ostali'!$A$15:$O$372,L$3,FALSE)),"")</f>
        <v>0</v>
      </c>
      <c r="M154">
        <f>_xlfn.IFNA(IF($B154=0,0,+VLOOKUP($B154,'1v -ostali'!$A$15:$O$372,M$3,FALSE)),"")</f>
        <v>0</v>
      </c>
      <c r="N154">
        <f>_xlfn.IFNA(IF($B154=0,0,+VLOOKUP($B154,'1v -ostali'!$A$15:$O$372,N$3,FALSE)),"")</f>
        <v>0</v>
      </c>
      <c r="O154">
        <f>_xlfn.IFNA(IF($B154=0,0,+VLOOKUP($B154,'1v -ostali'!$A$15:$O$372,O$3,FALSE)),"")</f>
        <v>0</v>
      </c>
      <c r="R154">
        <f>_xlfn.IFNA(IF($B154=0,0,+VLOOKUP($B154,'1v -ostali'!$A$15:$O$372,R$3,FALSE)),"")</f>
        <v>0</v>
      </c>
      <c r="S154">
        <f>_xlfn.IFNA(IF($B154=0,0,+VLOOKUP($B154,'1v -ostali'!$A$15:$O$372,S$3,FALSE)),"")</f>
        <v>0</v>
      </c>
      <c r="T154" s="29">
        <f>_xlfn.IFNA(IF($B154=0,0,+VLOOKUP($B154,'1v -ostali'!$A$15:$AC$372,T$3,FALSE)),"")</f>
        <v>0</v>
      </c>
      <c r="U154" s="29">
        <f>_xlfn.IFNA(IF($B154=0,0,+VLOOKUP($B154,'1v -ostali'!$A$15:$AC$372,U$3,FALSE)),"")</f>
        <v>0</v>
      </c>
      <c r="V154" s="29">
        <f>_xlfn.IFNA(IF($B154=0,0,+VLOOKUP($B154,'1v -ostali'!$A$15:$AC$372,V$3,FALSE)),"")</f>
        <v>0</v>
      </c>
      <c r="W154" s="29">
        <f>_xlfn.IFNA(IF($B154=0,0,+VLOOKUP($B154,'1v -ostali'!$A$15:$AC$372,W$3,FALSE)),"")</f>
        <v>0</v>
      </c>
      <c r="X154" s="29">
        <f>_xlfn.IFNA(IF($B154=0,0,+VLOOKUP($B154,'1v -ostali'!$A$15:$AC$372,X$3,FALSE)),"")</f>
        <v>0</v>
      </c>
      <c r="Y154" s="29">
        <f>_xlfn.IFNA(IF($B154=0,0,+VLOOKUP($B154,'1v -ostali'!$A$15:$AC$372,Y$3,FALSE)),"")</f>
        <v>0</v>
      </c>
      <c r="Z154" s="29">
        <f>_xlfn.IFNA(IF($B154=0,0,+VLOOKUP($B154,'1v -ostali'!$A$15:$AC$372,Z$3,FALSE)),"")</f>
        <v>0</v>
      </c>
      <c r="AA154" s="29">
        <f>_xlfn.IFNA(IF($B154=0,0,+VLOOKUP($B154,'1v -ostali'!$A$15:$AC$372,AA$3,FALSE)),"")</f>
        <v>0</v>
      </c>
      <c r="AB154" s="29">
        <f>_xlfn.IFNA(IF($B154=0,0,+VLOOKUP($B154,'1v -ostali'!$A$15:$AC$372,AB$3,FALSE)),"")</f>
        <v>0</v>
      </c>
      <c r="AC154" s="29">
        <f>_xlfn.IFNA(IF($B154=0,0,+VLOOKUP($B154,'1v -ostali'!$A$15:$AC$372,AC$3,FALSE)),"")</f>
        <v>0</v>
      </c>
      <c r="AD154" s="29">
        <f>+IFERROR((W154*'1v -ostali'!$C$6)/100,"")</f>
        <v>0</v>
      </c>
      <c r="AE154" s="29">
        <f>+IFERROR((X154*'1v -ostali'!$C$6)/100,"")</f>
        <v>0</v>
      </c>
      <c r="AF154" s="29">
        <f>+IFERROR((AB154*'1v -ostali'!$C$6)/100,"")</f>
        <v>0</v>
      </c>
      <c r="AG154" s="29">
        <f>+IFERROR((AC154*'1v -ostali'!$C$6)/100,"")</f>
        <v>0</v>
      </c>
    </row>
    <row r="155" spans="1:33" x14ac:dyDescent="0.2">
      <c r="A155">
        <f t="shared" si="15"/>
        <v>0</v>
      </c>
      <c r="B155">
        <f>+IF(MAX(B$4:B154)+1&lt;=B$1,B154+1,0)</f>
        <v>0</v>
      </c>
      <c r="C155" s="194">
        <f t="shared" si="17"/>
        <v>0</v>
      </c>
      <c r="D155">
        <f t="shared" si="18"/>
        <v>0</v>
      </c>
      <c r="E155" s="319">
        <f t="shared" si="19"/>
        <v>0</v>
      </c>
      <c r="F155" s="194">
        <f t="shared" si="16"/>
        <v>0</v>
      </c>
      <c r="G155">
        <f>_xlfn.IFNA(IF($B155=0,0,+VLOOKUP($B155,'1v -ostali'!$A$15:$O$372,G$3,FALSE)),"")</f>
        <v>0</v>
      </c>
      <c r="I155">
        <f>_xlfn.IFNA(IF($B155=0,0,+VLOOKUP($B155,'1v -ostali'!$A$15:$O$372,I$3,FALSE)),"")</f>
        <v>0</v>
      </c>
      <c r="J155">
        <f>_xlfn.IFNA(IF($B155=0,0,+VLOOKUP($B155,'1v -ostali'!$A$15:$O$372,J$3,FALSE)),"")</f>
        <v>0</v>
      </c>
      <c r="K155">
        <f>_xlfn.IFNA(IF($B155=0,0,+VLOOKUP($B155,'1v -ostali'!$A$15:$O$372,K$3,FALSE)),"")</f>
        <v>0</v>
      </c>
      <c r="L155">
        <f>_xlfn.IFNA(IF($B155=0,0,+VLOOKUP($B155,'1v -ostali'!$A$15:$O$372,L$3,FALSE)),"")</f>
        <v>0</v>
      </c>
      <c r="M155">
        <f>_xlfn.IFNA(IF($B155=0,0,+VLOOKUP($B155,'1v -ostali'!$A$15:$O$372,M$3,FALSE)),"")</f>
        <v>0</v>
      </c>
      <c r="N155">
        <f>_xlfn.IFNA(IF($B155=0,0,+VLOOKUP($B155,'1v -ostali'!$A$15:$O$372,N$3,FALSE)),"")</f>
        <v>0</v>
      </c>
      <c r="O155">
        <f>_xlfn.IFNA(IF($B155=0,0,+VLOOKUP($B155,'1v -ostali'!$A$15:$O$372,O$3,FALSE)),"")</f>
        <v>0</v>
      </c>
      <c r="R155">
        <f>_xlfn.IFNA(IF($B155=0,0,+VLOOKUP($B155,'1v -ostali'!$A$15:$O$372,R$3,FALSE)),"")</f>
        <v>0</v>
      </c>
      <c r="S155">
        <f>_xlfn.IFNA(IF($B155=0,0,+VLOOKUP($B155,'1v -ostali'!$A$15:$O$372,S$3,FALSE)),"")</f>
        <v>0</v>
      </c>
      <c r="T155" s="29">
        <f>_xlfn.IFNA(IF($B155=0,0,+VLOOKUP($B155,'1v -ostali'!$A$15:$AC$372,T$3,FALSE)),"")</f>
        <v>0</v>
      </c>
      <c r="U155" s="29">
        <f>_xlfn.IFNA(IF($B155=0,0,+VLOOKUP($B155,'1v -ostali'!$A$15:$AC$372,U$3,FALSE)),"")</f>
        <v>0</v>
      </c>
      <c r="V155" s="29">
        <f>_xlfn.IFNA(IF($B155=0,0,+VLOOKUP($B155,'1v -ostali'!$A$15:$AC$372,V$3,FALSE)),"")</f>
        <v>0</v>
      </c>
      <c r="W155" s="29">
        <f>_xlfn.IFNA(IF($B155=0,0,+VLOOKUP($B155,'1v -ostali'!$A$15:$AC$372,W$3,FALSE)),"")</f>
        <v>0</v>
      </c>
      <c r="X155" s="29">
        <f>_xlfn.IFNA(IF($B155=0,0,+VLOOKUP($B155,'1v -ostali'!$A$15:$AC$372,X$3,FALSE)),"")</f>
        <v>0</v>
      </c>
      <c r="Y155" s="29">
        <f>_xlfn.IFNA(IF($B155=0,0,+VLOOKUP($B155,'1v -ostali'!$A$15:$AC$372,Y$3,FALSE)),"")</f>
        <v>0</v>
      </c>
      <c r="Z155" s="29">
        <f>_xlfn.IFNA(IF($B155=0,0,+VLOOKUP($B155,'1v -ostali'!$A$15:$AC$372,Z$3,FALSE)),"")</f>
        <v>0</v>
      </c>
      <c r="AA155" s="29">
        <f>_xlfn.IFNA(IF($B155=0,0,+VLOOKUP($B155,'1v -ostali'!$A$15:$AC$372,AA$3,FALSE)),"")</f>
        <v>0</v>
      </c>
      <c r="AB155" s="29">
        <f>_xlfn.IFNA(IF($B155=0,0,+VLOOKUP($B155,'1v -ostali'!$A$15:$AC$372,AB$3,FALSE)),"")</f>
        <v>0</v>
      </c>
      <c r="AC155" s="29">
        <f>_xlfn.IFNA(IF($B155=0,0,+VLOOKUP($B155,'1v -ostali'!$A$15:$AC$372,AC$3,FALSE)),"")</f>
        <v>0</v>
      </c>
      <c r="AD155" s="29">
        <f>+IFERROR((W155*'1v -ostali'!$C$6)/100,"")</f>
        <v>0</v>
      </c>
      <c r="AE155" s="29">
        <f>+IFERROR((X155*'1v -ostali'!$C$6)/100,"")</f>
        <v>0</v>
      </c>
      <c r="AF155" s="29">
        <f>+IFERROR((AB155*'1v -ostali'!$C$6)/100,"")</f>
        <v>0</v>
      </c>
      <c r="AG155" s="29">
        <f>+IFERROR((AC155*'1v -ostali'!$C$6)/100,"")</f>
        <v>0</v>
      </c>
    </row>
    <row r="156" spans="1:33" x14ac:dyDescent="0.2">
      <c r="A156">
        <f t="shared" si="15"/>
        <v>0</v>
      </c>
      <c r="B156">
        <f>+IF(MAX(B$4:B155)+1&lt;=B$1,B155+1,0)</f>
        <v>0</v>
      </c>
      <c r="C156" s="194">
        <f t="shared" si="17"/>
        <v>0</v>
      </c>
      <c r="D156">
        <f t="shared" si="18"/>
        <v>0</v>
      </c>
      <c r="E156" s="319">
        <f t="shared" si="19"/>
        <v>0</v>
      </c>
      <c r="F156" s="194">
        <f t="shared" si="16"/>
        <v>0</v>
      </c>
      <c r="G156">
        <f>_xlfn.IFNA(IF($B156=0,0,+VLOOKUP($B156,'1v -ostali'!$A$15:$O$372,G$3,FALSE)),"")</f>
        <v>0</v>
      </c>
      <c r="I156">
        <f>_xlfn.IFNA(IF($B156=0,0,+VLOOKUP($B156,'1v -ostali'!$A$15:$O$372,I$3,FALSE)),"")</f>
        <v>0</v>
      </c>
      <c r="J156">
        <f>_xlfn.IFNA(IF($B156=0,0,+VLOOKUP($B156,'1v -ostali'!$A$15:$O$372,J$3,FALSE)),"")</f>
        <v>0</v>
      </c>
      <c r="K156">
        <f>_xlfn.IFNA(IF($B156=0,0,+VLOOKUP($B156,'1v -ostali'!$A$15:$O$372,K$3,FALSE)),"")</f>
        <v>0</v>
      </c>
      <c r="L156">
        <f>_xlfn.IFNA(IF($B156=0,0,+VLOOKUP($B156,'1v -ostali'!$A$15:$O$372,L$3,FALSE)),"")</f>
        <v>0</v>
      </c>
      <c r="M156">
        <f>_xlfn.IFNA(IF($B156=0,0,+VLOOKUP($B156,'1v -ostali'!$A$15:$O$372,M$3,FALSE)),"")</f>
        <v>0</v>
      </c>
      <c r="N156">
        <f>_xlfn.IFNA(IF($B156=0,0,+VLOOKUP($B156,'1v -ostali'!$A$15:$O$372,N$3,FALSE)),"")</f>
        <v>0</v>
      </c>
      <c r="O156">
        <f>_xlfn.IFNA(IF($B156=0,0,+VLOOKUP($B156,'1v -ostali'!$A$15:$O$372,O$3,FALSE)),"")</f>
        <v>0</v>
      </c>
      <c r="R156">
        <f>_xlfn.IFNA(IF($B156=0,0,+VLOOKUP($B156,'1v -ostali'!$A$15:$O$372,R$3,FALSE)),"")</f>
        <v>0</v>
      </c>
      <c r="S156">
        <f>_xlfn.IFNA(IF($B156=0,0,+VLOOKUP($B156,'1v -ostali'!$A$15:$O$372,S$3,FALSE)),"")</f>
        <v>0</v>
      </c>
      <c r="T156" s="29">
        <f>_xlfn.IFNA(IF($B156=0,0,+VLOOKUP($B156,'1v -ostali'!$A$15:$AC$372,T$3,FALSE)),"")</f>
        <v>0</v>
      </c>
      <c r="U156" s="29">
        <f>_xlfn.IFNA(IF($B156=0,0,+VLOOKUP($B156,'1v -ostali'!$A$15:$AC$372,U$3,FALSE)),"")</f>
        <v>0</v>
      </c>
      <c r="V156" s="29">
        <f>_xlfn.IFNA(IF($B156=0,0,+VLOOKUP($B156,'1v -ostali'!$A$15:$AC$372,V$3,FALSE)),"")</f>
        <v>0</v>
      </c>
      <c r="W156" s="29">
        <f>_xlfn.IFNA(IF($B156=0,0,+VLOOKUP($B156,'1v -ostali'!$A$15:$AC$372,W$3,FALSE)),"")</f>
        <v>0</v>
      </c>
      <c r="X156" s="29">
        <f>_xlfn.IFNA(IF($B156=0,0,+VLOOKUP($B156,'1v -ostali'!$A$15:$AC$372,X$3,FALSE)),"")</f>
        <v>0</v>
      </c>
      <c r="Y156" s="29">
        <f>_xlfn.IFNA(IF($B156=0,0,+VLOOKUP($B156,'1v -ostali'!$A$15:$AC$372,Y$3,FALSE)),"")</f>
        <v>0</v>
      </c>
      <c r="Z156" s="29">
        <f>_xlfn.IFNA(IF($B156=0,0,+VLOOKUP($B156,'1v -ostali'!$A$15:$AC$372,Z$3,FALSE)),"")</f>
        <v>0</v>
      </c>
      <c r="AA156" s="29">
        <f>_xlfn.IFNA(IF($B156=0,0,+VLOOKUP($B156,'1v -ostali'!$A$15:$AC$372,AA$3,FALSE)),"")</f>
        <v>0</v>
      </c>
      <c r="AB156" s="29">
        <f>_xlfn.IFNA(IF($B156=0,0,+VLOOKUP($B156,'1v -ostali'!$A$15:$AC$372,AB$3,FALSE)),"")</f>
        <v>0</v>
      </c>
      <c r="AC156" s="29">
        <f>_xlfn.IFNA(IF($B156=0,0,+VLOOKUP($B156,'1v -ostali'!$A$15:$AC$372,AC$3,FALSE)),"")</f>
        <v>0</v>
      </c>
      <c r="AD156" s="29">
        <f>+IFERROR((W156*'1v -ostali'!$C$6)/100,"")</f>
        <v>0</v>
      </c>
      <c r="AE156" s="29">
        <f>+IFERROR((X156*'1v -ostali'!$C$6)/100,"")</f>
        <v>0</v>
      </c>
      <c r="AF156" s="29">
        <f>+IFERROR((AB156*'1v -ostali'!$C$6)/100,"")</f>
        <v>0</v>
      </c>
      <c r="AG156" s="29">
        <f>+IFERROR((AC156*'1v -ostali'!$C$6)/100,"")</f>
        <v>0</v>
      </c>
    </row>
    <row r="157" spans="1:33" x14ac:dyDescent="0.2">
      <c r="A157">
        <f t="shared" si="15"/>
        <v>0</v>
      </c>
      <c r="B157">
        <f>+IF(MAX(B$4:B156)+1&lt;=B$1,B156+1,0)</f>
        <v>0</v>
      </c>
      <c r="C157" s="194">
        <f t="shared" si="17"/>
        <v>0</v>
      </c>
      <c r="D157">
        <f t="shared" si="18"/>
        <v>0</v>
      </c>
      <c r="E157" s="319">
        <f t="shared" si="19"/>
        <v>0</v>
      </c>
      <c r="F157" s="194">
        <f t="shared" si="16"/>
        <v>0</v>
      </c>
      <c r="G157">
        <f>_xlfn.IFNA(IF($B157=0,0,+VLOOKUP($B157,'1v -ostali'!$A$15:$O$372,G$3,FALSE)),"")</f>
        <v>0</v>
      </c>
      <c r="I157">
        <f>_xlfn.IFNA(IF($B157=0,0,+VLOOKUP($B157,'1v -ostali'!$A$15:$O$372,I$3,FALSE)),"")</f>
        <v>0</v>
      </c>
      <c r="J157">
        <f>_xlfn.IFNA(IF($B157=0,0,+VLOOKUP($B157,'1v -ostali'!$A$15:$O$372,J$3,FALSE)),"")</f>
        <v>0</v>
      </c>
      <c r="K157">
        <f>_xlfn.IFNA(IF($B157=0,0,+VLOOKUP($B157,'1v -ostali'!$A$15:$O$372,K$3,FALSE)),"")</f>
        <v>0</v>
      </c>
      <c r="L157">
        <f>_xlfn.IFNA(IF($B157=0,0,+VLOOKUP($B157,'1v -ostali'!$A$15:$O$372,L$3,FALSE)),"")</f>
        <v>0</v>
      </c>
      <c r="M157">
        <f>_xlfn.IFNA(IF($B157=0,0,+VLOOKUP($B157,'1v -ostali'!$A$15:$O$372,M$3,FALSE)),"")</f>
        <v>0</v>
      </c>
      <c r="N157">
        <f>_xlfn.IFNA(IF($B157=0,0,+VLOOKUP($B157,'1v -ostali'!$A$15:$O$372,N$3,FALSE)),"")</f>
        <v>0</v>
      </c>
      <c r="O157">
        <f>_xlfn.IFNA(IF($B157=0,0,+VLOOKUP($B157,'1v -ostali'!$A$15:$O$372,O$3,FALSE)),"")</f>
        <v>0</v>
      </c>
      <c r="R157">
        <f>_xlfn.IFNA(IF($B157=0,0,+VLOOKUP($B157,'1v -ostali'!$A$15:$O$372,R$3,FALSE)),"")</f>
        <v>0</v>
      </c>
      <c r="S157">
        <f>_xlfn.IFNA(IF($B157=0,0,+VLOOKUP($B157,'1v -ostali'!$A$15:$O$372,S$3,FALSE)),"")</f>
        <v>0</v>
      </c>
      <c r="T157" s="29">
        <f>_xlfn.IFNA(IF($B157=0,0,+VLOOKUP($B157,'1v -ostali'!$A$15:$AC$372,T$3,FALSE)),"")</f>
        <v>0</v>
      </c>
      <c r="U157" s="29">
        <f>_xlfn.IFNA(IF($B157=0,0,+VLOOKUP($B157,'1v -ostali'!$A$15:$AC$372,U$3,FALSE)),"")</f>
        <v>0</v>
      </c>
      <c r="V157" s="29">
        <f>_xlfn.IFNA(IF($B157=0,0,+VLOOKUP($B157,'1v -ostali'!$A$15:$AC$372,V$3,FALSE)),"")</f>
        <v>0</v>
      </c>
      <c r="W157" s="29">
        <f>_xlfn.IFNA(IF($B157=0,0,+VLOOKUP($B157,'1v -ostali'!$A$15:$AC$372,W$3,FALSE)),"")</f>
        <v>0</v>
      </c>
      <c r="X157" s="29">
        <f>_xlfn.IFNA(IF($B157=0,0,+VLOOKUP($B157,'1v -ostali'!$A$15:$AC$372,X$3,FALSE)),"")</f>
        <v>0</v>
      </c>
      <c r="Y157" s="29">
        <f>_xlfn.IFNA(IF($B157=0,0,+VLOOKUP($B157,'1v -ostali'!$A$15:$AC$372,Y$3,FALSE)),"")</f>
        <v>0</v>
      </c>
      <c r="Z157" s="29">
        <f>_xlfn.IFNA(IF($B157=0,0,+VLOOKUP($B157,'1v -ostali'!$A$15:$AC$372,Z$3,FALSE)),"")</f>
        <v>0</v>
      </c>
      <c r="AA157" s="29">
        <f>_xlfn.IFNA(IF($B157=0,0,+VLOOKUP($B157,'1v -ostali'!$A$15:$AC$372,AA$3,FALSE)),"")</f>
        <v>0</v>
      </c>
      <c r="AB157" s="29">
        <f>_xlfn.IFNA(IF($B157=0,0,+VLOOKUP($B157,'1v -ostali'!$A$15:$AC$372,AB$3,FALSE)),"")</f>
        <v>0</v>
      </c>
      <c r="AC157" s="29">
        <f>_xlfn.IFNA(IF($B157=0,0,+VLOOKUP($B157,'1v -ostali'!$A$15:$AC$372,AC$3,FALSE)),"")</f>
        <v>0</v>
      </c>
      <c r="AD157" s="29">
        <f>+IFERROR((W157*'1v -ostali'!$C$6)/100,"")</f>
        <v>0</v>
      </c>
      <c r="AE157" s="29">
        <f>+IFERROR((X157*'1v -ostali'!$C$6)/100,"")</f>
        <v>0</v>
      </c>
      <c r="AF157" s="29">
        <f>+IFERROR((AB157*'1v -ostali'!$C$6)/100,"")</f>
        <v>0</v>
      </c>
      <c r="AG157" s="29">
        <f>+IFERROR((AC157*'1v -ostali'!$C$6)/100,"")</f>
        <v>0</v>
      </c>
    </row>
    <row r="158" spans="1:33" x14ac:dyDescent="0.2">
      <c r="A158">
        <f t="shared" si="15"/>
        <v>0</v>
      </c>
      <c r="B158">
        <f>+IF(MAX(B$4:B157)+1&lt;=B$1,B157+1,0)</f>
        <v>0</v>
      </c>
      <c r="C158" s="194">
        <f t="shared" si="17"/>
        <v>0</v>
      </c>
      <c r="D158">
        <f t="shared" si="18"/>
        <v>0</v>
      </c>
      <c r="E158" s="319">
        <f t="shared" si="19"/>
        <v>0</v>
      </c>
      <c r="F158" s="194">
        <f t="shared" si="16"/>
        <v>0</v>
      </c>
      <c r="G158">
        <f>_xlfn.IFNA(IF($B158=0,0,+VLOOKUP($B158,'1v -ostali'!$A$15:$O$372,G$3,FALSE)),"")</f>
        <v>0</v>
      </c>
      <c r="I158">
        <f>_xlfn.IFNA(IF($B158=0,0,+VLOOKUP($B158,'1v -ostali'!$A$15:$O$372,I$3,FALSE)),"")</f>
        <v>0</v>
      </c>
      <c r="J158">
        <f>_xlfn.IFNA(IF($B158=0,0,+VLOOKUP($B158,'1v -ostali'!$A$15:$O$372,J$3,FALSE)),"")</f>
        <v>0</v>
      </c>
      <c r="K158">
        <f>_xlfn.IFNA(IF($B158=0,0,+VLOOKUP($B158,'1v -ostali'!$A$15:$O$372,K$3,FALSE)),"")</f>
        <v>0</v>
      </c>
      <c r="L158">
        <f>_xlfn.IFNA(IF($B158=0,0,+VLOOKUP($B158,'1v -ostali'!$A$15:$O$372,L$3,FALSE)),"")</f>
        <v>0</v>
      </c>
      <c r="M158">
        <f>_xlfn.IFNA(IF($B158=0,0,+VLOOKUP($B158,'1v -ostali'!$A$15:$O$372,M$3,FALSE)),"")</f>
        <v>0</v>
      </c>
      <c r="N158">
        <f>_xlfn.IFNA(IF($B158=0,0,+VLOOKUP($B158,'1v -ostali'!$A$15:$O$372,N$3,FALSE)),"")</f>
        <v>0</v>
      </c>
      <c r="O158">
        <f>_xlfn.IFNA(IF($B158=0,0,+VLOOKUP($B158,'1v -ostali'!$A$15:$O$372,O$3,FALSE)),"")</f>
        <v>0</v>
      </c>
      <c r="R158">
        <f>_xlfn.IFNA(IF($B158=0,0,+VLOOKUP($B158,'1v -ostali'!$A$15:$O$372,R$3,FALSE)),"")</f>
        <v>0</v>
      </c>
      <c r="S158">
        <f>_xlfn.IFNA(IF($B158=0,0,+VLOOKUP($B158,'1v -ostali'!$A$15:$O$372,S$3,FALSE)),"")</f>
        <v>0</v>
      </c>
      <c r="T158" s="29">
        <f>_xlfn.IFNA(IF($B158=0,0,+VLOOKUP($B158,'1v -ostali'!$A$15:$AC$372,T$3,FALSE)),"")</f>
        <v>0</v>
      </c>
      <c r="U158" s="29">
        <f>_xlfn.IFNA(IF($B158=0,0,+VLOOKUP($B158,'1v -ostali'!$A$15:$AC$372,U$3,FALSE)),"")</f>
        <v>0</v>
      </c>
      <c r="V158" s="29">
        <f>_xlfn.IFNA(IF($B158=0,0,+VLOOKUP($B158,'1v -ostali'!$A$15:$AC$372,V$3,FALSE)),"")</f>
        <v>0</v>
      </c>
      <c r="W158" s="29">
        <f>_xlfn.IFNA(IF($B158=0,0,+VLOOKUP($B158,'1v -ostali'!$A$15:$AC$372,W$3,FALSE)),"")</f>
        <v>0</v>
      </c>
      <c r="X158" s="29">
        <f>_xlfn.IFNA(IF($B158=0,0,+VLOOKUP($B158,'1v -ostali'!$A$15:$AC$372,X$3,FALSE)),"")</f>
        <v>0</v>
      </c>
      <c r="Y158" s="29">
        <f>_xlfn.IFNA(IF($B158=0,0,+VLOOKUP($B158,'1v -ostali'!$A$15:$AC$372,Y$3,FALSE)),"")</f>
        <v>0</v>
      </c>
      <c r="Z158" s="29">
        <f>_xlfn.IFNA(IF($B158=0,0,+VLOOKUP($B158,'1v -ostali'!$A$15:$AC$372,Z$3,FALSE)),"")</f>
        <v>0</v>
      </c>
      <c r="AA158" s="29">
        <f>_xlfn.IFNA(IF($B158=0,0,+VLOOKUP($B158,'1v -ostali'!$A$15:$AC$372,AA$3,FALSE)),"")</f>
        <v>0</v>
      </c>
      <c r="AB158" s="29">
        <f>_xlfn.IFNA(IF($B158=0,0,+VLOOKUP($B158,'1v -ostali'!$A$15:$AC$372,AB$3,FALSE)),"")</f>
        <v>0</v>
      </c>
      <c r="AC158" s="29">
        <f>_xlfn.IFNA(IF($B158=0,0,+VLOOKUP($B158,'1v -ostali'!$A$15:$AC$372,AC$3,FALSE)),"")</f>
        <v>0</v>
      </c>
      <c r="AD158" s="29">
        <f>+IFERROR((W158*'1v -ostali'!$C$6)/100,"")</f>
        <v>0</v>
      </c>
      <c r="AE158" s="29">
        <f>+IFERROR((X158*'1v -ostali'!$C$6)/100,"")</f>
        <v>0</v>
      </c>
      <c r="AF158" s="29">
        <f>+IFERROR((AB158*'1v -ostali'!$C$6)/100,"")</f>
        <v>0</v>
      </c>
      <c r="AG158" s="29">
        <f>+IFERROR((AC158*'1v -ostali'!$C$6)/100,"")</f>
        <v>0</v>
      </c>
    </row>
    <row r="159" spans="1:33" x14ac:dyDescent="0.2">
      <c r="A159">
        <f t="shared" si="15"/>
        <v>0</v>
      </c>
      <c r="B159">
        <f>+IF(MAX(B$4:B158)+1&lt;=B$1,B158+1,0)</f>
        <v>0</v>
      </c>
      <c r="C159" s="194">
        <f t="shared" si="17"/>
        <v>0</v>
      </c>
      <c r="D159">
        <f t="shared" si="18"/>
        <v>0</v>
      </c>
      <c r="E159" s="319">
        <f t="shared" si="19"/>
        <v>0</v>
      </c>
      <c r="F159" s="194">
        <f t="shared" si="16"/>
        <v>0</v>
      </c>
      <c r="G159">
        <f>_xlfn.IFNA(IF($B159=0,0,+VLOOKUP($B159,'1v -ostali'!$A$15:$O$372,G$3,FALSE)),"")</f>
        <v>0</v>
      </c>
      <c r="I159">
        <f>_xlfn.IFNA(IF($B159=0,0,+VLOOKUP($B159,'1v -ostali'!$A$15:$O$372,I$3,FALSE)),"")</f>
        <v>0</v>
      </c>
      <c r="J159">
        <f>_xlfn.IFNA(IF($B159=0,0,+VLOOKUP($B159,'1v -ostali'!$A$15:$O$372,J$3,FALSE)),"")</f>
        <v>0</v>
      </c>
      <c r="K159">
        <f>_xlfn.IFNA(IF($B159=0,0,+VLOOKUP($B159,'1v -ostali'!$A$15:$O$372,K$3,FALSE)),"")</f>
        <v>0</v>
      </c>
      <c r="L159">
        <f>_xlfn.IFNA(IF($B159=0,0,+VLOOKUP($B159,'1v -ostali'!$A$15:$O$372,L$3,FALSE)),"")</f>
        <v>0</v>
      </c>
      <c r="M159">
        <f>_xlfn.IFNA(IF($B159=0,0,+VLOOKUP($B159,'1v -ostali'!$A$15:$O$372,M$3,FALSE)),"")</f>
        <v>0</v>
      </c>
      <c r="N159">
        <f>_xlfn.IFNA(IF($B159=0,0,+VLOOKUP($B159,'1v -ostali'!$A$15:$O$372,N$3,FALSE)),"")</f>
        <v>0</v>
      </c>
      <c r="O159">
        <f>_xlfn.IFNA(IF($B159=0,0,+VLOOKUP($B159,'1v -ostali'!$A$15:$O$372,O$3,FALSE)),"")</f>
        <v>0</v>
      </c>
      <c r="R159">
        <f>_xlfn.IFNA(IF($B159=0,0,+VLOOKUP($B159,'1v -ostali'!$A$15:$O$372,R$3,FALSE)),"")</f>
        <v>0</v>
      </c>
      <c r="S159">
        <f>_xlfn.IFNA(IF($B159=0,0,+VLOOKUP($B159,'1v -ostali'!$A$15:$O$372,S$3,FALSE)),"")</f>
        <v>0</v>
      </c>
      <c r="T159" s="29">
        <f>_xlfn.IFNA(IF($B159=0,0,+VLOOKUP($B159,'1v -ostali'!$A$15:$AC$372,T$3,FALSE)),"")</f>
        <v>0</v>
      </c>
      <c r="U159" s="29">
        <f>_xlfn.IFNA(IF($B159=0,0,+VLOOKUP($B159,'1v -ostali'!$A$15:$AC$372,U$3,FALSE)),"")</f>
        <v>0</v>
      </c>
      <c r="V159" s="29">
        <f>_xlfn.IFNA(IF($B159=0,0,+VLOOKUP($B159,'1v -ostali'!$A$15:$AC$372,V$3,FALSE)),"")</f>
        <v>0</v>
      </c>
      <c r="W159" s="29">
        <f>_xlfn.IFNA(IF($B159=0,0,+VLOOKUP($B159,'1v -ostali'!$A$15:$AC$372,W$3,FALSE)),"")</f>
        <v>0</v>
      </c>
      <c r="X159" s="29">
        <f>_xlfn.IFNA(IF($B159=0,0,+VLOOKUP($B159,'1v -ostali'!$A$15:$AC$372,X$3,FALSE)),"")</f>
        <v>0</v>
      </c>
      <c r="Y159" s="29">
        <f>_xlfn.IFNA(IF($B159=0,0,+VLOOKUP($B159,'1v -ostali'!$A$15:$AC$372,Y$3,FALSE)),"")</f>
        <v>0</v>
      </c>
      <c r="Z159" s="29">
        <f>_xlfn.IFNA(IF($B159=0,0,+VLOOKUP($B159,'1v -ostali'!$A$15:$AC$372,Z$3,FALSE)),"")</f>
        <v>0</v>
      </c>
      <c r="AA159" s="29">
        <f>_xlfn.IFNA(IF($B159=0,0,+VLOOKUP($B159,'1v -ostali'!$A$15:$AC$372,AA$3,FALSE)),"")</f>
        <v>0</v>
      </c>
      <c r="AB159" s="29">
        <f>_xlfn.IFNA(IF($B159=0,0,+VLOOKUP($B159,'1v -ostali'!$A$15:$AC$372,AB$3,FALSE)),"")</f>
        <v>0</v>
      </c>
      <c r="AC159" s="29">
        <f>_xlfn.IFNA(IF($B159=0,0,+VLOOKUP($B159,'1v -ostali'!$A$15:$AC$372,AC$3,FALSE)),"")</f>
        <v>0</v>
      </c>
      <c r="AD159" s="29">
        <f>+IFERROR((W159*'1v -ostali'!$C$6)/100,"")</f>
        <v>0</v>
      </c>
      <c r="AE159" s="29">
        <f>+IFERROR((X159*'1v -ostali'!$C$6)/100,"")</f>
        <v>0</v>
      </c>
      <c r="AF159" s="29">
        <f>+IFERROR((AB159*'1v -ostali'!$C$6)/100,"")</f>
        <v>0</v>
      </c>
      <c r="AG159" s="29">
        <f>+IFERROR((AC159*'1v -ostali'!$C$6)/100,"")</f>
        <v>0</v>
      </c>
    </row>
    <row r="160" spans="1:33" x14ac:dyDescent="0.2">
      <c r="A160">
        <f t="shared" si="15"/>
        <v>0</v>
      </c>
      <c r="B160">
        <f>+IF(MAX(B$4:B159)+1&lt;=B$1,B159+1,0)</f>
        <v>0</v>
      </c>
      <c r="C160" s="194">
        <f t="shared" si="17"/>
        <v>0</v>
      </c>
      <c r="D160">
        <f t="shared" si="18"/>
        <v>0</v>
      </c>
      <c r="E160" s="319">
        <f t="shared" si="19"/>
        <v>0</v>
      </c>
      <c r="F160" s="194">
        <f t="shared" si="16"/>
        <v>0</v>
      </c>
      <c r="G160">
        <f>_xlfn.IFNA(IF($B160=0,0,+VLOOKUP($B160,'1v -ostali'!$A$15:$O$372,G$3,FALSE)),"")</f>
        <v>0</v>
      </c>
      <c r="I160">
        <f>_xlfn.IFNA(IF($B160=0,0,+VLOOKUP($B160,'1v -ostali'!$A$15:$O$372,I$3,FALSE)),"")</f>
        <v>0</v>
      </c>
      <c r="J160">
        <f>_xlfn.IFNA(IF($B160=0,0,+VLOOKUP($B160,'1v -ostali'!$A$15:$O$372,J$3,FALSE)),"")</f>
        <v>0</v>
      </c>
      <c r="K160">
        <f>_xlfn.IFNA(IF($B160=0,0,+VLOOKUP($B160,'1v -ostali'!$A$15:$O$372,K$3,FALSE)),"")</f>
        <v>0</v>
      </c>
      <c r="L160">
        <f>_xlfn.IFNA(IF($B160=0,0,+VLOOKUP($B160,'1v -ostali'!$A$15:$O$372,L$3,FALSE)),"")</f>
        <v>0</v>
      </c>
      <c r="M160">
        <f>_xlfn.IFNA(IF($B160=0,0,+VLOOKUP($B160,'1v -ostali'!$A$15:$O$372,M$3,FALSE)),"")</f>
        <v>0</v>
      </c>
      <c r="N160">
        <f>_xlfn.IFNA(IF($B160=0,0,+VLOOKUP($B160,'1v -ostali'!$A$15:$O$372,N$3,FALSE)),"")</f>
        <v>0</v>
      </c>
      <c r="O160">
        <f>_xlfn.IFNA(IF($B160=0,0,+VLOOKUP($B160,'1v -ostali'!$A$15:$O$372,O$3,FALSE)),"")</f>
        <v>0</v>
      </c>
      <c r="R160">
        <f>_xlfn.IFNA(IF($B160=0,0,+VLOOKUP($B160,'1v -ostali'!$A$15:$O$372,R$3,FALSE)),"")</f>
        <v>0</v>
      </c>
      <c r="S160">
        <f>_xlfn.IFNA(IF($B160=0,0,+VLOOKUP($B160,'1v -ostali'!$A$15:$O$372,S$3,FALSE)),"")</f>
        <v>0</v>
      </c>
      <c r="T160" s="29">
        <f>_xlfn.IFNA(IF($B160=0,0,+VLOOKUP($B160,'1v -ostali'!$A$15:$AC$372,T$3,FALSE)),"")</f>
        <v>0</v>
      </c>
      <c r="U160" s="29">
        <f>_xlfn.IFNA(IF($B160=0,0,+VLOOKUP($B160,'1v -ostali'!$A$15:$AC$372,U$3,FALSE)),"")</f>
        <v>0</v>
      </c>
      <c r="V160" s="29">
        <f>_xlfn.IFNA(IF($B160=0,0,+VLOOKUP($B160,'1v -ostali'!$A$15:$AC$372,V$3,FALSE)),"")</f>
        <v>0</v>
      </c>
      <c r="W160" s="29">
        <f>_xlfn.IFNA(IF($B160=0,0,+VLOOKUP($B160,'1v -ostali'!$A$15:$AC$372,W$3,FALSE)),"")</f>
        <v>0</v>
      </c>
      <c r="X160" s="29">
        <f>_xlfn.IFNA(IF($B160=0,0,+VLOOKUP($B160,'1v -ostali'!$A$15:$AC$372,X$3,FALSE)),"")</f>
        <v>0</v>
      </c>
      <c r="Y160" s="29">
        <f>_xlfn.IFNA(IF($B160=0,0,+VLOOKUP($B160,'1v -ostali'!$A$15:$AC$372,Y$3,FALSE)),"")</f>
        <v>0</v>
      </c>
      <c r="Z160" s="29">
        <f>_xlfn.IFNA(IF($B160=0,0,+VLOOKUP($B160,'1v -ostali'!$A$15:$AC$372,Z$3,FALSE)),"")</f>
        <v>0</v>
      </c>
      <c r="AA160" s="29">
        <f>_xlfn.IFNA(IF($B160=0,0,+VLOOKUP($B160,'1v -ostali'!$A$15:$AC$372,AA$3,FALSE)),"")</f>
        <v>0</v>
      </c>
      <c r="AB160" s="29">
        <f>_xlfn.IFNA(IF($B160=0,0,+VLOOKUP($B160,'1v -ostali'!$A$15:$AC$372,AB$3,FALSE)),"")</f>
        <v>0</v>
      </c>
      <c r="AC160" s="29">
        <f>_xlfn.IFNA(IF($B160=0,0,+VLOOKUP($B160,'1v -ostali'!$A$15:$AC$372,AC$3,FALSE)),"")</f>
        <v>0</v>
      </c>
      <c r="AD160" s="29">
        <f>+IFERROR((W160*'1v -ostali'!$C$6)/100,"")</f>
        <v>0</v>
      </c>
      <c r="AE160" s="29">
        <f>+IFERROR((X160*'1v -ostali'!$C$6)/100,"")</f>
        <v>0</v>
      </c>
      <c r="AF160" s="29">
        <f>+IFERROR((AB160*'1v -ostali'!$C$6)/100,"")</f>
        <v>0</v>
      </c>
      <c r="AG160" s="29">
        <f>+IFERROR((AC160*'1v -ostali'!$C$6)/100,"")</f>
        <v>0</v>
      </c>
    </row>
    <row r="161" spans="1:33" x14ac:dyDescent="0.2">
      <c r="A161">
        <f t="shared" si="15"/>
        <v>0</v>
      </c>
      <c r="B161">
        <f>+IF(MAX(B$4:B160)+1&lt;=B$1,B160+1,0)</f>
        <v>0</v>
      </c>
      <c r="C161" s="194">
        <f t="shared" si="17"/>
        <v>0</v>
      </c>
      <c r="D161">
        <f t="shared" si="18"/>
        <v>0</v>
      </c>
      <c r="E161" s="319">
        <f t="shared" si="19"/>
        <v>0</v>
      </c>
      <c r="F161" s="194">
        <f t="shared" si="16"/>
        <v>0</v>
      </c>
      <c r="G161">
        <f>_xlfn.IFNA(IF($B161=0,0,+VLOOKUP($B161,'1v -ostali'!$A$15:$O$372,G$3,FALSE)),"")</f>
        <v>0</v>
      </c>
      <c r="I161">
        <f>_xlfn.IFNA(IF($B161=0,0,+VLOOKUP($B161,'1v -ostali'!$A$15:$O$372,I$3,FALSE)),"")</f>
        <v>0</v>
      </c>
      <c r="J161">
        <f>_xlfn.IFNA(IF($B161=0,0,+VLOOKUP($B161,'1v -ostali'!$A$15:$O$372,J$3,FALSE)),"")</f>
        <v>0</v>
      </c>
      <c r="K161">
        <f>_xlfn.IFNA(IF($B161=0,0,+VLOOKUP($B161,'1v -ostali'!$A$15:$O$372,K$3,FALSE)),"")</f>
        <v>0</v>
      </c>
      <c r="L161">
        <f>_xlfn.IFNA(IF($B161=0,0,+VLOOKUP($B161,'1v -ostali'!$A$15:$O$372,L$3,FALSE)),"")</f>
        <v>0</v>
      </c>
      <c r="M161">
        <f>_xlfn.IFNA(IF($B161=0,0,+VLOOKUP($B161,'1v -ostali'!$A$15:$O$372,M$3,FALSE)),"")</f>
        <v>0</v>
      </c>
      <c r="N161">
        <f>_xlfn.IFNA(IF($B161=0,0,+VLOOKUP($B161,'1v -ostali'!$A$15:$O$372,N$3,FALSE)),"")</f>
        <v>0</v>
      </c>
      <c r="O161">
        <f>_xlfn.IFNA(IF($B161=0,0,+VLOOKUP($B161,'1v -ostali'!$A$15:$O$372,O$3,FALSE)),"")</f>
        <v>0</v>
      </c>
      <c r="R161">
        <f>_xlfn.IFNA(IF($B161=0,0,+VLOOKUP($B161,'1v -ostali'!$A$15:$O$372,R$3,FALSE)),"")</f>
        <v>0</v>
      </c>
      <c r="S161">
        <f>_xlfn.IFNA(IF($B161=0,0,+VLOOKUP($B161,'1v -ostali'!$A$15:$O$372,S$3,FALSE)),"")</f>
        <v>0</v>
      </c>
      <c r="T161" s="29">
        <f>_xlfn.IFNA(IF($B161=0,0,+VLOOKUP($B161,'1v -ostali'!$A$15:$AC$372,T$3,FALSE)),"")</f>
        <v>0</v>
      </c>
      <c r="U161" s="29">
        <f>_xlfn.IFNA(IF($B161=0,0,+VLOOKUP($B161,'1v -ostali'!$A$15:$AC$372,U$3,FALSE)),"")</f>
        <v>0</v>
      </c>
      <c r="V161" s="29">
        <f>_xlfn.IFNA(IF($B161=0,0,+VLOOKUP($B161,'1v -ostali'!$A$15:$AC$372,V$3,FALSE)),"")</f>
        <v>0</v>
      </c>
      <c r="W161" s="29">
        <f>_xlfn.IFNA(IF($B161=0,0,+VLOOKUP($B161,'1v -ostali'!$A$15:$AC$372,W$3,FALSE)),"")</f>
        <v>0</v>
      </c>
      <c r="X161" s="29">
        <f>_xlfn.IFNA(IF($B161=0,0,+VLOOKUP($B161,'1v -ostali'!$A$15:$AC$372,X$3,FALSE)),"")</f>
        <v>0</v>
      </c>
      <c r="Y161" s="29">
        <f>_xlfn.IFNA(IF($B161=0,0,+VLOOKUP($B161,'1v -ostali'!$A$15:$AC$372,Y$3,FALSE)),"")</f>
        <v>0</v>
      </c>
      <c r="Z161" s="29">
        <f>_xlfn.IFNA(IF($B161=0,0,+VLOOKUP($B161,'1v -ostali'!$A$15:$AC$372,Z$3,FALSE)),"")</f>
        <v>0</v>
      </c>
      <c r="AA161" s="29">
        <f>_xlfn.IFNA(IF($B161=0,0,+VLOOKUP($B161,'1v -ostali'!$A$15:$AC$372,AA$3,FALSE)),"")</f>
        <v>0</v>
      </c>
      <c r="AB161" s="29">
        <f>_xlfn.IFNA(IF($B161=0,0,+VLOOKUP($B161,'1v -ostali'!$A$15:$AC$372,AB$3,FALSE)),"")</f>
        <v>0</v>
      </c>
      <c r="AC161" s="29">
        <f>_xlfn.IFNA(IF($B161=0,0,+VLOOKUP($B161,'1v -ostali'!$A$15:$AC$372,AC$3,FALSE)),"")</f>
        <v>0</v>
      </c>
      <c r="AD161" s="29">
        <f>+IFERROR((W161*'1v -ostali'!$C$6)/100,"")</f>
        <v>0</v>
      </c>
      <c r="AE161" s="29">
        <f>+IFERROR((X161*'1v -ostali'!$C$6)/100,"")</f>
        <v>0</v>
      </c>
      <c r="AF161" s="29">
        <f>+IFERROR((AB161*'1v -ostali'!$C$6)/100,"")</f>
        <v>0</v>
      </c>
      <c r="AG161" s="29">
        <f>+IFERROR((AC161*'1v -ostali'!$C$6)/100,"")</f>
        <v>0</v>
      </c>
    </row>
    <row r="162" spans="1:33" x14ac:dyDescent="0.2">
      <c r="A162">
        <f t="shared" si="15"/>
        <v>0</v>
      </c>
      <c r="B162">
        <f>+IF(MAX(B$4:B161)+1&lt;=B$1,B161+1,0)</f>
        <v>0</v>
      </c>
      <c r="C162" s="194">
        <f t="shared" si="17"/>
        <v>0</v>
      </c>
      <c r="D162">
        <f t="shared" si="18"/>
        <v>0</v>
      </c>
      <c r="E162" s="319">
        <f t="shared" si="19"/>
        <v>0</v>
      </c>
      <c r="F162" s="194">
        <f t="shared" si="16"/>
        <v>0</v>
      </c>
      <c r="G162">
        <f>_xlfn.IFNA(IF($B162=0,0,+VLOOKUP($B162,'1v -ostali'!$A$15:$O$372,G$3,FALSE)),"")</f>
        <v>0</v>
      </c>
      <c r="I162">
        <f>_xlfn.IFNA(IF($B162=0,0,+VLOOKUP($B162,'1v -ostali'!$A$15:$O$372,I$3,FALSE)),"")</f>
        <v>0</v>
      </c>
      <c r="J162">
        <f>_xlfn.IFNA(IF($B162=0,0,+VLOOKUP($B162,'1v -ostali'!$A$15:$O$372,J$3,FALSE)),"")</f>
        <v>0</v>
      </c>
      <c r="K162">
        <f>_xlfn.IFNA(IF($B162=0,0,+VLOOKUP($B162,'1v -ostali'!$A$15:$O$372,K$3,FALSE)),"")</f>
        <v>0</v>
      </c>
      <c r="L162">
        <f>_xlfn.IFNA(IF($B162=0,0,+VLOOKUP($B162,'1v -ostali'!$A$15:$O$372,L$3,FALSE)),"")</f>
        <v>0</v>
      </c>
      <c r="M162">
        <f>_xlfn.IFNA(IF($B162=0,0,+VLOOKUP($B162,'1v -ostali'!$A$15:$O$372,M$3,FALSE)),"")</f>
        <v>0</v>
      </c>
      <c r="N162">
        <f>_xlfn.IFNA(IF($B162=0,0,+VLOOKUP($B162,'1v -ostali'!$A$15:$O$372,N$3,FALSE)),"")</f>
        <v>0</v>
      </c>
      <c r="O162">
        <f>_xlfn.IFNA(IF($B162=0,0,+VLOOKUP($B162,'1v -ostali'!$A$15:$O$372,O$3,FALSE)),"")</f>
        <v>0</v>
      </c>
      <c r="R162">
        <f>_xlfn.IFNA(IF($B162=0,0,+VLOOKUP($B162,'1v -ostali'!$A$15:$O$372,R$3,FALSE)),"")</f>
        <v>0</v>
      </c>
      <c r="S162">
        <f>_xlfn.IFNA(IF($B162=0,0,+VLOOKUP($B162,'1v -ostali'!$A$15:$O$372,S$3,FALSE)),"")</f>
        <v>0</v>
      </c>
      <c r="T162" s="29">
        <f>_xlfn.IFNA(IF($B162=0,0,+VLOOKUP($B162,'1v -ostali'!$A$15:$AC$372,T$3,FALSE)),"")</f>
        <v>0</v>
      </c>
      <c r="U162" s="29">
        <f>_xlfn.IFNA(IF($B162=0,0,+VLOOKUP($B162,'1v -ostali'!$A$15:$AC$372,U$3,FALSE)),"")</f>
        <v>0</v>
      </c>
      <c r="V162" s="29">
        <f>_xlfn.IFNA(IF($B162=0,0,+VLOOKUP($B162,'1v -ostali'!$A$15:$AC$372,V$3,FALSE)),"")</f>
        <v>0</v>
      </c>
      <c r="W162" s="29">
        <f>_xlfn.IFNA(IF($B162=0,0,+VLOOKUP($B162,'1v -ostali'!$A$15:$AC$372,W$3,FALSE)),"")</f>
        <v>0</v>
      </c>
      <c r="X162" s="29">
        <f>_xlfn.IFNA(IF($B162=0,0,+VLOOKUP($B162,'1v -ostali'!$A$15:$AC$372,X$3,FALSE)),"")</f>
        <v>0</v>
      </c>
      <c r="Y162" s="29">
        <f>_xlfn.IFNA(IF($B162=0,0,+VLOOKUP($B162,'1v -ostali'!$A$15:$AC$372,Y$3,FALSE)),"")</f>
        <v>0</v>
      </c>
      <c r="Z162" s="29">
        <f>_xlfn.IFNA(IF($B162=0,0,+VLOOKUP($B162,'1v -ostali'!$A$15:$AC$372,Z$3,FALSE)),"")</f>
        <v>0</v>
      </c>
      <c r="AA162" s="29">
        <f>_xlfn.IFNA(IF($B162=0,0,+VLOOKUP($B162,'1v -ostali'!$A$15:$AC$372,AA$3,FALSE)),"")</f>
        <v>0</v>
      </c>
      <c r="AB162" s="29">
        <f>_xlfn.IFNA(IF($B162=0,0,+VLOOKUP($B162,'1v -ostali'!$A$15:$AC$372,AB$3,FALSE)),"")</f>
        <v>0</v>
      </c>
      <c r="AC162" s="29">
        <f>_xlfn.IFNA(IF($B162=0,0,+VLOOKUP($B162,'1v -ostali'!$A$15:$AC$372,AC$3,FALSE)),"")</f>
        <v>0</v>
      </c>
      <c r="AD162" s="29">
        <f>+IFERROR((W162*'1v -ostali'!$C$6)/100,"")</f>
        <v>0</v>
      </c>
      <c r="AE162" s="29">
        <f>+IFERROR((X162*'1v -ostali'!$C$6)/100,"")</f>
        <v>0</v>
      </c>
      <c r="AF162" s="29">
        <f>+IFERROR((AB162*'1v -ostali'!$C$6)/100,"")</f>
        <v>0</v>
      </c>
      <c r="AG162" s="29">
        <f>+IFERROR((AC162*'1v -ostali'!$C$6)/100,"")</f>
        <v>0</v>
      </c>
    </row>
    <row r="163" spans="1:33" x14ac:dyDescent="0.2">
      <c r="A163">
        <f t="shared" si="15"/>
        <v>0</v>
      </c>
      <c r="B163">
        <f>+IF(MAX(B$4:B162)+1&lt;=B$1,B162+1,0)</f>
        <v>0</v>
      </c>
      <c r="C163" s="194">
        <f t="shared" si="17"/>
        <v>0</v>
      </c>
      <c r="D163">
        <f t="shared" si="18"/>
        <v>0</v>
      </c>
      <c r="E163" s="319">
        <f t="shared" si="19"/>
        <v>0</v>
      </c>
      <c r="F163" s="194">
        <f t="shared" si="16"/>
        <v>0</v>
      </c>
      <c r="G163">
        <f>_xlfn.IFNA(IF($B163=0,0,+VLOOKUP($B163,'1v -ostali'!$A$15:$O$372,G$3,FALSE)),"")</f>
        <v>0</v>
      </c>
      <c r="I163">
        <f>_xlfn.IFNA(IF($B163=0,0,+VLOOKUP($B163,'1v -ostali'!$A$15:$O$372,I$3,FALSE)),"")</f>
        <v>0</v>
      </c>
      <c r="J163">
        <f>_xlfn.IFNA(IF($B163=0,0,+VLOOKUP($B163,'1v -ostali'!$A$15:$O$372,J$3,FALSE)),"")</f>
        <v>0</v>
      </c>
      <c r="K163">
        <f>_xlfn.IFNA(IF($B163=0,0,+VLOOKUP($B163,'1v -ostali'!$A$15:$O$372,K$3,FALSE)),"")</f>
        <v>0</v>
      </c>
      <c r="L163">
        <f>_xlfn.IFNA(IF($B163=0,0,+VLOOKUP($B163,'1v -ostali'!$A$15:$O$372,L$3,FALSE)),"")</f>
        <v>0</v>
      </c>
      <c r="M163">
        <f>_xlfn.IFNA(IF($B163=0,0,+VLOOKUP($B163,'1v -ostali'!$A$15:$O$372,M$3,FALSE)),"")</f>
        <v>0</v>
      </c>
      <c r="N163">
        <f>_xlfn.IFNA(IF($B163=0,0,+VLOOKUP($B163,'1v -ostali'!$A$15:$O$372,N$3,FALSE)),"")</f>
        <v>0</v>
      </c>
      <c r="O163">
        <f>_xlfn.IFNA(IF($B163=0,0,+VLOOKUP($B163,'1v -ostali'!$A$15:$O$372,O$3,FALSE)),"")</f>
        <v>0</v>
      </c>
      <c r="R163">
        <f>_xlfn.IFNA(IF($B163=0,0,+VLOOKUP($B163,'1v -ostali'!$A$15:$O$372,R$3,FALSE)),"")</f>
        <v>0</v>
      </c>
      <c r="S163">
        <f>_xlfn.IFNA(IF($B163=0,0,+VLOOKUP($B163,'1v -ostali'!$A$15:$O$372,S$3,FALSE)),"")</f>
        <v>0</v>
      </c>
      <c r="T163" s="29">
        <f>_xlfn.IFNA(IF($B163=0,0,+VLOOKUP($B163,'1v -ostali'!$A$15:$AC$372,T$3,FALSE)),"")</f>
        <v>0</v>
      </c>
      <c r="U163" s="29">
        <f>_xlfn.IFNA(IF($B163=0,0,+VLOOKUP($B163,'1v -ostali'!$A$15:$AC$372,U$3,FALSE)),"")</f>
        <v>0</v>
      </c>
      <c r="V163" s="29">
        <f>_xlfn.IFNA(IF($B163=0,0,+VLOOKUP($B163,'1v -ostali'!$A$15:$AC$372,V$3,FALSE)),"")</f>
        <v>0</v>
      </c>
      <c r="W163" s="29">
        <f>_xlfn.IFNA(IF($B163=0,0,+VLOOKUP($B163,'1v -ostali'!$A$15:$AC$372,W$3,FALSE)),"")</f>
        <v>0</v>
      </c>
      <c r="X163" s="29">
        <f>_xlfn.IFNA(IF($B163=0,0,+VLOOKUP($B163,'1v -ostali'!$A$15:$AC$372,X$3,FALSE)),"")</f>
        <v>0</v>
      </c>
      <c r="Y163" s="29">
        <f>_xlfn.IFNA(IF($B163=0,0,+VLOOKUP($B163,'1v -ostali'!$A$15:$AC$372,Y$3,FALSE)),"")</f>
        <v>0</v>
      </c>
      <c r="Z163" s="29">
        <f>_xlfn.IFNA(IF($B163=0,0,+VLOOKUP($B163,'1v -ostali'!$A$15:$AC$372,Z$3,FALSE)),"")</f>
        <v>0</v>
      </c>
      <c r="AA163" s="29">
        <f>_xlfn.IFNA(IF($B163=0,0,+VLOOKUP($B163,'1v -ostali'!$A$15:$AC$372,AA$3,FALSE)),"")</f>
        <v>0</v>
      </c>
      <c r="AB163" s="29">
        <f>_xlfn.IFNA(IF($B163=0,0,+VLOOKUP($B163,'1v -ostali'!$A$15:$AC$372,AB$3,FALSE)),"")</f>
        <v>0</v>
      </c>
      <c r="AC163" s="29">
        <f>_xlfn.IFNA(IF($B163=0,0,+VLOOKUP($B163,'1v -ostali'!$A$15:$AC$372,AC$3,FALSE)),"")</f>
        <v>0</v>
      </c>
      <c r="AD163" s="29">
        <f>+IFERROR((W163*'1v -ostali'!$C$6)/100,"")</f>
        <v>0</v>
      </c>
      <c r="AE163" s="29">
        <f>+IFERROR((X163*'1v -ostali'!$C$6)/100,"")</f>
        <v>0</v>
      </c>
      <c r="AF163" s="29">
        <f>+IFERROR((AB163*'1v -ostali'!$C$6)/100,"")</f>
        <v>0</v>
      </c>
      <c r="AG163" s="29">
        <f>+IFERROR((AC163*'1v -ostali'!$C$6)/100,"")</f>
        <v>0</v>
      </c>
    </row>
    <row r="164" spans="1:33" x14ac:dyDescent="0.2">
      <c r="A164">
        <f t="shared" si="15"/>
        <v>0</v>
      </c>
      <c r="B164">
        <f>+IF(MAX(B$4:B163)+1&lt;=B$1,B163+1,0)</f>
        <v>0</v>
      </c>
      <c r="C164" s="194">
        <f t="shared" si="17"/>
        <v>0</v>
      </c>
      <c r="D164">
        <f t="shared" si="18"/>
        <v>0</v>
      </c>
      <c r="E164" s="319">
        <f t="shared" si="19"/>
        <v>0</v>
      </c>
      <c r="F164" s="194">
        <f t="shared" si="16"/>
        <v>0</v>
      </c>
      <c r="G164">
        <f>_xlfn.IFNA(IF($B164=0,0,+VLOOKUP($B164,'1v -ostali'!$A$15:$O$372,G$3,FALSE)),"")</f>
        <v>0</v>
      </c>
      <c r="I164">
        <f>_xlfn.IFNA(IF($B164=0,0,+VLOOKUP($B164,'1v -ostali'!$A$15:$O$372,I$3,FALSE)),"")</f>
        <v>0</v>
      </c>
      <c r="J164">
        <f>_xlfn.IFNA(IF($B164=0,0,+VLOOKUP($B164,'1v -ostali'!$A$15:$O$372,J$3,FALSE)),"")</f>
        <v>0</v>
      </c>
      <c r="K164">
        <f>_xlfn.IFNA(IF($B164=0,0,+VLOOKUP($B164,'1v -ostali'!$A$15:$O$372,K$3,FALSE)),"")</f>
        <v>0</v>
      </c>
      <c r="L164">
        <f>_xlfn.IFNA(IF($B164=0,0,+VLOOKUP($B164,'1v -ostali'!$A$15:$O$372,L$3,FALSE)),"")</f>
        <v>0</v>
      </c>
      <c r="M164">
        <f>_xlfn.IFNA(IF($B164=0,0,+VLOOKUP($B164,'1v -ostali'!$A$15:$O$372,M$3,FALSE)),"")</f>
        <v>0</v>
      </c>
      <c r="N164">
        <f>_xlfn.IFNA(IF($B164=0,0,+VLOOKUP($B164,'1v -ostali'!$A$15:$O$372,N$3,FALSE)),"")</f>
        <v>0</v>
      </c>
      <c r="O164">
        <f>_xlfn.IFNA(IF($B164=0,0,+VLOOKUP($B164,'1v -ostali'!$A$15:$O$372,O$3,FALSE)),"")</f>
        <v>0</v>
      </c>
      <c r="R164">
        <f>_xlfn.IFNA(IF($B164=0,0,+VLOOKUP($B164,'1v -ostali'!$A$15:$O$372,R$3,FALSE)),"")</f>
        <v>0</v>
      </c>
      <c r="S164">
        <f>_xlfn.IFNA(IF($B164=0,0,+VLOOKUP($B164,'1v -ostali'!$A$15:$O$372,S$3,FALSE)),"")</f>
        <v>0</v>
      </c>
      <c r="T164" s="29">
        <f>_xlfn.IFNA(IF($B164=0,0,+VLOOKUP($B164,'1v -ostali'!$A$15:$AC$372,T$3,FALSE)),"")</f>
        <v>0</v>
      </c>
      <c r="U164" s="29">
        <f>_xlfn.IFNA(IF($B164=0,0,+VLOOKUP($B164,'1v -ostali'!$A$15:$AC$372,U$3,FALSE)),"")</f>
        <v>0</v>
      </c>
      <c r="V164" s="29">
        <f>_xlfn.IFNA(IF($B164=0,0,+VLOOKUP($B164,'1v -ostali'!$A$15:$AC$372,V$3,FALSE)),"")</f>
        <v>0</v>
      </c>
      <c r="W164" s="29">
        <f>_xlfn.IFNA(IF($B164=0,0,+VLOOKUP($B164,'1v -ostali'!$A$15:$AC$372,W$3,FALSE)),"")</f>
        <v>0</v>
      </c>
      <c r="X164" s="29">
        <f>_xlfn.IFNA(IF($B164=0,0,+VLOOKUP($B164,'1v -ostali'!$A$15:$AC$372,X$3,FALSE)),"")</f>
        <v>0</v>
      </c>
      <c r="Y164" s="29">
        <f>_xlfn.IFNA(IF($B164=0,0,+VLOOKUP($B164,'1v -ostali'!$A$15:$AC$372,Y$3,FALSE)),"")</f>
        <v>0</v>
      </c>
      <c r="Z164" s="29">
        <f>_xlfn.IFNA(IF($B164=0,0,+VLOOKUP($B164,'1v -ostali'!$A$15:$AC$372,Z$3,FALSE)),"")</f>
        <v>0</v>
      </c>
      <c r="AA164" s="29">
        <f>_xlfn.IFNA(IF($B164=0,0,+VLOOKUP($B164,'1v -ostali'!$A$15:$AC$372,AA$3,FALSE)),"")</f>
        <v>0</v>
      </c>
      <c r="AB164" s="29">
        <f>_xlfn.IFNA(IF($B164=0,0,+VLOOKUP($B164,'1v -ostali'!$A$15:$AC$372,AB$3,FALSE)),"")</f>
        <v>0</v>
      </c>
      <c r="AC164" s="29">
        <f>_xlfn.IFNA(IF($B164=0,0,+VLOOKUP($B164,'1v -ostali'!$A$15:$AC$372,AC$3,FALSE)),"")</f>
        <v>0</v>
      </c>
      <c r="AD164" s="29">
        <f>+IFERROR((W164*'1v -ostali'!$C$6)/100,"")</f>
        <v>0</v>
      </c>
      <c r="AE164" s="29">
        <f>+IFERROR((X164*'1v -ostali'!$C$6)/100,"")</f>
        <v>0</v>
      </c>
      <c r="AF164" s="29">
        <f>+IFERROR((AB164*'1v -ostali'!$C$6)/100,"")</f>
        <v>0</v>
      </c>
      <c r="AG164" s="29">
        <f>+IFERROR((AC164*'1v -ostali'!$C$6)/100,"")</f>
        <v>0</v>
      </c>
    </row>
    <row r="165" spans="1:33" x14ac:dyDescent="0.2">
      <c r="A165">
        <f t="shared" si="15"/>
        <v>0</v>
      </c>
      <c r="B165">
        <f>+IF(MAX(B$4:B164)+1&lt;=B$1,B164+1,0)</f>
        <v>0</v>
      </c>
      <c r="C165" s="194">
        <f t="shared" si="17"/>
        <v>0</v>
      </c>
      <c r="D165">
        <f t="shared" si="18"/>
        <v>0</v>
      </c>
      <c r="E165" s="319">
        <f t="shared" si="19"/>
        <v>0</v>
      </c>
      <c r="F165" s="194">
        <f t="shared" si="16"/>
        <v>0</v>
      </c>
      <c r="G165">
        <f>_xlfn.IFNA(IF($B165=0,0,+VLOOKUP($B165,'1v -ostali'!$A$15:$O$372,G$3,FALSE)),"")</f>
        <v>0</v>
      </c>
      <c r="I165">
        <f>_xlfn.IFNA(IF($B165=0,0,+VLOOKUP($B165,'1v -ostali'!$A$15:$O$372,I$3,FALSE)),"")</f>
        <v>0</v>
      </c>
      <c r="J165">
        <f>_xlfn.IFNA(IF($B165=0,0,+VLOOKUP($B165,'1v -ostali'!$A$15:$O$372,J$3,FALSE)),"")</f>
        <v>0</v>
      </c>
      <c r="K165">
        <f>_xlfn.IFNA(IF($B165=0,0,+VLOOKUP($B165,'1v -ostali'!$A$15:$O$372,K$3,FALSE)),"")</f>
        <v>0</v>
      </c>
      <c r="L165">
        <f>_xlfn.IFNA(IF($B165=0,0,+VLOOKUP($B165,'1v -ostali'!$A$15:$O$372,L$3,FALSE)),"")</f>
        <v>0</v>
      </c>
      <c r="M165">
        <f>_xlfn.IFNA(IF($B165=0,0,+VLOOKUP($B165,'1v -ostali'!$A$15:$O$372,M$3,FALSE)),"")</f>
        <v>0</v>
      </c>
      <c r="N165">
        <f>_xlfn.IFNA(IF($B165=0,0,+VLOOKUP($B165,'1v -ostali'!$A$15:$O$372,N$3,FALSE)),"")</f>
        <v>0</v>
      </c>
      <c r="O165">
        <f>_xlfn.IFNA(IF($B165=0,0,+VLOOKUP($B165,'1v -ostali'!$A$15:$O$372,O$3,FALSE)),"")</f>
        <v>0</v>
      </c>
      <c r="R165">
        <f>_xlfn.IFNA(IF($B165=0,0,+VLOOKUP($B165,'1v -ostali'!$A$15:$O$372,R$3,FALSE)),"")</f>
        <v>0</v>
      </c>
      <c r="S165">
        <f>_xlfn.IFNA(IF($B165=0,0,+VLOOKUP($B165,'1v -ostali'!$A$15:$O$372,S$3,FALSE)),"")</f>
        <v>0</v>
      </c>
      <c r="T165" s="29">
        <f>_xlfn.IFNA(IF($B165=0,0,+VLOOKUP($B165,'1v -ostali'!$A$15:$AC$372,T$3,FALSE)),"")</f>
        <v>0</v>
      </c>
      <c r="U165" s="29">
        <f>_xlfn.IFNA(IF($B165=0,0,+VLOOKUP($B165,'1v -ostali'!$A$15:$AC$372,U$3,FALSE)),"")</f>
        <v>0</v>
      </c>
      <c r="V165" s="29">
        <f>_xlfn.IFNA(IF($B165=0,0,+VLOOKUP($B165,'1v -ostali'!$A$15:$AC$372,V$3,FALSE)),"")</f>
        <v>0</v>
      </c>
      <c r="W165" s="29">
        <f>_xlfn.IFNA(IF($B165=0,0,+VLOOKUP($B165,'1v -ostali'!$A$15:$AC$372,W$3,FALSE)),"")</f>
        <v>0</v>
      </c>
      <c r="X165" s="29">
        <f>_xlfn.IFNA(IF($B165=0,0,+VLOOKUP($B165,'1v -ostali'!$A$15:$AC$372,X$3,FALSE)),"")</f>
        <v>0</v>
      </c>
      <c r="Y165" s="29">
        <f>_xlfn.IFNA(IF($B165=0,0,+VLOOKUP($B165,'1v -ostali'!$A$15:$AC$372,Y$3,FALSE)),"")</f>
        <v>0</v>
      </c>
      <c r="Z165" s="29">
        <f>_xlfn.IFNA(IF($B165=0,0,+VLOOKUP($B165,'1v -ostali'!$A$15:$AC$372,Z$3,FALSE)),"")</f>
        <v>0</v>
      </c>
      <c r="AA165" s="29">
        <f>_xlfn.IFNA(IF($B165=0,0,+VLOOKUP($B165,'1v -ostali'!$A$15:$AC$372,AA$3,FALSE)),"")</f>
        <v>0</v>
      </c>
      <c r="AB165" s="29">
        <f>_xlfn.IFNA(IF($B165=0,0,+VLOOKUP($B165,'1v -ostali'!$A$15:$AC$372,AB$3,FALSE)),"")</f>
        <v>0</v>
      </c>
      <c r="AC165" s="29">
        <f>_xlfn.IFNA(IF($B165=0,0,+VLOOKUP($B165,'1v -ostali'!$A$15:$AC$372,AC$3,FALSE)),"")</f>
        <v>0</v>
      </c>
      <c r="AD165" s="29">
        <f>+IFERROR((W165*'1v -ostali'!$C$6)/100,"")</f>
        <v>0</v>
      </c>
      <c r="AE165" s="29">
        <f>+IFERROR((X165*'1v -ostali'!$C$6)/100,"")</f>
        <v>0</v>
      </c>
      <c r="AF165" s="29">
        <f>+IFERROR((AB165*'1v -ostali'!$C$6)/100,"")</f>
        <v>0</v>
      </c>
      <c r="AG165" s="29">
        <f>+IFERROR((AC165*'1v -ostali'!$C$6)/100,"")</f>
        <v>0</v>
      </c>
    </row>
    <row r="166" spans="1:33" x14ac:dyDescent="0.2">
      <c r="A166">
        <f t="shared" ref="A166:A197" si="20">+IF(B166=0,0,A165)</f>
        <v>0</v>
      </c>
      <c r="B166">
        <f>+IF(MAX(B$4:B165)+1&lt;=B$1,B165+1,0)</f>
        <v>0</v>
      </c>
      <c r="C166" s="194">
        <f t="shared" si="17"/>
        <v>0</v>
      </c>
      <c r="D166">
        <f t="shared" si="18"/>
        <v>0</v>
      </c>
      <c r="E166" s="319">
        <f t="shared" si="19"/>
        <v>0</v>
      </c>
      <c r="F166" s="194">
        <f t="shared" si="16"/>
        <v>0</v>
      </c>
      <c r="G166">
        <f>_xlfn.IFNA(IF($B166=0,0,+VLOOKUP($B166,'1v -ostali'!$A$15:$O$372,G$3,FALSE)),"")</f>
        <v>0</v>
      </c>
      <c r="I166">
        <f>_xlfn.IFNA(IF($B166=0,0,+VLOOKUP($B166,'1v -ostali'!$A$15:$O$372,I$3,FALSE)),"")</f>
        <v>0</v>
      </c>
      <c r="J166">
        <f>_xlfn.IFNA(IF($B166=0,0,+VLOOKUP($B166,'1v -ostali'!$A$15:$O$372,J$3,FALSE)),"")</f>
        <v>0</v>
      </c>
      <c r="K166">
        <f>_xlfn.IFNA(IF($B166=0,0,+VLOOKUP($B166,'1v -ostali'!$A$15:$O$372,K$3,FALSE)),"")</f>
        <v>0</v>
      </c>
      <c r="L166">
        <f>_xlfn.IFNA(IF($B166=0,0,+VLOOKUP($B166,'1v -ostali'!$A$15:$O$372,L$3,FALSE)),"")</f>
        <v>0</v>
      </c>
      <c r="M166">
        <f>_xlfn.IFNA(IF($B166=0,0,+VLOOKUP($B166,'1v -ostali'!$A$15:$O$372,M$3,FALSE)),"")</f>
        <v>0</v>
      </c>
      <c r="N166">
        <f>_xlfn.IFNA(IF($B166=0,0,+VLOOKUP($B166,'1v -ostali'!$A$15:$O$372,N$3,FALSE)),"")</f>
        <v>0</v>
      </c>
      <c r="O166">
        <f>_xlfn.IFNA(IF($B166=0,0,+VLOOKUP($B166,'1v -ostali'!$A$15:$O$372,O$3,FALSE)),"")</f>
        <v>0</v>
      </c>
      <c r="R166">
        <f>_xlfn.IFNA(IF($B166=0,0,+VLOOKUP($B166,'1v -ostali'!$A$15:$O$372,R$3,FALSE)),"")</f>
        <v>0</v>
      </c>
      <c r="S166">
        <f>_xlfn.IFNA(IF($B166=0,0,+VLOOKUP($B166,'1v -ostali'!$A$15:$O$372,S$3,FALSE)),"")</f>
        <v>0</v>
      </c>
      <c r="T166" s="29">
        <f>_xlfn.IFNA(IF($B166=0,0,+VLOOKUP($B166,'1v -ostali'!$A$15:$AC$372,T$3,FALSE)),"")</f>
        <v>0</v>
      </c>
      <c r="U166" s="29">
        <f>_xlfn.IFNA(IF($B166=0,0,+VLOOKUP($B166,'1v -ostali'!$A$15:$AC$372,U$3,FALSE)),"")</f>
        <v>0</v>
      </c>
      <c r="V166" s="29">
        <f>_xlfn.IFNA(IF($B166=0,0,+VLOOKUP($B166,'1v -ostali'!$A$15:$AC$372,V$3,FALSE)),"")</f>
        <v>0</v>
      </c>
      <c r="W166" s="29">
        <f>_xlfn.IFNA(IF($B166=0,0,+VLOOKUP($B166,'1v -ostali'!$A$15:$AC$372,W$3,FALSE)),"")</f>
        <v>0</v>
      </c>
      <c r="X166" s="29">
        <f>_xlfn.IFNA(IF($B166=0,0,+VLOOKUP($B166,'1v -ostali'!$A$15:$AC$372,X$3,FALSE)),"")</f>
        <v>0</v>
      </c>
      <c r="Y166" s="29">
        <f>_xlfn.IFNA(IF($B166=0,0,+VLOOKUP($B166,'1v -ostali'!$A$15:$AC$372,Y$3,FALSE)),"")</f>
        <v>0</v>
      </c>
      <c r="Z166" s="29">
        <f>_xlfn.IFNA(IF($B166=0,0,+VLOOKUP($B166,'1v -ostali'!$A$15:$AC$372,Z$3,FALSE)),"")</f>
        <v>0</v>
      </c>
      <c r="AA166" s="29">
        <f>_xlfn.IFNA(IF($B166=0,0,+VLOOKUP($B166,'1v -ostali'!$A$15:$AC$372,AA$3,FALSE)),"")</f>
        <v>0</v>
      </c>
      <c r="AB166" s="29">
        <f>_xlfn.IFNA(IF($B166=0,0,+VLOOKUP($B166,'1v -ostali'!$A$15:$AC$372,AB$3,FALSE)),"")</f>
        <v>0</v>
      </c>
      <c r="AC166" s="29">
        <f>_xlfn.IFNA(IF($B166=0,0,+VLOOKUP($B166,'1v -ostali'!$A$15:$AC$372,AC$3,FALSE)),"")</f>
        <v>0</v>
      </c>
      <c r="AD166" s="29">
        <f>+IFERROR((W166*'1v -ostali'!$C$6)/100,"")</f>
        <v>0</v>
      </c>
      <c r="AE166" s="29">
        <f>+IFERROR((X166*'1v -ostali'!$C$6)/100,"")</f>
        <v>0</v>
      </c>
      <c r="AF166" s="29">
        <f>+IFERROR((AB166*'1v -ostali'!$C$6)/100,"")</f>
        <v>0</v>
      </c>
      <c r="AG166" s="29">
        <f>+IFERROR((AC166*'1v -ostali'!$C$6)/100,"")</f>
        <v>0</v>
      </c>
    </row>
    <row r="167" spans="1:33" x14ac:dyDescent="0.2">
      <c r="A167">
        <f t="shared" si="20"/>
        <v>0</v>
      </c>
      <c r="B167">
        <f>+IF(MAX(B$4:B166)+1&lt;=B$1,B166+1,0)</f>
        <v>0</v>
      </c>
      <c r="C167" s="194">
        <f t="shared" si="17"/>
        <v>0</v>
      </c>
      <c r="D167">
        <f t="shared" si="18"/>
        <v>0</v>
      </c>
      <c r="E167" s="319">
        <f t="shared" si="19"/>
        <v>0</v>
      </c>
      <c r="F167" s="194">
        <f t="shared" si="16"/>
        <v>0</v>
      </c>
      <c r="G167">
        <f>_xlfn.IFNA(IF($B167=0,0,+VLOOKUP($B167,'1v -ostali'!$A$15:$O$372,G$3,FALSE)),"")</f>
        <v>0</v>
      </c>
      <c r="I167">
        <f>_xlfn.IFNA(IF($B167=0,0,+VLOOKUP($B167,'1v -ostali'!$A$15:$O$372,I$3,FALSE)),"")</f>
        <v>0</v>
      </c>
      <c r="J167">
        <f>_xlfn.IFNA(IF($B167=0,0,+VLOOKUP($B167,'1v -ostali'!$A$15:$O$372,J$3,FALSE)),"")</f>
        <v>0</v>
      </c>
      <c r="K167">
        <f>_xlfn.IFNA(IF($B167=0,0,+VLOOKUP($B167,'1v -ostali'!$A$15:$O$372,K$3,FALSE)),"")</f>
        <v>0</v>
      </c>
      <c r="L167">
        <f>_xlfn.IFNA(IF($B167=0,0,+VLOOKUP($B167,'1v -ostali'!$A$15:$O$372,L$3,FALSE)),"")</f>
        <v>0</v>
      </c>
      <c r="M167">
        <f>_xlfn.IFNA(IF($B167=0,0,+VLOOKUP($B167,'1v -ostali'!$A$15:$O$372,M$3,FALSE)),"")</f>
        <v>0</v>
      </c>
      <c r="N167">
        <f>_xlfn.IFNA(IF($B167=0,0,+VLOOKUP($B167,'1v -ostali'!$A$15:$O$372,N$3,FALSE)),"")</f>
        <v>0</v>
      </c>
      <c r="O167">
        <f>_xlfn.IFNA(IF($B167=0,0,+VLOOKUP($B167,'1v -ostali'!$A$15:$O$372,O$3,FALSE)),"")</f>
        <v>0</v>
      </c>
      <c r="R167">
        <f>_xlfn.IFNA(IF($B167=0,0,+VLOOKUP($B167,'1v -ostali'!$A$15:$O$372,R$3,FALSE)),"")</f>
        <v>0</v>
      </c>
      <c r="S167">
        <f>_xlfn.IFNA(IF($B167=0,0,+VLOOKUP($B167,'1v -ostali'!$A$15:$O$372,S$3,FALSE)),"")</f>
        <v>0</v>
      </c>
      <c r="T167" s="29">
        <f>_xlfn.IFNA(IF($B167=0,0,+VLOOKUP($B167,'1v -ostali'!$A$15:$AC$372,T$3,FALSE)),"")</f>
        <v>0</v>
      </c>
      <c r="U167" s="29">
        <f>_xlfn.IFNA(IF($B167=0,0,+VLOOKUP($B167,'1v -ostali'!$A$15:$AC$372,U$3,FALSE)),"")</f>
        <v>0</v>
      </c>
      <c r="V167" s="29">
        <f>_xlfn.IFNA(IF($B167=0,0,+VLOOKUP($B167,'1v -ostali'!$A$15:$AC$372,V$3,FALSE)),"")</f>
        <v>0</v>
      </c>
      <c r="W167" s="29">
        <f>_xlfn.IFNA(IF($B167=0,0,+VLOOKUP($B167,'1v -ostali'!$A$15:$AC$372,W$3,FALSE)),"")</f>
        <v>0</v>
      </c>
      <c r="X167" s="29">
        <f>_xlfn.IFNA(IF($B167=0,0,+VLOOKUP($B167,'1v -ostali'!$A$15:$AC$372,X$3,FALSE)),"")</f>
        <v>0</v>
      </c>
      <c r="Y167" s="29">
        <f>_xlfn.IFNA(IF($B167=0,0,+VLOOKUP($B167,'1v -ostali'!$A$15:$AC$372,Y$3,FALSE)),"")</f>
        <v>0</v>
      </c>
      <c r="Z167" s="29">
        <f>_xlfn.IFNA(IF($B167=0,0,+VLOOKUP($B167,'1v -ostali'!$A$15:$AC$372,Z$3,FALSE)),"")</f>
        <v>0</v>
      </c>
      <c r="AA167" s="29">
        <f>_xlfn.IFNA(IF($B167=0,0,+VLOOKUP($B167,'1v -ostali'!$A$15:$AC$372,AA$3,FALSE)),"")</f>
        <v>0</v>
      </c>
      <c r="AB167" s="29">
        <f>_xlfn.IFNA(IF($B167=0,0,+VLOOKUP($B167,'1v -ostali'!$A$15:$AC$372,AB$3,FALSE)),"")</f>
        <v>0</v>
      </c>
      <c r="AC167" s="29">
        <f>_xlfn.IFNA(IF($B167=0,0,+VLOOKUP($B167,'1v -ostali'!$A$15:$AC$372,AC$3,FALSE)),"")</f>
        <v>0</v>
      </c>
      <c r="AD167" s="29">
        <f>+IFERROR((W167*'1v -ostali'!$C$6)/100,"")</f>
        <v>0</v>
      </c>
      <c r="AE167" s="29">
        <f>+IFERROR((X167*'1v -ostali'!$C$6)/100,"")</f>
        <v>0</v>
      </c>
      <c r="AF167" s="29">
        <f>+IFERROR((AB167*'1v -ostali'!$C$6)/100,"")</f>
        <v>0</v>
      </c>
      <c r="AG167" s="29">
        <f>+IFERROR((AC167*'1v -ostali'!$C$6)/100,"")</f>
        <v>0</v>
      </c>
    </row>
    <row r="168" spans="1:33" x14ac:dyDescent="0.2">
      <c r="A168">
        <f t="shared" si="20"/>
        <v>0</v>
      </c>
      <c r="B168">
        <f>+IF(MAX(B$4:B167)+1&lt;=B$1,B167+1,0)</f>
        <v>0</v>
      </c>
      <c r="C168" s="194">
        <f t="shared" si="17"/>
        <v>0</v>
      </c>
      <c r="D168">
        <f t="shared" si="18"/>
        <v>0</v>
      </c>
      <c r="E168" s="319">
        <f t="shared" si="19"/>
        <v>0</v>
      </c>
      <c r="F168" s="194">
        <f t="shared" si="16"/>
        <v>0</v>
      </c>
      <c r="G168">
        <f>_xlfn.IFNA(IF($B168=0,0,+VLOOKUP($B168,'1v -ostali'!$A$15:$O$372,G$3,FALSE)),"")</f>
        <v>0</v>
      </c>
      <c r="I168">
        <f>_xlfn.IFNA(IF($B168=0,0,+VLOOKUP($B168,'1v -ostali'!$A$15:$O$372,I$3,FALSE)),"")</f>
        <v>0</v>
      </c>
      <c r="J168">
        <f>_xlfn.IFNA(IF($B168=0,0,+VLOOKUP($B168,'1v -ostali'!$A$15:$O$372,J$3,FALSE)),"")</f>
        <v>0</v>
      </c>
      <c r="K168">
        <f>_xlfn.IFNA(IF($B168=0,0,+VLOOKUP($B168,'1v -ostali'!$A$15:$O$372,K$3,FALSE)),"")</f>
        <v>0</v>
      </c>
      <c r="L168">
        <f>_xlfn.IFNA(IF($B168=0,0,+VLOOKUP($B168,'1v -ostali'!$A$15:$O$372,L$3,FALSE)),"")</f>
        <v>0</v>
      </c>
      <c r="M168">
        <f>_xlfn.IFNA(IF($B168=0,0,+VLOOKUP($B168,'1v -ostali'!$A$15:$O$372,M$3,FALSE)),"")</f>
        <v>0</v>
      </c>
      <c r="N168">
        <f>_xlfn.IFNA(IF($B168=0,0,+VLOOKUP($B168,'1v -ostali'!$A$15:$O$372,N$3,FALSE)),"")</f>
        <v>0</v>
      </c>
      <c r="O168">
        <f>_xlfn.IFNA(IF($B168=0,0,+VLOOKUP($B168,'1v -ostali'!$A$15:$O$372,O$3,FALSE)),"")</f>
        <v>0</v>
      </c>
      <c r="R168">
        <f>_xlfn.IFNA(IF($B168=0,0,+VLOOKUP($B168,'1v -ostali'!$A$15:$O$372,R$3,FALSE)),"")</f>
        <v>0</v>
      </c>
      <c r="S168">
        <f>_xlfn.IFNA(IF($B168=0,0,+VLOOKUP($B168,'1v -ostali'!$A$15:$O$372,S$3,FALSE)),"")</f>
        <v>0</v>
      </c>
      <c r="T168" s="29">
        <f>_xlfn.IFNA(IF($B168=0,0,+VLOOKUP($B168,'1v -ostali'!$A$15:$AC$372,T$3,FALSE)),"")</f>
        <v>0</v>
      </c>
      <c r="U168" s="29">
        <f>_xlfn.IFNA(IF($B168=0,0,+VLOOKUP($B168,'1v -ostali'!$A$15:$AC$372,U$3,FALSE)),"")</f>
        <v>0</v>
      </c>
      <c r="V168" s="29">
        <f>_xlfn.IFNA(IF($B168=0,0,+VLOOKUP($B168,'1v -ostali'!$A$15:$AC$372,V$3,FALSE)),"")</f>
        <v>0</v>
      </c>
      <c r="W168" s="29">
        <f>_xlfn.IFNA(IF($B168=0,0,+VLOOKUP($B168,'1v -ostali'!$A$15:$AC$372,W$3,FALSE)),"")</f>
        <v>0</v>
      </c>
      <c r="X168" s="29">
        <f>_xlfn.IFNA(IF($B168=0,0,+VLOOKUP($B168,'1v -ostali'!$A$15:$AC$372,X$3,FALSE)),"")</f>
        <v>0</v>
      </c>
      <c r="Y168" s="29">
        <f>_xlfn.IFNA(IF($B168=0,0,+VLOOKUP($B168,'1v -ostali'!$A$15:$AC$372,Y$3,FALSE)),"")</f>
        <v>0</v>
      </c>
      <c r="Z168" s="29">
        <f>_xlfn.IFNA(IF($B168=0,0,+VLOOKUP($B168,'1v -ostali'!$A$15:$AC$372,Z$3,FALSE)),"")</f>
        <v>0</v>
      </c>
      <c r="AA168" s="29">
        <f>_xlfn.IFNA(IF($B168=0,0,+VLOOKUP($B168,'1v -ostali'!$A$15:$AC$372,AA$3,FALSE)),"")</f>
        <v>0</v>
      </c>
      <c r="AB168" s="29">
        <f>_xlfn.IFNA(IF($B168=0,0,+VLOOKUP($B168,'1v -ostali'!$A$15:$AC$372,AB$3,FALSE)),"")</f>
        <v>0</v>
      </c>
      <c r="AC168" s="29">
        <f>_xlfn.IFNA(IF($B168=0,0,+VLOOKUP($B168,'1v -ostali'!$A$15:$AC$372,AC$3,FALSE)),"")</f>
        <v>0</v>
      </c>
      <c r="AD168" s="29">
        <f>+IFERROR((W168*'1v -ostali'!$C$6)/100,"")</f>
        <v>0</v>
      </c>
      <c r="AE168" s="29">
        <f>+IFERROR((X168*'1v -ostali'!$C$6)/100,"")</f>
        <v>0</v>
      </c>
      <c r="AF168" s="29">
        <f>+IFERROR((AB168*'1v -ostali'!$C$6)/100,"")</f>
        <v>0</v>
      </c>
      <c r="AG168" s="29">
        <f>+IFERROR((AC168*'1v -ostali'!$C$6)/100,"")</f>
        <v>0</v>
      </c>
    </row>
    <row r="169" spans="1:33" x14ac:dyDescent="0.2">
      <c r="A169">
        <f t="shared" si="20"/>
        <v>0</v>
      </c>
      <c r="B169">
        <f>+IF(MAX(B$4:B168)+1&lt;=B$1,B168+1,0)</f>
        <v>0</v>
      </c>
      <c r="C169" s="194">
        <f t="shared" si="17"/>
        <v>0</v>
      </c>
      <c r="D169">
        <f t="shared" si="18"/>
        <v>0</v>
      </c>
      <c r="E169" s="319">
        <f t="shared" si="19"/>
        <v>0</v>
      </c>
      <c r="F169" s="194">
        <f t="shared" si="16"/>
        <v>0</v>
      </c>
      <c r="G169">
        <f>_xlfn.IFNA(IF($B169=0,0,+VLOOKUP($B169,'1v -ostali'!$A$15:$O$372,G$3,FALSE)),"")</f>
        <v>0</v>
      </c>
      <c r="I169">
        <f>_xlfn.IFNA(IF($B169=0,0,+VLOOKUP($B169,'1v -ostali'!$A$15:$O$372,I$3,FALSE)),"")</f>
        <v>0</v>
      </c>
      <c r="J169">
        <f>_xlfn.IFNA(IF($B169=0,0,+VLOOKUP($B169,'1v -ostali'!$A$15:$O$372,J$3,FALSE)),"")</f>
        <v>0</v>
      </c>
      <c r="K169">
        <f>_xlfn.IFNA(IF($B169=0,0,+VLOOKUP($B169,'1v -ostali'!$A$15:$O$372,K$3,FALSE)),"")</f>
        <v>0</v>
      </c>
      <c r="L169">
        <f>_xlfn.IFNA(IF($B169=0,0,+VLOOKUP($B169,'1v -ostali'!$A$15:$O$372,L$3,FALSE)),"")</f>
        <v>0</v>
      </c>
      <c r="M169">
        <f>_xlfn.IFNA(IF($B169=0,0,+VLOOKUP($B169,'1v -ostali'!$A$15:$O$372,M$3,FALSE)),"")</f>
        <v>0</v>
      </c>
      <c r="N169">
        <f>_xlfn.IFNA(IF($B169=0,0,+VLOOKUP($B169,'1v -ostali'!$A$15:$O$372,N$3,FALSE)),"")</f>
        <v>0</v>
      </c>
      <c r="O169">
        <f>_xlfn.IFNA(IF($B169=0,0,+VLOOKUP($B169,'1v -ostali'!$A$15:$O$372,O$3,FALSE)),"")</f>
        <v>0</v>
      </c>
      <c r="R169">
        <f>_xlfn.IFNA(IF($B169=0,0,+VLOOKUP($B169,'1v -ostali'!$A$15:$O$372,R$3,FALSE)),"")</f>
        <v>0</v>
      </c>
      <c r="S169">
        <f>_xlfn.IFNA(IF($B169=0,0,+VLOOKUP($B169,'1v -ostali'!$A$15:$O$372,S$3,FALSE)),"")</f>
        <v>0</v>
      </c>
      <c r="T169" s="29">
        <f>_xlfn.IFNA(IF($B169=0,0,+VLOOKUP($B169,'1v -ostali'!$A$15:$AC$372,T$3,FALSE)),"")</f>
        <v>0</v>
      </c>
      <c r="U169" s="29">
        <f>_xlfn.IFNA(IF($B169=0,0,+VLOOKUP($B169,'1v -ostali'!$A$15:$AC$372,U$3,FALSE)),"")</f>
        <v>0</v>
      </c>
      <c r="V169" s="29">
        <f>_xlfn.IFNA(IF($B169=0,0,+VLOOKUP($B169,'1v -ostali'!$A$15:$AC$372,V$3,FALSE)),"")</f>
        <v>0</v>
      </c>
      <c r="W169" s="29">
        <f>_xlfn.IFNA(IF($B169=0,0,+VLOOKUP($B169,'1v -ostali'!$A$15:$AC$372,W$3,FALSE)),"")</f>
        <v>0</v>
      </c>
      <c r="X169" s="29">
        <f>_xlfn.IFNA(IF($B169=0,0,+VLOOKUP($B169,'1v -ostali'!$A$15:$AC$372,X$3,FALSE)),"")</f>
        <v>0</v>
      </c>
      <c r="Y169" s="29">
        <f>_xlfn.IFNA(IF($B169=0,0,+VLOOKUP($B169,'1v -ostali'!$A$15:$AC$372,Y$3,FALSE)),"")</f>
        <v>0</v>
      </c>
      <c r="Z169" s="29">
        <f>_xlfn.IFNA(IF($B169=0,0,+VLOOKUP($B169,'1v -ostali'!$A$15:$AC$372,Z$3,FALSE)),"")</f>
        <v>0</v>
      </c>
      <c r="AA169" s="29">
        <f>_xlfn.IFNA(IF($B169=0,0,+VLOOKUP($B169,'1v -ostali'!$A$15:$AC$372,AA$3,FALSE)),"")</f>
        <v>0</v>
      </c>
      <c r="AB169" s="29">
        <f>_xlfn.IFNA(IF($B169=0,0,+VLOOKUP($B169,'1v -ostali'!$A$15:$AC$372,AB$3,FALSE)),"")</f>
        <v>0</v>
      </c>
      <c r="AC169" s="29">
        <f>_xlfn.IFNA(IF($B169=0,0,+VLOOKUP($B169,'1v -ostali'!$A$15:$AC$372,AC$3,FALSE)),"")</f>
        <v>0</v>
      </c>
      <c r="AD169" s="29">
        <f>+IFERROR((W169*'1v -ostali'!$C$6)/100,"")</f>
        <v>0</v>
      </c>
      <c r="AE169" s="29">
        <f>+IFERROR((X169*'1v -ostali'!$C$6)/100,"")</f>
        <v>0</v>
      </c>
      <c r="AF169" s="29">
        <f>+IFERROR((AB169*'1v -ostali'!$C$6)/100,"")</f>
        <v>0</v>
      </c>
      <c r="AG169" s="29">
        <f>+IFERROR((AC169*'1v -ostali'!$C$6)/100,"")</f>
        <v>0</v>
      </c>
    </row>
    <row r="170" spans="1:33" x14ac:dyDescent="0.2">
      <c r="A170">
        <f t="shared" si="20"/>
        <v>0</v>
      </c>
      <c r="B170">
        <f>+IF(MAX(B$4:B169)+1&lt;=B$1,B169+1,0)</f>
        <v>0</v>
      </c>
      <c r="C170" s="194">
        <f t="shared" si="17"/>
        <v>0</v>
      </c>
      <c r="D170">
        <f t="shared" si="18"/>
        <v>0</v>
      </c>
      <c r="E170" s="319">
        <f t="shared" si="19"/>
        <v>0</v>
      </c>
      <c r="F170" s="194">
        <f t="shared" si="16"/>
        <v>0</v>
      </c>
      <c r="G170">
        <f>_xlfn.IFNA(IF($B170=0,0,+VLOOKUP($B170,'1v -ostali'!$A$15:$O$372,G$3,FALSE)),"")</f>
        <v>0</v>
      </c>
      <c r="I170">
        <f>_xlfn.IFNA(IF($B170=0,0,+VLOOKUP($B170,'1v -ostali'!$A$15:$O$372,I$3,FALSE)),"")</f>
        <v>0</v>
      </c>
      <c r="J170">
        <f>_xlfn.IFNA(IF($B170=0,0,+VLOOKUP($B170,'1v -ostali'!$A$15:$O$372,J$3,FALSE)),"")</f>
        <v>0</v>
      </c>
      <c r="K170">
        <f>_xlfn.IFNA(IF($B170=0,0,+VLOOKUP($B170,'1v -ostali'!$A$15:$O$372,K$3,FALSE)),"")</f>
        <v>0</v>
      </c>
      <c r="L170">
        <f>_xlfn.IFNA(IF($B170=0,0,+VLOOKUP($B170,'1v -ostali'!$A$15:$O$372,L$3,FALSE)),"")</f>
        <v>0</v>
      </c>
      <c r="M170">
        <f>_xlfn.IFNA(IF($B170=0,0,+VLOOKUP($B170,'1v -ostali'!$A$15:$O$372,M$3,FALSE)),"")</f>
        <v>0</v>
      </c>
      <c r="N170">
        <f>_xlfn.IFNA(IF($B170=0,0,+VLOOKUP($B170,'1v -ostali'!$A$15:$O$372,N$3,FALSE)),"")</f>
        <v>0</v>
      </c>
      <c r="O170">
        <f>_xlfn.IFNA(IF($B170=0,0,+VLOOKUP($B170,'1v -ostali'!$A$15:$O$372,O$3,FALSE)),"")</f>
        <v>0</v>
      </c>
      <c r="R170">
        <f>_xlfn.IFNA(IF($B170=0,0,+VLOOKUP($B170,'1v -ostali'!$A$15:$O$372,R$3,FALSE)),"")</f>
        <v>0</v>
      </c>
      <c r="S170">
        <f>_xlfn.IFNA(IF($B170=0,0,+VLOOKUP($B170,'1v -ostali'!$A$15:$O$372,S$3,FALSE)),"")</f>
        <v>0</v>
      </c>
      <c r="T170" s="29">
        <f>_xlfn.IFNA(IF($B170=0,0,+VLOOKUP($B170,'1v -ostali'!$A$15:$AC$372,T$3,FALSE)),"")</f>
        <v>0</v>
      </c>
      <c r="U170" s="29">
        <f>_xlfn.IFNA(IF($B170=0,0,+VLOOKUP($B170,'1v -ostali'!$A$15:$AC$372,U$3,FALSE)),"")</f>
        <v>0</v>
      </c>
      <c r="V170" s="29">
        <f>_xlfn.IFNA(IF($B170=0,0,+VLOOKUP($B170,'1v -ostali'!$A$15:$AC$372,V$3,FALSE)),"")</f>
        <v>0</v>
      </c>
      <c r="W170" s="29">
        <f>_xlfn.IFNA(IF($B170=0,0,+VLOOKUP($B170,'1v -ostali'!$A$15:$AC$372,W$3,FALSE)),"")</f>
        <v>0</v>
      </c>
      <c r="X170" s="29">
        <f>_xlfn.IFNA(IF($B170=0,0,+VLOOKUP($B170,'1v -ostali'!$A$15:$AC$372,X$3,FALSE)),"")</f>
        <v>0</v>
      </c>
      <c r="Y170" s="29">
        <f>_xlfn.IFNA(IF($B170=0,0,+VLOOKUP($B170,'1v -ostali'!$A$15:$AC$372,Y$3,FALSE)),"")</f>
        <v>0</v>
      </c>
      <c r="Z170" s="29">
        <f>_xlfn.IFNA(IF($B170=0,0,+VLOOKUP($B170,'1v -ostali'!$A$15:$AC$372,Z$3,FALSE)),"")</f>
        <v>0</v>
      </c>
      <c r="AA170" s="29">
        <f>_xlfn.IFNA(IF($B170=0,0,+VLOOKUP($B170,'1v -ostali'!$A$15:$AC$372,AA$3,FALSE)),"")</f>
        <v>0</v>
      </c>
      <c r="AB170" s="29">
        <f>_xlfn.IFNA(IF($B170=0,0,+VLOOKUP($B170,'1v -ostali'!$A$15:$AC$372,AB$3,FALSE)),"")</f>
        <v>0</v>
      </c>
      <c r="AC170" s="29">
        <f>_xlfn.IFNA(IF($B170=0,0,+VLOOKUP($B170,'1v -ostali'!$A$15:$AC$372,AC$3,FALSE)),"")</f>
        <v>0</v>
      </c>
      <c r="AD170" s="29">
        <f>+IFERROR((W170*'1v -ostali'!$C$6)/100,"")</f>
        <v>0</v>
      </c>
      <c r="AE170" s="29">
        <f>+IFERROR((X170*'1v -ostali'!$C$6)/100,"")</f>
        <v>0</v>
      </c>
      <c r="AF170" s="29">
        <f>+IFERROR((AB170*'1v -ostali'!$C$6)/100,"")</f>
        <v>0</v>
      </c>
      <c r="AG170" s="29">
        <f>+IFERROR((AC170*'1v -ostali'!$C$6)/100,"")</f>
        <v>0</v>
      </c>
    </row>
    <row r="171" spans="1:33" x14ac:dyDescent="0.2">
      <c r="A171">
        <f t="shared" si="20"/>
        <v>0</v>
      </c>
      <c r="B171">
        <f>+IF(MAX(B$4:B170)+1&lt;=B$1,B170+1,0)</f>
        <v>0</v>
      </c>
      <c r="C171" s="194">
        <f t="shared" si="17"/>
        <v>0</v>
      </c>
      <c r="D171">
        <f t="shared" si="18"/>
        <v>0</v>
      </c>
      <c r="E171" s="319">
        <f t="shared" si="19"/>
        <v>0</v>
      </c>
      <c r="F171" s="194">
        <f t="shared" si="16"/>
        <v>0</v>
      </c>
      <c r="G171">
        <f>_xlfn.IFNA(IF($B171=0,0,+VLOOKUP($B171,'1v -ostali'!$A$15:$O$372,G$3,FALSE)),"")</f>
        <v>0</v>
      </c>
      <c r="I171">
        <f>_xlfn.IFNA(IF($B171=0,0,+VLOOKUP($B171,'1v -ostali'!$A$15:$O$372,I$3,FALSE)),"")</f>
        <v>0</v>
      </c>
      <c r="J171">
        <f>_xlfn.IFNA(IF($B171=0,0,+VLOOKUP($B171,'1v -ostali'!$A$15:$O$372,J$3,FALSE)),"")</f>
        <v>0</v>
      </c>
      <c r="K171">
        <f>_xlfn.IFNA(IF($B171=0,0,+VLOOKUP($B171,'1v -ostali'!$A$15:$O$372,K$3,FALSE)),"")</f>
        <v>0</v>
      </c>
      <c r="L171">
        <f>_xlfn.IFNA(IF($B171=0,0,+VLOOKUP($B171,'1v -ostali'!$A$15:$O$372,L$3,FALSE)),"")</f>
        <v>0</v>
      </c>
      <c r="M171">
        <f>_xlfn.IFNA(IF($B171=0,0,+VLOOKUP($B171,'1v -ostali'!$A$15:$O$372,M$3,FALSE)),"")</f>
        <v>0</v>
      </c>
      <c r="N171">
        <f>_xlfn.IFNA(IF($B171=0,0,+VLOOKUP($B171,'1v -ostali'!$A$15:$O$372,N$3,FALSE)),"")</f>
        <v>0</v>
      </c>
      <c r="O171">
        <f>_xlfn.IFNA(IF($B171=0,0,+VLOOKUP($B171,'1v -ostali'!$A$15:$O$372,O$3,FALSE)),"")</f>
        <v>0</v>
      </c>
      <c r="R171">
        <f>_xlfn.IFNA(IF($B171=0,0,+VLOOKUP($B171,'1v -ostali'!$A$15:$O$372,R$3,FALSE)),"")</f>
        <v>0</v>
      </c>
      <c r="S171">
        <f>_xlfn.IFNA(IF($B171=0,0,+VLOOKUP($B171,'1v -ostali'!$A$15:$O$372,S$3,FALSE)),"")</f>
        <v>0</v>
      </c>
      <c r="T171" s="29">
        <f>_xlfn.IFNA(IF($B171=0,0,+VLOOKUP($B171,'1v -ostali'!$A$15:$AC$372,T$3,FALSE)),"")</f>
        <v>0</v>
      </c>
      <c r="U171" s="29">
        <f>_xlfn.IFNA(IF($B171=0,0,+VLOOKUP($B171,'1v -ostali'!$A$15:$AC$372,U$3,FALSE)),"")</f>
        <v>0</v>
      </c>
      <c r="V171" s="29">
        <f>_xlfn.IFNA(IF($B171=0,0,+VLOOKUP($B171,'1v -ostali'!$A$15:$AC$372,V$3,FALSE)),"")</f>
        <v>0</v>
      </c>
      <c r="W171" s="29">
        <f>_xlfn.IFNA(IF($B171=0,0,+VLOOKUP($B171,'1v -ostali'!$A$15:$AC$372,W$3,FALSE)),"")</f>
        <v>0</v>
      </c>
      <c r="X171" s="29">
        <f>_xlfn.IFNA(IF($B171=0,0,+VLOOKUP($B171,'1v -ostali'!$A$15:$AC$372,X$3,FALSE)),"")</f>
        <v>0</v>
      </c>
      <c r="Y171" s="29">
        <f>_xlfn.IFNA(IF($B171=0,0,+VLOOKUP($B171,'1v -ostali'!$A$15:$AC$372,Y$3,FALSE)),"")</f>
        <v>0</v>
      </c>
      <c r="Z171" s="29">
        <f>_xlfn.IFNA(IF($B171=0,0,+VLOOKUP($B171,'1v -ostali'!$A$15:$AC$372,Z$3,FALSE)),"")</f>
        <v>0</v>
      </c>
      <c r="AA171" s="29">
        <f>_xlfn.IFNA(IF($B171=0,0,+VLOOKUP($B171,'1v -ostali'!$A$15:$AC$372,AA$3,FALSE)),"")</f>
        <v>0</v>
      </c>
      <c r="AB171" s="29">
        <f>_xlfn.IFNA(IF($B171=0,0,+VLOOKUP($B171,'1v -ostali'!$A$15:$AC$372,AB$3,FALSE)),"")</f>
        <v>0</v>
      </c>
      <c r="AC171" s="29">
        <f>_xlfn.IFNA(IF($B171=0,0,+VLOOKUP($B171,'1v -ostali'!$A$15:$AC$372,AC$3,FALSE)),"")</f>
        <v>0</v>
      </c>
      <c r="AD171" s="29">
        <f>+IFERROR((W171*'1v -ostali'!$C$6)/100,"")</f>
        <v>0</v>
      </c>
      <c r="AE171" s="29">
        <f>+IFERROR((X171*'1v -ostali'!$C$6)/100,"")</f>
        <v>0</v>
      </c>
      <c r="AF171" s="29">
        <f>+IFERROR((AB171*'1v -ostali'!$C$6)/100,"")</f>
        <v>0</v>
      </c>
      <c r="AG171" s="29">
        <f>+IFERROR((AC171*'1v -ostali'!$C$6)/100,"")</f>
        <v>0</v>
      </c>
    </row>
    <row r="172" spans="1:33" x14ac:dyDescent="0.2">
      <c r="A172">
        <f t="shared" si="20"/>
        <v>0</v>
      </c>
      <c r="B172">
        <f>+IF(MAX(B$4:B171)+1&lt;=B$1,B171+1,0)</f>
        <v>0</v>
      </c>
      <c r="C172" s="194">
        <f t="shared" si="17"/>
        <v>0</v>
      </c>
      <c r="D172">
        <f t="shared" si="18"/>
        <v>0</v>
      </c>
      <c r="E172" s="319">
        <f t="shared" si="19"/>
        <v>0</v>
      </c>
      <c r="F172" s="194">
        <f t="shared" si="16"/>
        <v>0</v>
      </c>
      <c r="G172">
        <f>_xlfn.IFNA(IF($B172=0,0,+VLOOKUP($B172,'1v -ostali'!$A$15:$O$372,G$3,FALSE)),"")</f>
        <v>0</v>
      </c>
      <c r="I172">
        <f>_xlfn.IFNA(IF($B172=0,0,+VLOOKUP($B172,'1v -ostali'!$A$15:$O$372,I$3,FALSE)),"")</f>
        <v>0</v>
      </c>
      <c r="J172">
        <f>_xlfn.IFNA(IF($B172=0,0,+VLOOKUP($B172,'1v -ostali'!$A$15:$O$372,J$3,FALSE)),"")</f>
        <v>0</v>
      </c>
      <c r="K172">
        <f>_xlfn.IFNA(IF($B172=0,0,+VLOOKUP($B172,'1v -ostali'!$A$15:$O$372,K$3,FALSE)),"")</f>
        <v>0</v>
      </c>
      <c r="L172">
        <f>_xlfn.IFNA(IF($B172=0,0,+VLOOKUP($B172,'1v -ostali'!$A$15:$O$372,L$3,FALSE)),"")</f>
        <v>0</v>
      </c>
      <c r="M172">
        <f>_xlfn.IFNA(IF($B172=0,0,+VLOOKUP($B172,'1v -ostali'!$A$15:$O$372,M$3,FALSE)),"")</f>
        <v>0</v>
      </c>
      <c r="N172">
        <f>_xlfn.IFNA(IF($B172=0,0,+VLOOKUP($B172,'1v -ostali'!$A$15:$O$372,N$3,FALSE)),"")</f>
        <v>0</v>
      </c>
      <c r="O172">
        <f>_xlfn.IFNA(IF($B172=0,0,+VLOOKUP($B172,'1v -ostali'!$A$15:$O$372,O$3,FALSE)),"")</f>
        <v>0</v>
      </c>
      <c r="R172">
        <f>_xlfn.IFNA(IF($B172=0,0,+VLOOKUP($B172,'1v -ostali'!$A$15:$O$372,R$3,FALSE)),"")</f>
        <v>0</v>
      </c>
      <c r="S172">
        <f>_xlfn.IFNA(IF($B172=0,0,+VLOOKUP($B172,'1v -ostali'!$A$15:$O$372,S$3,FALSE)),"")</f>
        <v>0</v>
      </c>
      <c r="T172" s="29">
        <f>_xlfn.IFNA(IF($B172=0,0,+VLOOKUP($B172,'1v -ostali'!$A$15:$AC$372,T$3,FALSE)),"")</f>
        <v>0</v>
      </c>
      <c r="U172" s="29">
        <f>_xlfn.IFNA(IF($B172=0,0,+VLOOKUP($B172,'1v -ostali'!$A$15:$AC$372,U$3,FALSE)),"")</f>
        <v>0</v>
      </c>
      <c r="V172" s="29">
        <f>_xlfn.IFNA(IF($B172=0,0,+VLOOKUP($B172,'1v -ostali'!$A$15:$AC$372,V$3,FALSE)),"")</f>
        <v>0</v>
      </c>
      <c r="W172" s="29">
        <f>_xlfn.IFNA(IF($B172=0,0,+VLOOKUP($B172,'1v -ostali'!$A$15:$AC$372,W$3,FALSE)),"")</f>
        <v>0</v>
      </c>
      <c r="X172" s="29">
        <f>_xlfn.IFNA(IF($B172=0,0,+VLOOKUP($B172,'1v -ostali'!$A$15:$AC$372,X$3,FALSE)),"")</f>
        <v>0</v>
      </c>
      <c r="Y172" s="29">
        <f>_xlfn.IFNA(IF($B172=0,0,+VLOOKUP($B172,'1v -ostali'!$A$15:$AC$372,Y$3,FALSE)),"")</f>
        <v>0</v>
      </c>
      <c r="Z172" s="29">
        <f>_xlfn.IFNA(IF($B172=0,0,+VLOOKUP($B172,'1v -ostali'!$A$15:$AC$372,Z$3,FALSE)),"")</f>
        <v>0</v>
      </c>
      <c r="AA172" s="29">
        <f>_xlfn.IFNA(IF($B172=0,0,+VLOOKUP($B172,'1v -ostali'!$A$15:$AC$372,AA$3,FALSE)),"")</f>
        <v>0</v>
      </c>
      <c r="AB172" s="29">
        <f>_xlfn.IFNA(IF($B172=0,0,+VLOOKUP($B172,'1v -ostali'!$A$15:$AC$372,AB$3,FALSE)),"")</f>
        <v>0</v>
      </c>
      <c r="AC172" s="29">
        <f>_xlfn.IFNA(IF($B172=0,0,+VLOOKUP($B172,'1v -ostali'!$A$15:$AC$372,AC$3,FALSE)),"")</f>
        <v>0</v>
      </c>
      <c r="AD172" s="29">
        <f>+IFERROR((W172*'1v -ostali'!$C$6)/100,"")</f>
        <v>0</v>
      </c>
      <c r="AE172" s="29">
        <f>+IFERROR((X172*'1v -ostali'!$C$6)/100,"")</f>
        <v>0</v>
      </c>
      <c r="AF172" s="29">
        <f>+IFERROR((AB172*'1v -ostali'!$C$6)/100,"")</f>
        <v>0</v>
      </c>
      <c r="AG172" s="29">
        <f>+IFERROR((AC172*'1v -ostali'!$C$6)/100,"")</f>
        <v>0</v>
      </c>
    </row>
    <row r="173" spans="1:33" x14ac:dyDescent="0.2">
      <c r="A173">
        <f t="shared" si="20"/>
        <v>0</v>
      </c>
      <c r="B173">
        <f>+IF(MAX(B$4:B172)+1&lt;=B$1,B172+1,0)</f>
        <v>0</v>
      </c>
      <c r="C173" s="194">
        <f t="shared" si="17"/>
        <v>0</v>
      </c>
      <c r="D173">
        <f t="shared" si="18"/>
        <v>0</v>
      </c>
      <c r="E173" s="319">
        <f t="shared" si="19"/>
        <v>0</v>
      </c>
      <c r="F173" s="194">
        <f t="shared" si="16"/>
        <v>0</v>
      </c>
      <c r="G173">
        <f>_xlfn.IFNA(IF($B173=0,0,+VLOOKUP($B173,'1v -ostali'!$A$15:$O$372,G$3,FALSE)),"")</f>
        <v>0</v>
      </c>
      <c r="I173">
        <f>_xlfn.IFNA(IF($B173=0,0,+VLOOKUP($B173,'1v -ostali'!$A$15:$O$372,I$3,FALSE)),"")</f>
        <v>0</v>
      </c>
      <c r="J173">
        <f>_xlfn.IFNA(IF($B173=0,0,+VLOOKUP($B173,'1v -ostali'!$A$15:$O$372,J$3,FALSE)),"")</f>
        <v>0</v>
      </c>
      <c r="K173">
        <f>_xlfn.IFNA(IF($B173=0,0,+VLOOKUP($B173,'1v -ostali'!$A$15:$O$372,K$3,FALSE)),"")</f>
        <v>0</v>
      </c>
      <c r="L173">
        <f>_xlfn.IFNA(IF($B173=0,0,+VLOOKUP($B173,'1v -ostali'!$A$15:$O$372,L$3,FALSE)),"")</f>
        <v>0</v>
      </c>
      <c r="M173">
        <f>_xlfn.IFNA(IF($B173=0,0,+VLOOKUP($B173,'1v -ostali'!$A$15:$O$372,M$3,FALSE)),"")</f>
        <v>0</v>
      </c>
      <c r="N173">
        <f>_xlfn.IFNA(IF($B173=0,0,+VLOOKUP($B173,'1v -ostali'!$A$15:$O$372,N$3,FALSE)),"")</f>
        <v>0</v>
      </c>
      <c r="O173">
        <f>_xlfn.IFNA(IF($B173=0,0,+VLOOKUP($B173,'1v -ostali'!$A$15:$O$372,O$3,FALSE)),"")</f>
        <v>0</v>
      </c>
      <c r="R173">
        <f>_xlfn.IFNA(IF($B173=0,0,+VLOOKUP($B173,'1v -ostali'!$A$15:$O$372,R$3,FALSE)),"")</f>
        <v>0</v>
      </c>
      <c r="S173">
        <f>_xlfn.IFNA(IF($B173=0,0,+VLOOKUP($B173,'1v -ostali'!$A$15:$O$372,S$3,FALSE)),"")</f>
        <v>0</v>
      </c>
      <c r="T173" s="29">
        <f>_xlfn.IFNA(IF($B173=0,0,+VLOOKUP($B173,'1v -ostali'!$A$15:$AC$372,T$3,FALSE)),"")</f>
        <v>0</v>
      </c>
      <c r="U173" s="29">
        <f>_xlfn.IFNA(IF($B173=0,0,+VLOOKUP($B173,'1v -ostali'!$A$15:$AC$372,U$3,FALSE)),"")</f>
        <v>0</v>
      </c>
      <c r="V173" s="29">
        <f>_xlfn.IFNA(IF($B173=0,0,+VLOOKUP($B173,'1v -ostali'!$A$15:$AC$372,V$3,FALSE)),"")</f>
        <v>0</v>
      </c>
      <c r="W173" s="29">
        <f>_xlfn.IFNA(IF($B173=0,0,+VLOOKUP($B173,'1v -ostali'!$A$15:$AC$372,W$3,FALSE)),"")</f>
        <v>0</v>
      </c>
      <c r="X173" s="29">
        <f>_xlfn.IFNA(IF($B173=0,0,+VLOOKUP($B173,'1v -ostali'!$A$15:$AC$372,X$3,FALSE)),"")</f>
        <v>0</v>
      </c>
      <c r="Y173" s="29">
        <f>_xlfn.IFNA(IF($B173=0,0,+VLOOKUP($B173,'1v -ostali'!$A$15:$AC$372,Y$3,FALSE)),"")</f>
        <v>0</v>
      </c>
      <c r="Z173" s="29">
        <f>_xlfn.IFNA(IF($B173=0,0,+VLOOKUP($B173,'1v -ostali'!$A$15:$AC$372,Z$3,FALSE)),"")</f>
        <v>0</v>
      </c>
      <c r="AA173" s="29">
        <f>_xlfn.IFNA(IF($B173=0,0,+VLOOKUP($B173,'1v -ostali'!$A$15:$AC$372,AA$3,FALSE)),"")</f>
        <v>0</v>
      </c>
      <c r="AB173" s="29">
        <f>_xlfn.IFNA(IF($B173=0,0,+VLOOKUP($B173,'1v -ostali'!$A$15:$AC$372,AB$3,FALSE)),"")</f>
        <v>0</v>
      </c>
      <c r="AC173" s="29">
        <f>_xlfn.IFNA(IF($B173=0,0,+VLOOKUP($B173,'1v -ostali'!$A$15:$AC$372,AC$3,FALSE)),"")</f>
        <v>0</v>
      </c>
      <c r="AD173" s="29">
        <f>+IFERROR((W173*'1v -ostali'!$C$6)/100,"")</f>
        <v>0</v>
      </c>
      <c r="AE173" s="29">
        <f>+IFERROR((X173*'1v -ostali'!$C$6)/100,"")</f>
        <v>0</v>
      </c>
      <c r="AF173" s="29">
        <f>+IFERROR((AB173*'1v -ostali'!$C$6)/100,"")</f>
        <v>0</v>
      </c>
      <c r="AG173" s="29">
        <f>+IFERROR((AC173*'1v -ostali'!$C$6)/100,"")</f>
        <v>0</v>
      </c>
    </row>
    <row r="174" spans="1:33" x14ac:dyDescent="0.2">
      <c r="A174">
        <f t="shared" si="20"/>
        <v>0</v>
      </c>
      <c r="B174">
        <f>+IF(MAX(B$4:B173)+1&lt;=B$1,B173+1,0)</f>
        <v>0</v>
      </c>
      <c r="C174" s="194">
        <f t="shared" si="17"/>
        <v>0</v>
      </c>
      <c r="D174">
        <f t="shared" si="18"/>
        <v>0</v>
      </c>
      <c r="E174" s="319">
        <f t="shared" si="19"/>
        <v>0</v>
      </c>
      <c r="F174" s="194">
        <f t="shared" si="16"/>
        <v>0</v>
      </c>
      <c r="G174">
        <f>_xlfn.IFNA(IF($B174=0,0,+VLOOKUP($B174,'1v -ostali'!$A$15:$O$372,G$3,FALSE)),"")</f>
        <v>0</v>
      </c>
      <c r="I174">
        <f>_xlfn.IFNA(IF($B174=0,0,+VLOOKUP($B174,'1v -ostali'!$A$15:$O$372,I$3,FALSE)),"")</f>
        <v>0</v>
      </c>
      <c r="J174">
        <f>_xlfn.IFNA(IF($B174=0,0,+VLOOKUP($B174,'1v -ostali'!$A$15:$O$372,J$3,FALSE)),"")</f>
        <v>0</v>
      </c>
      <c r="K174">
        <f>_xlfn.IFNA(IF($B174=0,0,+VLOOKUP($B174,'1v -ostali'!$A$15:$O$372,K$3,FALSE)),"")</f>
        <v>0</v>
      </c>
      <c r="L174">
        <f>_xlfn.IFNA(IF($B174=0,0,+VLOOKUP($B174,'1v -ostali'!$A$15:$O$372,L$3,FALSE)),"")</f>
        <v>0</v>
      </c>
      <c r="M174">
        <f>_xlfn.IFNA(IF($B174=0,0,+VLOOKUP($B174,'1v -ostali'!$A$15:$O$372,M$3,FALSE)),"")</f>
        <v>0</v>
      </c>
      <c r="N174">
        <f>_xlfn.IFNA(IF($B174=0,0,+VLOOKUP($B174,'1v -ostali'!$A$15:$O$372,N$3,FALSE)),"")</f>
        <v>0</v>
      </c>
      <c r="O174">
        <f>_xlfn.IFNA(IF($B174=0,0,+VLOOKUP($B174,'1v -ostali'!$A$15:$O$372,O$3,FALSE)),"")</f>
        <v>0</v>
      </c>
      <c r="R174">
        <f>_xlfn.IFNA(IF($B174=0,0,+VLOOKUP($B174,'1v -ostali'!$A$15:$O$372,R$3,FALSE)),"")</f>
        <v>0</v>
      </c>
      <c r="S174">
        <f>_xlfn.IFNA(IF($B174=0,0,+VLOOKUP($B174,'1v -ostali'!$A$15:$O$372,S$3,FALSE)),"")</f>
        <v>0</v>
      </c>
      <c r="T174" s="29">
        <f>_xlfn.IFNA(IF($B174=0,0,+VLOOKUP($B174,'1v -ostali'!$A$15:$AC$372,T$3,FALSE)),"")</f>
        <v>0</v>
      </c>
      <c r="U174" s="29">
        <f>_xlfn.IFNA(IF($B174=0,0,+VLOOKUP($B174,'1v -ostali'!$A$15:$AC$372,U$3,FALSE)),"")</f>
        <v>0</v>
      </c>
      <c r="V174" s="29">
        <f>_xlfn.IFNA(IF($B174=0,0,+VLOOKUP($B174,'1v -ostali'!$A$15:$AC$372,V$3,FALSE)),"")</f>
        <v>0</v>
      </c>
      <c r="W174" s="29">
        <f>_xlfn.IFNA(IF($B174=0,0,+VLOOKUP($B174,'1v -ostali'!$A$15:$AC$372,W$3,FALSE)),"")</f>
        <v>0</v>
      </c>
      <c r="X174" s="29">
        <f>_xlfn.IFNA(IF($B174=0,0,+VLOOKUP($B174,'1v -ostali'!$A$15:$AC$372,X$3,FALSE)),"")</f>
        <v>0</v>
      </c>
      <c r="Y174" s="29">
        <f>_xlfn.IFNA(IF($B174=0,0,+VLOOKUP($B174,'1v -ostali'!$A$15:$AC$372,Y$3,FALSE)),"")</f>
        <v>0</v>
      </c>
      <c r="Z174" s="29">
        <f>_xlfn.IFNA(IF($B174=0,0,+VLOOKUP($B174,'1v -ostali'!$A$15:$AC$372,Z$3,FALSE)),"")</f>
        <v>0</v>
      </c>
      <c r="AA174" s="29">
        <f>_xlfn.IFNA(IF($B174=0,0,+VLOOKUP($B174,'1v -ostali'!$A$15:$AC$372,AA$3,FALSE)),"")</f>
        <v>0</v>
      </c>
      <c r="AB174" s="29">
        <f>_xlfn.IFNA(IF($B174=0,0,+VLOOKUP($B174,'1v -ostali'!$A$15:$AC$372,AB$3,FALSE)),"")</f>
        <v>0</v>
      </c>
      <c r="AC174" s="29">
        <f>_xlfn.IFNA(IF($B174=0,0,+VLOOKUP($B174,'1v -ostali'!$A$15:$AC$372,AC$3,FALSE)),"")</f>
        <v>0</v>
      </c>
      <c r="AD174" s="29">
        <f>+IFERROR((W174*'1v -ostali'!$C$6)/100,"")</f>
        <v>0</v>
      </c>
      <c r="AE174" s="29">
        <f>+IFERROR((X174*'1v -ostali'!$C$6)/100,"")</f>
        <v>0</v>
      </c>
      <c r="AF174" s="29">
        <f>+IFERROR((AB174*'1v -ostali'!$C$6)/100,"")</f>
        <v>0</v>
      </c>
      <c r="AG174" s="29">
        <f>+IFERROR((AC174*'1v -ostali'!$C$6)/100,"")</f>
        <v>0</v>
      </c>
    </row>
    <row r="175" spans="1:33" x14ac:dyDescent="0.2">
      <c r="A175">
        <f t="shared" si="20"/>
        <v>0</v>
      </c>
      <c r="B175">
        <f>+IF(MAX(B$4:B174)+1&lt;=B$1,B174+1,0)</f>
        <v>0</v>
      </c>
      <c r="C175" s="194">
        <f t="shared" si="17"/>
        <v>0</v>
      </c>
      <c r="D175">
        <f t="shared" si="18"/>
        <v>0</v>
      </c>
      <c r="E175" s="319">
        <f t="shared" si="19"/>
        <v>0</v>
      </c>
      <c r="F175" s="194">
        <f t="shared" si="16"/>
        <v>0</v>
      </c>
      <c r="G175">
        <f>_xlfn.IFNA(IF($B175=0,0,+VLOOKUP($B175,'1v -ostali'!$A$15:$O$372,G$3,FALSE)),"")</f>
        <v>0</v>
      </c>
      <c r="I175">
        <f>_xlfn.IFNA(IF($B175=0,0,+VLOOKUP($B175,'1v -ostali'!$A$15:$O$372,I$3,FALSE)),"")</f>
        <v>0</v>
      </c>
      <c r="J175">
        <f>_xlfn.IFNA(IF($B175=0,0,+VLOOKUP($B175,'1v -ostali'!$A$15:$O$372,J$3,FALSE)),"")</f>
        <v>0</v>
      </c>
      <c r="K175">
        <f>_xlfn.IFNA(IF($B175=0,0,+VLOOKUP($B175,'1v -ostali'!$A$15:$O$372,K$3,FALSE)),"")</f>
        <v>0</v>
      </c>
      <c r="L175">
        <f>_xlfn.IFNA(IF($B175=0,0,+VLOOKUP($B175,'1v -ostali'!$A$15:$O$372,L$3,FALSE)),"")</f>
        <v>0</v>
      </c>
      <c r="M175">
        <f>_xlfn.IFNA(IF($B175=0,0,+VLOOKUP($B175,'1v -ostali'!$A$15:$O$372,M$3,FALSE)),"")</f>
        <v>0</v>
      </c>
      <c r="N175">
        <f>_xlfn.IFNA(IF($B175=0,0,+VLOOKUP($B175,'1v -ostali'!$A$15:$O$372,N$3,FALSE)),"")</f>
        <v>0</v>
      </c>
      <c r="O175">
        <f>_xlfn.IFNA(IF($B175=0,0,+VLOOKUP($B175,'1v -ostali'!$A$15:$O$372,O$3,FALSE)),"")</f>
        <v>0</v>
      </c>
      <c r="R175">
        <f>_xlfn.IFNA(IF($B175=0,0,+VLOOKUP($B175,'1v -ostali'!$A$15:$O$372,R$3,FALSE)),"")</f>
        <v>0</v>
      </c>
      <c r="S175">
        <f>_xlfn.IFNA(IF($B175=0,0,+VLOOKUP($B175,'1v -ostali'!$A$15:$O$372,S$3,FALSE)),"")</f>
        <v>0</v>
      </c>
      <c r="T175" s="29">
        <f>_xlfn.IFNA(IF($B175=0,0,+VLOOKUP($B175,'1v -ostali'!$A$15:$AC$372,T$3,FALSE)),"")</f>
        <v>0</v>
      </c>
      <c r="U175" s="29">
        <f>_xlfn.IFNA(IF($B175=0,0,+VLOOKUP($B175,'1v -ostali'!$A$15:$AC$372,U$3,FALSE)),"")</f>
        <v>0</v>
      </c>
      <c r="V175" s="29">
        <f>_xlfn.IFNA(IF($B175=0,0,+VLOOKUP($B175,'1v -ostali'!$A$15:$AC$372,V$3,FALSE)),"")</f>
        <v>0</v>
      </c>
      <c r="W175" s="29">
        <f>_xlfn.IFNA(IF($B175=0,0,+VLOOKUP($B175,'1v -ostali'!$A$15:$AC$372,W$3,FALSE)),"")</f>
        <v>0</v>
      </c>
      <c r="X175" s="29">
        <f>_xlfn.IFNA(IF($B175=0,0,+VLOOKUP($B175,'1v -ostali'!$A$15:$AC$372,X$3,FALSE)),"")</f>
        <v>0</v>
      </c>
      <c r="Y175" s="29">
        <f>_xlfn.IFNA(IF($B175=0,0,+VLOOKUP($B175,'1v -ostali'!$A$15:$AC$372,Y$3,FALSE)),"")</f>
        <v>0</v>
      </c>
      <c r="Z175" s="29">
        <f>_xlfn.IFNA(IF($B175=0,0,+VLOOKUP($B175,'1v -ostali'!$A$15:$AC$372,Z$3,FALSE)),"")</f>
        <v>0</v>
      </c>
      <c r="AA175" s="29">
        <f>_xlfn.IFNA(IF($B175=0,0,+VLOOKUP($B175,'1v -ostali'!$A$15:$AC$372,AA$3,FALSE)),"")</f>
        <v>0</v>
      </c>
      <c r="AB175" s="29">
        <f>_xlfn.IFNA(IF($B175=0,0,+VLOOKUP($B175,'1v -ostali'!$A$15:$AC$372,AB$3,FALSE)),"")</f>
        <v>0</v>
      </c>
      <c r="AC175" s="29">
        <f>_xlfn.IFNA(IF($B175=0,0,+VLOOKUP($B175,'1v -ostali'!$A$15:$AC$372,AC$3,FALSE)),"")</f>
        <v>0</v>
      </c>
      <c r="AD175" s="29">
        <f>+IFERROR((W175*'1v -ostali'!$C$6)/100,"")</f>
        <v>0</v>
      </c>
      <c r="AE175" s="29">
        <f>+IFERROR((X175*'1v -ostali'!$C$6)/100,"")</f>
        <v>0</v>
      </c>
      <c r="AF175" s="29">
        <f>+IFERROR((AB175*'1v -ostali'!$C$6)/100,"")</f>
        <v>0</v>
      </c>
      <c r="AG175" s="29">
        <f>+IFERROR((AC175*'1v -ostali'!$C$6)/100,"")</f>
        <v>0</v>
      </c>
    </row>
    <row r="176" spans="1:33" x14ac:dyDescent="0.2">
      <c r="A176">
        <f t="shared" si="20"/>
        <v>0</v>
      </c>
      <c r="B176">
        <f>+IF(MAX(B$4:B175)+1&lt;=B$1,B175+1,0)</f>
        <v>0</v>
      </c>
      <c r="C176" s="194">
        <f t="shared" si="17"/>
        <v>0</v>
      </c>
      <c r="D176">
        <f t="shared" si="18"/>
        <v>0</v>
      </c>
      <c r="E176" s="319">
        <f t="shared" si="19"/>
        <v>0</v>
      </c>
      <c r="F176" s="194">
        <f t="shared" si="16"/>
        <v>0</v>
      </c>
      <c r="G176">
        <f>_xlfn.IFNA(IF($B176=0,0,+VLOOKUP($B176,'1v -ostali'!$A$15:$O$372,G$3,FALSE)),"")</f>
        <v>0</v>
      </c>
      <c r="I176">
        <f>_xlfn.IFNA(IF($B176=0,0,+VLOOKUP($B176,'1v -ostali'!$A$15:$O$372,I$3,FALSE)),"")</f>
        <v>0</v>
      </c>
      <c r="J176">
        <f>_xlfn.IFNA(IF($B176=0,0,+VLOOKUP($B176,'1v -ostali'!$A$15:$O$372,J$3,FALSE)),"")</f>
        <v>0</v>
      </c>
      <c r="K176">
        <f>_xlfn.IFNA(IF($B176=0,0,+VLOOKUP($B176,'1v -ostali'!$A$15:$O$372,K$3,FALSE)),"")</f>
        <v>0</v>
      </c>
      <c r="L176">
        <f>_xlfn.IFNA(IF($B176=0,0,+VLOOKUP($B176,'1v -ostali'!$A$15:$O$372,L$3,FALSE)),"")</f>
        <v>0</v>
      </c>
      <c r="M176">
        <f>_xlfn.IFNA(IF($B176=0,0,+VLOOKUP($B176,'1v -ostali'!$A$15:$O$372,M$3,FALSE)),"")</f>
        <v>0</v>
      </c>
      <c r="N176">
        <f>_xlfn.IFNA(IF($B176=0,0,+VLOOKUP($B176,'1v -ostali'!$A$15:$O$372,N$3,FALSE)),"")</f>
        <v>0</v>
      </c>
      <c r="O176">
        <f>_xlfn.IFNA(IF($B176=0,0,+VLOOKUP($B176,'1v -ostali'!$A$15:$O$372,O$3,FALSE)),"")</f>
        <v>0</v>
      </c>
      <c r="R176">
        <f>_xlfn.IFNA(IF($B176=0,0,+VLOOKUP($B176,'1v -ostali'!$A$15:$O$372,R$3,FALSE)),"")</f>
        <v>0</v>
      </c>
      <c r="S176">
        <f>_xlfn.IFNA(IF($B176=0,0,+VLOOKUP($B176,'1v -ostali'!$A$15:$O$372,S$3,FALSE)),"")</f>
        <v>0</v>
      </c>
      <c r="T176" s="29">
        <f>_xlfn.IFNA(IF($B176=0,0,+VLOOKUP($B176,'1v -ostali'!$A$15:$AC$372,T$3,FALSE)),"")</f>
        <v>0</v>
      </c>
      <c r="U176" s="29">
        <f>_xlfn.IFNA(IF($B176=0,0,+VLOOKUP($B176,'1v -ostali'!$A$15:$AC$372,U$3,FALSE)),"")</f>
        <v>0</v>
      </c>
      <c r="V176" s="29">
        <f>_xlfn.IFNA(IF($B176=0,0,+VLOOKUP($B176,'1v -ostali'!$A$15:$AC$372,V$3,FALSE)),"")</f>
        <v>0</v>
      </c>
      <c r="W176" s="29">
        <f>_xlfn.IFNA(IF($B176=0,0,+VLOOKUP($B176,'1v -ostali'!$A$15:$AC$372,W$3,FALSE)),"")</f>
        <v>0</v>
      </c>
      <c r="X176" s="29">
        <f>_xlfn.IFNA(IF($B176=0,0,+VLOOKUP($B176,'1v -ostali'!$A$15:$AC$372,X$3,FALSE)),"")</f>
        <v>0</v>
      </c>
      <c r="Y176" s="29">
        <f>_xlfn.IFNA(IF($B176=0,0,+VLOOKUP($B176,'1v -ostali'!$A$15:$AC$372,Y$3,FALSE)),"")</f>
        <v>0</v>
      </c>
      <c r="Z176" s="29">
        <f>_xlfn.IFNA(IF($B176=0,0,+VLOOKUP($B176,'1v -ostali'!$A$15:$AC$372,Z$3,FALSE)),"")</f>
        <v>0</v>
      </c>
      <c r="AA176" s="29">
        <f>_xlfn.IFNA(IF($B176=0,0,+VLOOKUP($B176,'1v -ostali'!$A$15:$AC$372,AA$3,FALSE)),"")</f>
        <v>0</v>
      </c>
      <c r="AB176" s="29">
        <f>_xlfn.IFNA(IF($B176=0,0,+VLOOKUP($B176,'1v -ostali'!$A$15:$AC$372,AB$3,FALSE)),"")</f>
        <v>0</v>
      </c>
      <c r="AC176" s="29">
        <f>_xlfn.IFNA(IF($B176=0,0,+VLOOKUP($B176,'1v -ostali'!$A$15:$AC$372,AC$3,FALSE)),"")</f>
        <v>0</v>
      </c>
      <c r="AD176" s="29">
        <f>+IFERROR((W176*'1v -ostali'!$C$6)/100,"")</f>
        <v>0</v>
      </c>
      <c r="AE176" s="29">
        <f>+IFERROR((X176*'1v -ostali'!$C$6)/100,"")</f>
        <v>0</v>
      </c>
      <c r="AF176" s="29">
        <f>+IFERROR((AB176*'1v -ostali'!$C$6)/100,"")</f>
        <v>0</v>
      </c>
      <c r="AG176" s="29">
        <f>+IFERROR((AC176*'1v -ostali'!$C$6)/100,"")</f>
        <v>0</v>
      </c>
    </row>
    <row r="177" spans="1:33" x14ac:dyDescent="0.2">
      <c r="A177">
        <f t="shared" si="20"/>
        <v>0</v>
      </c>
      <c r="B177">
        <f>+IF(MAX(B$4:B176)+1&lt;=B$1,B176+1,0)</f>
        <v>0</v>
      </c>
      <c r="C177" s="194">
        <f t="shared" si="17"/>
        <v>0</v>
      </c>
      <c r="D177">
        <f t="shared" si="18"/>
        <v>0</v>
      </c>
      <c r="E177" s="319">
        <f t="shared" si="19"/>
        <v>0</v>
      </c>
      <c r="F177" s="194">
        <f t="shared" si="16"/>
        <v>0</v>
      </c>
      <c r="G177">
        <f>_xlfn.IFNA(IF($B177=0,0,+VLOOKUP($B177,'1v -ostali'!$A$15:$O$372,G$3,FALSE)),"")</f>
        <v>0</v>
      </c>
      <c r="I177">
        <f>_xlfn.IFNA(IF($B177=0,0,+VLOOKUP($B177,'1v -ostali'!$A$15:$O$372,I$3,FALSE)),"")</f>
        <v>0</v>
      </c>
      <c r="J177">
        <f>_xlfn.IFNA(IF($B177=0,0,+VLOOKUP($B177,'1v -ostali'!$A$15:$O$372,J$3,FALSE)),"")</f>
        <v>0</v>
      </c>
      <c r="K177">
        <f>_xlfn.IFNA(IF($B177=0,0,+VLOOKUP($B177,'1v -ostali'!$A$15:$O$372,K$3,FALSE)),"")</f>
        <v>0</v>
      </c>
      <c r="L177">
        <f>_xlfn.IFNA(IF($B177=0,0,+VLOOKUP($B177,'1v -ostali'!$A$15:$O$372,L$3,FALSE)),"")</f>
        <v>0</v>
      </c>
      <c r="M177">
        <f>_xlfn.IFNA(IF($B177=0,0,+VLOOKUP($B177,'1v -ostali'!$A$15:$O$372,M$3,FALSE)),"")</f>
        <v>0</v>
      </c>
      <c r="N177">
        <f>_xlfn.IFNA(IF($B177=0,0,+VLOOKUP($B177,'1v -ostali'!$A$15:$O$372,N$3,FALSE)),"")</f>
        <v>0</v>
      </c>
      <c r="O177">
        <f>_xlfn.IFNA(IF($B177=0,0,+VLOOKUP($B177,'1v -ostali'!$A$15:$O$372,O$3,FALSE)),"")</f>
        <v>0</v>
      </c>
      <c r="R177">
        <f>_xlfn.IFNA(IF($B177=0,0,+VLOOKUP($B177,'1v -ostali'!$A$15:$O$372,R$3,FALSE)),"")</f>
        <v>0</v>
      </c>
      <c r="S177">
        <f>_xlfn.IFNA(IF($B177=0,0,+VLOOKUP($B177,'1v -ostali'!$A$15:$O$372,S$3,FALSE)),"")</f>
        <v>0</v>
      </c>
      <c r="T177" s="29">
        <f>_xlfn.IFNA(IF($B177=0,0,+VLOOKUP($B177,'1v -ostali'!$A$15:$AC$372,T$3,FALSE)),"")</f>
        <v>0</v>
      </c>
      <c r="U177" s="29">
        <f>_xlfn.IFNA(IF($B177=0,0,+VLOOKUP($B177,'1v -ostali'!$A$15:$AC$372,U$3,FALSE)),"")</f>
        <v>0</v>
      </c>
      <c r="V177" s="29">
        <f>_xlfn.IFNA(IF($B177=0,0,+VLOOKUP($B177,'1v -ostali'!$A$15:$AC$372,V$3,FALSE)),"")</f>
        <v>0</v>
      </c>
      <c r="W177" s="29">
        <f>_xlfn.IFNA(IF($B177=0,0,+VLOOKUP($B177,'1v -ostali'!$A$15:$AC$372,W$3,FALSE)),"")</f>
        <v>0</v>
      </c>
      <c r="X177" s="29">
        <f>_xlfn.IFNA(IF($B177=0,0,+VLOOKUP($B177,'1v -ostali'!$A$15:$AC$372,X$3,FALSE)),"")</f>
        <v>0</v>
      </c>
      <c r="Y177" s="29">
        <f>_xlfn.IFNA(IF($B177=0,0,+VLOOKUP($B177,'1v -ostali'!$A$15:$AC$372,Y$3,FALSE)),"")</f>
        <v>0</v>
      </c>
      <c r="Z177" s="29">
        <f>_xlfn.IFNA(IF($B177=0,0,+VLOOKUP($B177,'1v -ostali'!$A$15:$AC$372,Z$3,FALSE)),"")</f>
        <v>0</v>
      </c>
      <c r="AA177" s="29">
        <f>_xlfn.IFNA(IF($B177=0,0,+VLOOKUP($B177,'1v -ostali'!$A$15:$AC$372,AA$3,FALSE)),"")</f>
        <v>0</v>
      </c>
      <c r="AB177" s="29">
        <f>_xlfn.IFNA(IF($B177=0,0,+VLOOKUP($B177,'1v -ostali'!$A$15:$AC$372,AB$3,FALSE)),"")</f>
        <v>0</v>
      </c>
      <c r="AC177" s="29">
        <f>_xlfn.IFNA(IF($B177=0,0,+VLOOKUP($B177,'1v -ostali'!$A$15:$AC$372,AC$3,FALSE)),"")</f>
        <v>0</v>
      </c>
      <c r="AD177" s="29">
        <f>+IFERROR((W177*'1v -ostali'!$C$6)/100,"")</f>
        <v>0</v>
      </c>
      <c r="AE177" s="29">
        <f>+IFERROR((X177*'1v -ostali'!$C$6)/100,"")</f>
        <v>0</v>
      </c>
      <c r="AF177" s="29">
        <f>+IFERROR((AB177*'1v -ostali'!$C$6)/100,"")</f>
        <v>0</v>
      </c>
      <c r="AG177" s="29">
        <f>+IFERROR((AC177*'1v -ostali'!$C$6)/100,"")</f>
        <v>0</v>
      </c>
    </row>
    <row r="178" spans="1:33" x14ac:dyDescent="0.2">
      <c r="A178">
        <f t="shared" si="20"/>
        <v>0</v>
      </c>
      <c r="B178">
        <f>+IF(MAX(B$4:B177)+1&lt;=B$1,B177+1,0)</f>
        <v>0</v>
      </c>
      <c r="C178" s="194">
        <f t="shared" si="17"/>
        <v>0</v>
      </c>
      <c r="D178">
        <f t="shared" si="18"/>
        <v>0</v>
      </c>
      <c r="E178" s="319">
        <f t="shared" si="19"/>
        <v>0</v>
      </c>
      <c r="F178" s="194">
        <f t="shared" si="16"/>
        <v>0</v>
      </c>
      <c r="G178">
        <f>_xlfn.IFNA(IF($B178=0,0,+VLOOKUP($B178,'1v -ostali'!$A$15:$O$372,G$3,FALSE)),"")</f>
        <v>0</v>
      </c>
      <c r="I178">
        <f>_xlfn.IFNA(IF($B178=0,0,+VLOOKUP($B178,'1v -ostali'!$A$15:$O$372,I$3,FALSE)),"")</f>
        <v>0</v>
      </c>
      <c r="J178">
        <f>_xlfn.IFNA(IF($B178=0,0,+VLOOKUP($B178,'1v -ostali'!$A$15:$O$372,J$3,FALSE)),"")</f>
        <v>0</v>
      </c>
      <c r="K178">
        <f>_xlfn.IFNA(IF($B178=0,0,+VLOOKUP($B178,'1v -ostali'!$A$15:$O$372,K$3,FALSE)),"")</f>
        <v>0</v>
      </c>
      <c r="L178">
        <f>_xlfn.IFNA(IF($B178=0,0,+VLOOKUP($B178,'1v -ostali'!$A$15:$O$372,L$3,FALSE)),"")</f>
        <v>0</v>
      </c>
      <c r="M178">
        <f>_xlfn.IFNA(IF($B178=0,0,+VLOOKUP($B178,'1v -ostali'!$A$15:$O$372,M$3,FALSE)),"")</f>
        <v>0</v>
      </c>
      <c r="N178">
        <f>_xlfn.IFNA(IF($B178=0,0,+VLOOKUP($B178,'1v -ostali'!$A$15:$O$372,N$3,FALSE)),"")</f>
        <v>0</v>
      </c>
      <c r="O178">
        <f>_xlfn.IFNA(IF($B178=0,0,+VLOOKUP($B178,'1v -ostali'!$A$15:$O$372,O$3,FALSE)),"")</f>
        <v>0</v>
      </c>
      <c r="R178">
        <f>_xlfn.IFNA(IF($B178=0,0,+VLOOKUP($B178,'1v -ostali'!$A$15:$O$372,R$3,FALSE)),"")</f>
        <v>0</v>
      </c>
      <c r="S178">
        <f>_xlfn.IFNA(IF($B178=0,0,+VLOOKUP($B178,'1v -ostali'!$A$15:$O$372,S$3,FALSE)),"")</f>
        <v>0</v>
      </c>
      <c r="T178" s="29">
        <f>_xlfn.IFNA(IF($B178=0,0,+VLOOKUP($B178,'1v -ostali'!$A$15:$AC$372,T$3,FALSE)),"")</f>
        <v>0</v>
      </c>
      <c r="U178" s="29">
        <f>_xlfn.IFNA(IF($B178=0,0,+VLOOKUP($B178,'1v -ostali'!$A$15:$AC$372,U$3,FALSE)),"")</f>
        <v>0</v>
      </c>
      <c r="V178" s="29">
        <f>_xlfn.IFNA(IF($B178=0,0,+VLOOKUP($B178,'1v -ostali'!$A$15:$AC$372,V$3,FALSE)),"")</f>
        <v>0</v>
      </c>
      <c r="W178" s="29">
        <f>_xlfn.IFNA(IF($B178=0,0,+VLOOKUP($B178,'1v -ostali'!$A$15:$AC$372,W$3,FALSE)),"")</f>
        <v>0</v>
      </c>
      <c r="X178" s="29">
        <f>_xlfn.IFNA(IF($B178=0,0,+VLOOKUP($B178,'1v -ostali'!$A$15:$AC$372,X$3,FALSE)),"")</f>
        <v>0</v>
      </c>
      <c r="Y178" s="29">
        <f>_xlfn.IFNA(IF($B178=0,0,+VLOOKUP($B178,'1v -ostali'!$A$15:$AC$372,Y$3,FALSE)),"")</f>
        <v>0</v>
      </c>
      <c r="Z178" s="29">
        <f>_xlfn.IFNA(IF($B178=0,0,+VLOOKUP($B178,'1v -ostali'!$A$15:$AC$372,Z$3,FALSE)),"")</f>
        <v>0</v>
      </c>
      <c r="AA178" s="29">
        <f>_xlfn.IFNA(IF($B178=0,0,+VLOOKUP($B178,'1v -ostali'!$A$15:$AC$372,AA$3,FALSE)),"")</f>
        <v>0</v>
      </c>
      <c r="AB178" s="29">
        <f>_xlfn.IFNA(IF($B178=0,0,+VLOOKUP($B178,'1v -ostali'!$A$15:$AC$372,AB$3,FALSE)),"")</f>
        <v>0</v>
      </c>
      <c r="AC178" s="29">
        <f>_xlfn.IFNA(IF($B178=0,0,+VLOOKUP($B178,'1v -ostali'!$A$15:$AC$372,AC$3,FALSE)),"")</f>
        <v>0</v>
      </c>
      <c r="AD178" s="29">
        <f>+IFERROR((W178*'1v -ostali'!$C$6)/100,"")</f>
        <v>0</v>
      </c>
      <c r="AE178" s="29">
        <f>+IFERROR((X178*'1v -ostali'!$C$6)/100,"")</f>
        <v>0</v>
      </c>
      <c r="AF178" s="29">
        <f>+IFERROR((AB178*'1v -ostali'!$C$6)/100,"")</f>
        <v>0</v>
      </c>
      <c r="AG178" s="29">
        <f>+IFERROR((AC178*'1v -ostali'!$C$6)/100,"")</f>
        <v>0</v>
      </c>
    </row>
    <row r="179" spans="1:33" x14ac:dyDescent="0.2">
      <c r="A179">
        <f t="shared" si="20"/>
        <v>0</v>
      </c>
      <c r="B179">
        <f>+IF(MAX(B$4:B178)+1&lt;=B$1,B178+1,0)</f>
        <v>0</v>
      </c>
      <c r="C179" s="194">
        <f t="shared" si="17"/>
        <v>0</v>
      </c>
      <c r="D179">
        <f t="shared" si="18"/>
        <v>0</v>
      </c>
      <c r="E179" s="319">
        <f t="shared" si="19"/>
        <v>0</v>
      </c>
      <c r="F179" s="194">
        <f t="shared" si="16"/>
        <v>0</v>
      </c>
      <c r="G179">
        <f>_xlfn.IFNA(IF($B179=0,0,+VLOOKUP($B179,'1v -ostali'!$A$15:$O$372,G$3,FALSE)),"")</f>
        <v>0</v>
      </c>
      <c r="I179">
        <f>_xlfn.IFNA(IF($B179=0,0,+VLOOKUP($B179,'1v -ostali'!$A$15:$O$372,I$3,FALSE)),"")</f>
        <v>0</v>
      </c>
      <c r="J179">
        <f>_xlfn.IFNA(IF($B179=0,0,+VLOOKUP($B179,'1v -ostali'!$A$15:$O$372,J$3,FALSE)),"")</f>
        <v>0</v>
      </c>
      <c r="K179">
        <f>_xlfn.IFNA(IF($B179=0,0,+VLOOKUP($B179,'1v -ostali'!$A$15:$O$372,K$3,FALSE)),"")</f>
        <v>0</v>
      </c>
      <c r="L179">
        <f>_xlfn.IFNA(IF($B179=0,0,+VLOOKUP($B179,'1v -ostali'!$A$15:$O$372,L$3,FALSE)),"")</f>
        <v>0</v>
      </c>
      <c r="M179">
        <f>_xlfn.IFNA(IF($B179=0,0,+VLOOKUP($B179,'1v -ostali'!$A$15:$O$372,M$3,FALSE)),"")</f>
        <v>0</v>
      </c>
      <c r="N179">
        <f>_xlfn.IFNA(IF($B179=0,0,+VLOOKUP($B179,'1v -ostali'!$A$15:$O$372,N$3,FALSE)),"")</f>
        <v>0</v>
      </c>
      <c r="O179">
        <f>_xlfn.IFNA(IF($B179=0,0,+VLOOKUP($B179,'1v -ostali'!$A$15:$O$372,O$3,FALSE)),"")</f>
        <v>0</v>
      </c>
      <c r="R179">
        <f>_xlfn.IFNA(IF($B179=0,0,+VLOOKUP($B179,'1v -ostali'!$A$15:$O$372,R$3,FALSE)),"")</f>
        <v>0</v>
      </c>
      <c r="S179">
        <f>_xlfn.IFNA(IF($B179=0,0,+VLOOKUP($B179,'1v -ostali'!$A$15:$O$372,S$3,FALSE)),"")</f>
        <v>0</v>
      </c>
      <c r="T179" s="29">
        <f>_xlfn.IFNA(IF($B179=0,0,+VLOOKUP($B179,'1v -ostali'!$A$15:$AC$372,T$3,FALSE)),"")</f>
        <v>0</v>
      </c>
      <c r="U179" s="29">
        <f>_xlfn.IFNA(IF($B179=0,0,+VLOOKUP($B179,'1v -ostali'!$A$15:$AC$372,U$3,FALSE)),"")</f>
        <v>0</v>
      </c>
      <c r="V179" s="29">
        <f>_xlfn.IFNA(IF($B179=0,0,+VLOOKUP($B179,'1v -ostali'!$A$15:$AC$372,V$3,FALSE)),"")</f>
        <v>0</v>
      </c>
      <c r="W179" s="29">
        <f>_xlfn.IFNA(IF($B179=0,0,+VLOOKUP($B179,'1v -ostali'!$A$15:$AC$372,W$3,FALSE)),"")</f>
        <v>0</v>
      </c>
      <c r="X179" s="29">
        <f>_xlfn.IFNA(IF($B179=0,0,+VLOOKUP($B179,'1v -ostali'!$A$15:$AC$372,X$3,FALSE)),"")</f>
        <v>0</v>
      </c>
      <c r="Y179" s="29">
        <f>_xlfn.IFNA(IF($B179=0,0,+VLOOKUP($B179,'1v -ostali'!$A$15:$AC$372,Y$3,FALSE)),"")</f>
        <v>0</v>
      </c>
      <c r="Z179" s="29">
        <f>_xlfn.IFNA(IF($B179=0,0,+VLOOKUP($B179,'1v -ostali'!$A$15:$AC$372,Z$3,FALSE)),"")</f>
        <v>0</v>
      </c>
      <c r="AA179" s="29">
        <f>_xlfn.IFNA(IF($B179=0,0,+VLOOKUP($B179,'1v -ostali'!$A$15:$AC$372,AA$3,FALSE)),"")</f>
        <v>0</v>
      </c>
      <c r="AB179" s="29">
        <f>_xlfn.IFNA(IF($B179=0,0,+VLOOKUP($B179,'1v -ostali'!$A$15:$AC$372,AB$3,FALSE)),"")</f>
        <v>0</v>
      </c>
      <c r="AC179" s="29">
        <f>_xlfn.IFNA(IF($B179=0,0,+VLOOKUP($B179,'1v -ostali'!$A$15:$AC$372,AC$3,FALSE)),"")</f>
        <v>0</v>
      </c>
      <c r="AD179" s="29">
        <f>+IFERROR((W179*'1v -ostali'!$C$6)/100,"")</f>
        <v>0</v>
      </c>
      <c r="AE179" s="29">
        <f>+IFERROR((X179*'1v -ostali'!$C$6)/100,"")</f>
        <v>0</v>
      </c>
      <c r="AF179" s="29">
        <f>+IFERROR((AB179*'1v -ostali'!$C$6)/100,"")</f>
        <v>0</v>
      </c>
      <c r="AG179" s="29">
        <f>+IFERROR((AC179*'1v -ostali'!$C$6)/100,"")</f>
        <v>0</v>
      </c>
    </row>
    <row r="180" spans="1:33" x14ac:dyDescent="0.2">
      <c r="A180">
        <f t="shared" si="20"/>
        <v>0</v>
      </c>
      <c r="B180">
        <f>+IF(MAX(B$4:B179)+1&lt;=B$1,B179+1,0)</f>
        <v>0</v>
      </c>
      <c r="C180" s="194">
        <f t="shared" si="17"/>
        <v>0</v>
      </c>
      <c r="D180">
        <f t="shared" si="18"/>
        <v>0</v>
      </c>
      <c r="E180" s="319">
        <f t="shared" si="19"/>
        <v>0</v>
      </c>
      <c r="F180" s="194">
        <f t="shared" si="16"/>
        <v>0</v>
      </c>
      <c r="G180">
        <f>_xlfn.IFNA(IF($B180=0,0,+VLOOKUP($B180,'1v -ostali'!$A$15:$O$372,G$3,FALSE)),"")</f>
        <v>0</v>
      </c>
      <c r="I180">
        <f>_xlfn.IFNA(IF($B180=0,0,+VLOOKUP($B180,'1v -ostali'!$A$15:$O$372,I$3,FALSE)),"")</f>
        <v>0</v>
      </c>
      <c r="J180">
        <f>_xlfn.IFNA(IF($B180=0,0,+VLOOKUP($B180,'1v -ostali'!$A$15:$O$372,J$3,FALSE)),"")</f>
        <v>0</v>
      </c>
      <c r="K180">
        <f>_xlfn.IFNA(IF($B180=0,0,+VLOOKUP($B180,'1v -ostali'!$A$15:$O$372,K$3,FALSE)),"")</f>
        <v>0</v>
      </c>
      <c r="L180">
        <f>_xlfn.IFNA(IF($B180=0,0,+VLOOKUP($B180,'1v -ostali'!$A$15:$O$372,L$3,FALSE)),"")</f>
        <v>0</v>
      </c>
      <c r="M180">
        <f>_xlfn.IFNA(IF($B180=0,0,+VLOOKUP($B180,'1v -ostali'!$A$15:$O$372,M$3,FALSE)),"")</f>
        <v>0</v>
      </c>
      <c r="N180">
        <f>_xlfn.IFNA(IF($B180=0,0,+VLOOKUP($B180,'1v -ostali'!$A$15:$O$372,N$3,FALSE)),"")</f>
        <v>0</v>
      </c>
      <c r="O180">
        <f>_xlfn.IFNA(IF($B180=0,0,+VLOOKUP($B180,'1v -ostali'!$A$15:$O$372,O$3,FALSE)),"")</f>
        <v>0</v>
      </c>
      <c r="R180">
        <f>_xlfn.IFNA(IF($B180=0,0,+VLOOKUP($B180,'1v -ostali'!$A$15:$O$372,R$3,FALSE)),"")</f>
        <v>0</v>
      </c>
      <c r="S180">
        <f>_xlfn.IFNA(IF($B180=0,0,+VLOOKUP($B180,'1v -ostali'!$A$15:$O$372,S$3,FALSE)),"")</f>
        <v>0</v>
      </c>
      <c r="T180" s="29">
        <f>_xlfn.IFNA(IF($B180=0,0,+VLOOKUP($B180,'1v -ostali'!$A$15:$AC$372,T$3,FALSE)),"")</f>
        <v>0</v>
      </c>
      <c r="U180" s="29">
        <f>_xlfn.IFNA(IF($B180=0,0,+VLOOKUP($B180,'1v -ostali'!$A$15:$AC$372,U$3,FALSE)),"")</f>
        <v>0</v>
      </c>
      <c r="V180" s="29">
        <f>_xlfn.IFNA(IF($B180=0,0,+VLOOKUP($B180,'1v -ostali'!$A$15:$AC$372,V$3,FALSE)),"")</f>
        <v>0</v>
      </c>
      <c r="W180" s="29">
        <f>_xlfn.IFNA(IF($B180=0,0,+VLOOKUP($B180,'1v -ostali'!$A$15:$AC$372,W$3,FALSE)),"")</f>
        <v>0</v>
      </c>
      <c r="X180" s="29">
        <f>_xlfn.IFNA(IF($B180=0,0,+VLOOKUP($B180,'1v -ostali'!$A$15:$AC$372,X$3,FALSE)),"")</f>
        <v>0</v>
      </c>
      <c r="Y180" s="29">
        <f>_xlfn.IFNA(IF($B180=0,0,+VLOOKUP($B180,'1v -ostali'!$A$15:$AC$372,Y$3,FALSE)),"")</f>
        <v>0</v>
      </c>
      <c r="Z180" s="29">
        <f>_xlfn.IFNA(IF($B180=0,0,+VLOOKUP($B180,'1v -ostali'!$A$15:$AC$372,Z$3,FALSE)),"")</f>
        <v>0</v>
      </c>
      <c r="AA180" s="29">
        <f>_xlfn.IFNA(IF($B180=0,0,+VLOOKUP($B180,'1v -ostali'!$A$15:$AC$372,AA$3,FALSE)),"")</f>
        <v>0</v>
      </c>
      <c r="AB180" s="29">
        <f>_xlfn.IFNA(IF($B180=0,0,+VLOOKUP($B180,'1v -ostali'!$A$15:$AC$372,AB$3,FALSE)),"")</f>
        <v>0</v>
      </c>
      <c r="AC180" s="29">
        <f>_xlfn.IFNA(IF($B180=0,0,+VLOOKUP($B180,'1v -ostali'!$A$15:$AC$372,AC$3,FALSE)),"")</f>
        <v>0</v>
      </c>
      <c r="AD180" s="29">
        <f>+IFERROR((W180*'1v -ostali'!$C$6)/100,"")</f>
        <v>0</v>
      </c>
      <c r="AE180" s="29">
        <f>+IFERROR((X180*'1v -ostali'!$C$6)/100,"")</f>
        <v>0</v>
      </c>
      <c r="AF180" s="29">
        <f>+IFERROR((AB180*'1v -ostali'!$C$6)/100,"")</f>
        <v>0</v>
      </c>
      <c r="AG180" s="29">
        <f>+IFERROR((AC180*'1v -ostali'!$C$6)/100,"")</f>
        <v>0</v>
      </c>
    </row>
    <row r="181" spans="1:33" x14ac:dyDescent="0.2">
      <c r="A181">
        <f t="shared" si="20"/>
        <v>0</v>
      </c>
      <c r="B181">
        <f>+IF(MAX(B$4:B180)+1&lt;=B$1,B180+1,0)</f>
        <v>0</v>
      </c>
      <c r="C181" s="194">
        <f t="shared" si="17"/>
        <v>0</v>
      </c>
      <c r="D181">
        <f t="shared" si="18"/>
        <v>0</v>
      </c>
      <c r="E181" s="319">
        <f t="shared" si="19"/>
        <v>0</v>
      </c>
      <c r="F181" s="194">
        <f t="shared" si="16"/>
        <v>0</v>
      </c>
      <c r="G181">
        <f>_xlfn.IFNA(IF($B181=0,0,+VLOOKUP($B181,'1v -ostali'!$A$15:$O$372,G$3,FALSE)),"")</f>
        <v>0</v>
      </c>
      <c r="I181">
        <f>_xlfn.IFNA(IF($B181=0,0,+VLOOKUP($B181,'1v -ostali'!$A$15:$O$372,I$3,FALSE)),"")</f>
        <v>0</v>
      </c>
      <c r="J181">
        <f>_xlfn.IFNA(IF($B181=0,0,+VLOOKUP($B181,'1v -ostali'!$A$15:$O$372,J$3,FALSE)),"")</f>
        <v>0</v>
      </c>
      <c r="K181">
        <f>_xlfn.IFNA(IF($B181=0,0,+VLOOKUP($B181,'1v -ostali'!$A$15:$O$372,K$3,FALSE)),"")</f>
        <v>0</v>
      </c>
      <c r="L181">
        <f>_xlfn.IFNA(IF($B181=0,0,+VLOOKUP($B181,'1v -ostali'!$A$15:$O$372,L$3,FALSE)),"")</f>
        <v>0</v>
      </c>
      <c r="M181">
        <f>_xlfn.IFNA(IF($B181=0,0,+VLOOKUP($B181,'1v -ostali'!$A$15:$O$372,M$3,FALSE)),"")</f>
        <v>0</v>
      </c>
      <c r="N181">
        <f>_xlfn.IFNA(IF($B181=0,0,+VLOOKUP($B181,'1v -ostali'!$A$15:$O$372,N$3,FALSE)),"")</f>
        <v>0</v>
      </c>
      <c r="O181">
        <f>_xlfn.IFNA(IF($B181=0,0,+VLOOKUP($B181,'1v -ostali'!$A$15:$O$372,O$3,FALSE)),"")</f>
        <v>0</v>
      </c>
      <c r="R181">
        <f>_xlfn.IFNA(IF($B181=0,0,+VLOOKUP($B181,'1v -ostali'!$A$15:$O$372,R$3,FALSE)),"")</f>
        <v>0</v>
      </c>
      <c r="S181">
        <f>_xlfn.IFNA(IF($B181=0,0,+VLOOKUP($B181,'1v -ostali'!$A$15:$O$372,S$3,FALSE)),"")</f>
        <v>0</v>
      </c>
      <c r="T181" s="29">
        <f>_xlfn.IFNA(IF($B181=0,0,+VLOOKUP($B181,'1v -ostali'!$A$15:$AC$372,T$3,FALSE)),"")</f>
        <v>0</v>
      </c>
      <c r="U181" s="29">
        <f>_xlfn.IFNA(IF($B181=0,0,+VLOOKUP($B181,'1v -ostali'!$A$15:$AC$372,U$3,FALSE)),"")</f>
        <v>0</v>
      </c>
      <c r="V181" s="29">
        <f>_xlfn.IFNA(IF($B181=0,0,+VLOOKUP($B181,'1v -ostali'!$A$15:$AC$372,V$3,FALSE)),"")</f>
        <v>0</v>
      </c>
      <c r="W181" s="29">
        <f>_xlfn.IFNA(IF($B181=0,0,+VLOOKUP($B181,'1v -ostali'!$A$15:$AC$372,W$3,FALSE)),"")</f>
        <v>0</v>
      </c>
      <c r="X181" s="29">
        <f>_xlfn.IFNA(IF($B181=0,0,+VLOOKUP($B181,'1v -ostali'!$A$15:$AC$372,X$3,FALSE)),"")</f>
        <v>0</v>
      </c>
      <c r="Y181" s="29">
        <f>_xlfn.IFNA(IF($B181=0,0,+VLOOKUP($B181,'1v -ostali'!$A$15:$AC$372,Y$3,FALSE)),"")</f>
        <v>0</v>
      </c>
      <c r="Z181" s="29">
        <f>_xlfn.IFNA(IF($B181=0,0,+VLOOKUP($B181,'1v -ostali'!$A$15:$AC$372,Z$3,FALSE)),"")</f>
        <v>0</v>
      </c>
      <c r="AA181" s="29">
        <f>_xlfn.IFNA(IF($B181=0,0,+VLOOKUP($B181,'1v -ostali'!$A$15:$AC$372,AA$3,FALSE)),"")</f>
        <v>0</v>
      </c>
      <c r="AB181" s="29">
        <f>_xlfn.IFNA(IF($B181=0,0,+VLOOKUP($B181,'1v -ostali'!$A$15:$AC$372,AB$3,FALSE)),"")</f>
        <v>0</v>
      </c>
      <c r="AC181" s="29">
        <f>_xlfn.IFNA(IF($B181=0,0,+VLOOKUP($B181,'1v -ostali'!$A$15:$AC$372,AC$3,FALSE)),"")</f>
        <v>0</v>
      </c>
      <c r="AD181" s="29">
        <f>+IFERROR((W181*'1v -ostali'!$C$6)/100,"")</f>
        <v>0</v>
      </c>
      <c r="AE181" s="29">
        <f>+IFERROR((X181*'1v -ostali'!$C$6)/100,"")</f>
        <v>0</v>
      </c>
      <c r="AF181" s="29">
        <f>+IFERROR((AB181*'1v -ostali'!$C$6)/100,"")</f>
        <v>0</v>
      </c>
      <c r="AG181" s="29">
        <f>+IFERROR((AC181*'1v -ostali'!$C$6)/100,"")</f>
        <v>0</v>
      </c>
    </row>
    <row r="182" spans="1:33" x14ac:dyDescent="0.2">
      <c r="A182">
        <f t="shared" si="20"/>
        <v>0</v>
      </c>
      <c r="B182">
        <f>+IF(MAX(B$4:B181)+1&lt;=B$1,B181+1,0)</f>
        <v>0</v>
      </c>
      <c r="C182" s="194">
        <f t="shared" si="17"/>
        <v>0</v>
      </c>
      <c r="D182">
        <f t="shared" si="18"/>
        <v>0</v>
      </c>
      <c r="E182" s="319">
        <f t="shared" si="19"/>
        <v>0</v>
      </c>
      <c r="F182" s="194">
        <f t="shared" si="16"/>
        <v>0</v>
      </c>
      <c r="G182">
        <f>_xlfn.IFNA(IF($B182=0,0,+VLOOKUP($B182,'1v -ostali'!$A$15:$O$372,G$3,FALSE)),"")</f>
        <v>0</v>
      </c>
      <c r="I182">
        <f>_xlfn.IFNA(IF($B182=0,0,+VLOOKUP($B182,'1v -ostali'!$A$15:$O$372,I$3,FALSE)),"")</f>
        <v>0</v>
      </c>
      <c r="J182">
        <f>_xlfn.IFNA(IF($B182=0,0,+VLOOKUP($B182,'1v -ostali'!$A$15:$O$372,J$3,FALSE)),"")</f>
        <v>0</v>
      </c>
      <c r="K182">
        <f>_xlfn.IFNA(IF($B182=0,0,+VLOOKUP($B182,'1v -ostali'!$A$15:$O$372,K$3,FALSE)),"")</f>
        <v>0</v>
      </c>
      <c r="L182">
        <f>_xlfn.IFNA(IF($B182=0,0,+VLOOKUP($B182,'1v -ostali'!$A$15:$O$372,L$3,FALSE)),"")</f>
        <v>0</v>
      </c>
      <c r="M182">
        <f>_xlfn.IFNA(IF($B182=0,0,+VLOOKUP($B182,'1v -ostali'!$A$15:$O$372,M$3,FALSE)),"")</f>
        <v>0</v>
      </c>
      <c r="N182">
        <f>_xlfn.IFNA(IF($B182=0,0,+VLOOKUP($B182,'1v -ostali'!$A$15:$O$372,N$3,FALSE)),"")</f>
        <v>0</v>
      </c>
      <c r="O182">
        <f>_xlfn.IFNA(IF($B182=0,0,+VLOOKUP($B182,'1v -ostali'!$A$15:$O$372,O$3,FALSE)),"")</f>
        <v>0</v>
      </c>
      <c r="R182">
        <f>_xlfn.IFNA(IF($B182=0,0,+VLOOKUP($B182,'1v -ostali'!$A$15:$O$372,R$3,FALSE)),"")</f>
        <v>0</v>
      </c>
      <c r="S182">
        <f>_xlfn.IFNA(IF($B182=0,0,+VLOOKUP($B182,'1v -ostali'!$A$15:$O$372,S$3,FALSE)),"")</f>
        <v>0</v>
      </c>
      <c r="T182" s="29">
        <f>_xlfn.IFNA(IF($B182=0,0,+VLOOKUP($B182,'1v -ostali'!$A$15:$AC$372,T$3,FALSE)),"")</f>
        <v>0</v>
      </c>
      <c r="U182" s="29">
        <f>_xlfn.IFNA(IF($B182=0,0,+VLOOKUP($B182,'1v -ostali'!$A$15:$AC$372,U$3,FALSE)),"")</f>
        <v>0</v>
      </c>
      <c r="V182" s="29">
        <f>_xlfn.IFNA(IF($B182=0,0,+VLOOKUP($B182,'1v -ostali'!$A$15:$AC$372,V$3,FALSE)),"")</f>
        <v>0</v>
      </c>
      <c r="W182" s="29">
        <f>_xlfn.IFNA(IF($B182=0,0,+VLOOKUP($B182,'1v -ostali'!$A$15:$AC$372,W$3,FALSE)),"")</f>
        <v>0</v>
      </c>
      <c r="X182" s="29">
        <f>_xlfn.IFNA(IF($B182=0,0,+VLOOKUP($B182,'1v -ostali'!$A$15:$AC$372,X$3,FALSE)),"")</f>
        <v>0</v>
      </c>
      <c r="Y182" s="29">
        <f>_xlfn.IFNA(IF($B182=0,0,+VLOOKUP($B182,'1v -ostali'!$A$15:$AC$372,Y$3,FALSE)),"")</f>
        <v>0</v>
      </c>
      <c r="Z182" s="29">
        <f>_xlfn.IFNA(IF($B182=0,0,+VLOOKUP($B182,'1v -ostali'!$A$15:$AC$372,Z$3,FALSE)),"")</f>
        <v>0</v>
      </c>
      <c r="AA182" s="29">
        <f>_xlfn.IFNA(IF($B182=0,0,+VLOOKUP($B182,'1v -ostali'!$A$15:$AC$372,AA$3,FALSE)),"")</f>
        <v>0</v>
      </c>
      <c r="AB182" s="29">
        <f>_xlfn.IFNA(IF($B182=0,0,+VLOOKUP($B182,'1v -ostali'!$A$15:$AC$372,AB$3,FALSE)),"")</f>
        <v>0</v>
      </c>
      <c r="AC182" s="29">
        <f>_xlfn.IFNA(IF($B182=0,0,+VLOOKUP($B182,'1v -ostali'!$A$15:$AC$372,AC$3,FALSE)),"")</f>
        <v>0</v>
      </c>
      <c r="AD182" s="29">
        <f>+IFERROR((W182*'1v -ostali'!$C$6)/100,"")</f>
        <v>0</v>
      </c>
      <c r="AE182" s="29">
        <f>+IFERROR((X182*'1v -ostali'!$C$6)/100,"")</f>
        <v>0</v>
      </c>
      <c r="AF182" s="29">
        <f>+IFERROR((AB182*'1v -ostali'!$C$6)/100,"")</f>
        <v>0</v>
      </c>
      <c r="AG182" s="29">
        <f>+IFERROR((AC182*'1v -ostali'!$C$6)/100,"")</f>
        <v>0</v>
      </c>
    </row>
    <row r="183" spans="1:33" x14ac:dyDescent="0.2">
      <c r="A183">
        <f t="shared" si="20"/>
        <v>0</v>
      </c>
      <c r="B183">
        <f>+IF(MAX(B$4:B182)+1&lt;=B$1,B182+1,0)</f>
        <v>0</v>
      </c>
      <c r="C183" s="194">
        <f t="shared" si="17"/>
        <v>0</v>
      </c>
      <c r="D183">
        <f t="shared" si="18"/>
        <v>0</v>
      </c>
      <c r="E183" s="319">
        <f t="shared" si="19"/>
        <v>0</v>
      </c>
      <c r="F183" s="194">
        <f t="shared" si="16"/>
        <v>0</v>
      </c>
      <c r="G183">
        <f>_xlfn.IFNA(IF($B183=0,0,+VLOOKUP($B183,'1v -ostali'!$A$15:$O$372,G$3,FALSE)),"")</f>
        <v>0</v>
      </c>
      <c r="I183">
        <f>_xlfn.IFNA(IF($B183=0,0,+VLOOKUP($B183,'1v -ostali'!$A$15:$O$372,I$3,FALSE)),"")</f>
        <v>0</v>
      </c>
      <c r="J183">
        <f>_xlfn.IFNA(IF($B183=0,0,+VLOOKUP($B183,'1v -ostali'!$A$15:$O$372,J$3,FALSE)),"")</f>
        <v>0</v>
      </c>
      <c r="K183">
        <f>_xlfn.IFNA(IF($B183=0,0,+VLOOKUP($B183,'1v -ostali'!$A$15:$O$372,K$3,FALSE)),"")</f>
        <v>0</v>
      </c>
      <c r="L183">
        <f>_xlfn.IFNA(IF($B183=0,0,+VLOOKUP($B183,'1v -ostali'!$A$15:$O$372,L$3,FALSE)),"")</f>
        <v>0</v>
      </c>
      <c r="M183">
        <f>_xlfn.IFNA(IF($B183=0,0,+VLOOKUP($B183,'1v -ostali'!$A$15:$O$372,M$3,FALSE)),"")</f>
        <v>0</v>
      </c>
      <c r="N183">
        <f>_xlfn.IFNA(IF($B183=0,0,+VLOOKUP($B183,'1v -ostali'!$A$15:$O$372,N$3,FALSE)),"")</f>
        <v>0</v>
      </c>
      <c r="O183">
        <f>_xlfn.IFNA(IF($B183=0,0,+VLOOKUP($B183,'1v -ostali'!$A$15:$O$372,O$3,FALSE)),"")</f>
        <v>0</v>
      </c>
      <c r="R183">
        <f>_xlfn.IFNA(IF($B183=0,0,+VLOOKUP($B183,'1v -ostali'!$A$15:$O$372,R$3,FALSE)),"")</f>
        <v>0</v>
      </c>
      <c r="S183">
        <f>_xlfn.IFNA(IF($B183=0,0,+VLOOKUP($B183,'1v -ostali'!$A$15:$O$372,S$3,FALSE)),"")</f>
        <v>0</v>
      </c>
      <c r="T183" s="29">
        <f>_xlfn.IFNA(IF($B183=0,0,+VLOOKUP($B183,'1v -ostali'!$A$15:$AC$372,T$3,FALSE)),"")</f>
        <v>0</v>
      </c>
      <c r="U183" s="29">
        <f>_xlfn.IFNA(IF($B183=0,0,+VLOOKUP($B183,'1v -ostali'!$A$15:$AC$372,U$3,FALSE)),"")</f>
        <v>0</v>
      </c>
      <c r="V183" s="29">
        <f>_xlfn.IFNA(IF($B183=0,0,+VLOOKUP($B183,'1v -ostali'!$A$15:$AC$372,V$3,FALSE)),"")</f>
        <v>0</v>
      </c>
      <c r="W183" s="29">
        <f>_xlfn.IFNA(IF($B183=0,0,+VLOOKUP($B183,'1v -ostali'!$A$15:$AC$372,W$3,FALSE)),"")</f>
        <v>0</v>
      </c>
      <c r="X183" s="29">
        <f>_xlfn.IFNA(IF($B183=0,0,+VLOOKUP($B183,'1v -ostali'!$A$15:$AC$372,X$3,FALSE)),"")</f>
        <v>0</v>
      </c>
      <c r="Y183" s="29">
        <f>_xlfn.IFNA(IF($B183=0,0,+VLOOKUP($B183,'1v -ostali'!$A$15:$AC$372,Y$3,FALSE)),"")</f>
        <v>0</v>
      </c>
      <c r="Z183" s="29">
        <f>_xlfn.IFNA(IF($B183=0,0,+VLOOKUP($B183,'1v -ostali'!$A$15:$AC$372,Z$3,FALSE)),"")</f>
        <v>0</v>
      </c>
      <c r="AA183" s="29">
        <f>_xlfn.IFNA(IF($B183=0,0,+VLOOKUP($B183,'1v -ostali'!$A$15:$AC$372,AA$3,FALSE)),"")</f>
        <v>0</v>
      </c>
      <c r="AB183" s="29">
        <f>_xlfn.IFNA(IF($B183=0,0,+VLOOKUP($B183,'1v -ostali'!$A$15:$AC$372,AB$3,FALSE)),"")</f>
        <v>0</v>
      </c>
      <c r="AC183" s="29">
        <f>_xlfn.IFNA(IF($B183=0,0,+VLOOKUP($B183,'1v -ostali'!$A$15:$AC$372,AC$3,FALSE)),"")</f>
        <v>0</v>
      </c>
      <c r="AD183" s="29">
        <f>+IFERROR((W183*'1v -ostali'!$C$6)/100,"")</f>
        <v>0</v>
      </c>
      <c r="AE183" s="29">
        <f>+IFERROR((X183*'1v -ostali'!$C$6)/100,"")</f>
        <v>0</v>
      </c>
      <c r="AF183" s="29">
        <f>+IFERROR((AB183*'1v -ostali'!$C$6)/100,"")</f>
        <v>0</v>
      </c>
      <c r="AG183" s="29">
        <f>+IFERROR((AC183*'1v -ostali'!$C$6)/100,"")</f>
        <v>0</v>
      </c>
    </row>
    <row r="184" spans="1:33" x14ac:dyDescent="0.2">
      <c r="A184">
        <f t="shared" si="20"/>
        <v>0</v>
      </c>
      <c r="B184">
        <f>+IF(MAX(B$4:B183)+1&lt;=B$1,B183+1,0)</f>
        <v>0</v>
      </c>
      <c r="C184" s="194">
        <f t="shared" si="17"/>
        <v>0</v>
      </c>
      <c r="D184">
        <f t="shared" si="18"/>
        <v>0</v>
      </c>
      <c r="E184" s="319">
        <f t="shared" si="19"/>
        <v>0</v>
      </c>
      <c r="F184" s="194">
        <f t="shared" si="16"/>
        <v>0</v>
      </c>
      <c r="G184">
        <f>_xlfn.IFNA(IF($B184=0,0,+VLOOKUP($B184,'1v -ostali'!$A$15:$O$372,G$3,FALSE)),"")</f>
        <v>0</v>
      </c>
      <c r="I184">
        <f>_xlfn.IFNA(IF($B184=0,0,+VLOOKUP($B184,'1v -ostali'!$A$15:$O$372,I$3,FALSE)),"")</f>
        <v>0</v>
      </c>
      <c r="J184">
        <f>_xlfn.IFNA(IF($B184=0,0,+VLOOKUP($B184,'1v -ostali'!$A$15:$O$372,J$3,FALSE)),"")</f>
        <v>0</v>
      </c>
      <c r="K184">
        <f>_xlfn.IFNA(IF($B184=0,0,+VLOOKUP($B184,'1v -ostali'!$A$15:$O$372,K$3,FALSE)),"")</f>
        <v>0</v>
      </c>
      <c r="L184">
        <f>_xlfn.IFNA(IF($B184=0,0,+VLOOKUP($B184,'1v -ostali'!$A$15:$O$372,L$3,FALSE)),"")</f>
        <v>0</v>
      </c>
      <c r="M184">
        <f>_xlfn.IFNA(IF($B184=0,0,+VLOOKUP($B184,'1v -ostali'!$A$15:$O$372,M$3,FALSE)),"")</f>
        <v>0</v>
      </c>
      <c r="N184">
        <f>_xlfn.IFNA(IF($B184=0,0,+VLOOKUP($B184,'1v -ostali'!$A$15:$O$372,N$3,FALSE)),"")</f>
        <v>0</v>
      </c>
      <c r="O184">
        <f>_xlfn.IFNA(IF($B184=0,0,+VLOOKUP($B184,'1v -ostali'!$A$15:$O$372,O$3,FALSE)),"")</f>
        <v>0</v>
      </c>
      <c r="R184">
        <f>_xlfn.IFNA(IF($B184=0,0,+VLOOKUP($B184,'1v -ostali'!$A$15:$O$372,R$3,FALSE)),"")</f>
        <v>0</v>
      </c>
      <c r="S184">
        <f>_xlfn.IFNA(IF($B184=0,0,+VLOOKUP($B184,'1v -ostali'!$A$15:$O$372,S$3,FALSE)),"")</f>
        <v>0</v>
      </c>
      <c r="T184" s="29">
        <f>_xlfn.IFNA(IF($B184=0,0,+VLOOKUP($B184,'1v -ostali'!$A$15:$AC$372,T$3,FALSE)),"")</f>
        <v>0</v>
      </c>
      <c r="U184" s="29">
        <f>_xlfn.IFNA(IF($B184=0,0,+VLOOKUP($B184,'1v -ostali'!$A$15:$AC$372,U$3,FALSE)),"")</f>
        <v>0</v>
      </c>
      <c r="V184" s="29">
        <f>_xlfn.IFNA(IF($B184=0,0,+VLOOKUP($B184,'1v -ostali'!$A$15:$AC$372,V$3,FALSE)),"")</f>
        <v>0</v>
      </c>
      <c r="W184" s="29">
        <f>_xlfn.IFNA(IF($B184=0,0,+VLOOKUP($B184,'1v -ostali'!$A$15:$AC$372,W$3,FALSE)),"")</f>
        <v>0</v>
      </c>
      <c r="X184" s="29">
        <f>_xlfn.IFNA(IF($B184=0,0,+VLOOKUP($B184,'1v -ostali'!$A$15:$AC$372,X$3,FALSE)),"")</f>
        <v>0</v>
      </c>
      <c r="Y184" s="29">
        <f>_xlfn.IFNA(IF($B184=0,0,+VLOOKUP($B184,'1v -ostali'!$A$15:$AC$372,Y$3,FALSE)),"")</f>
        <v>0</v>
      </c>
      <c r="Z184" s="29">
        <f>_xlfn.IFNA(IF($B184=0,0,+VLOOKUP($B184,'1v -ostali'!$A$15:$AC$372,Z$3,FALSE)),"")</f>
        <v>0</v>
      </c>
      <c r="AA184" s="29">
        <f>_xlfn.IFNA(IF($B184=0,0,+VLOOKUP($B184,'1v -ostali'!$A$15:$AC$372,AA$3,FALSE)),"")</f>
        <v>0</v>
      </c>
      <c r="AB184" s="29">
        <f>_xlfn.IFNA(IF($B184=0,0,+VLOOKUP($B184,'1v -ostali'!$A$15:$AC$372,AB$3,FALSE)),"")</f>
        <v>0</v>
      </c>
      <c r="AC184" s="29">
        <f>_xlfn.IFNA(IF($B184=0,0,+VLOOKUP($B184,'1v -ostali'!$A$15:$AC$372,AC$3,FALSE)),"")</f>
        <v>0</v>
      </c>
      <c r="AD184" s="29">
        <f>+IFERROR((W184*'1v -ostali'!$C$6)/100,"")</f>
        <v>0</v>
      </c>
      <c r="AE184" s="29">
        <f>+IFERROR((X184*'1v -ostali'!$C$6)/100,"")</f>
        <v>0</v>
      </c>
      <c r="AF184" s="29">
        <f>+IFERROR((AB184*'1v -ostali'!$C$6)/100,"")</f>
        <v>0</v>
      </c>
      <c r="AG184" s="29">
        <f>+IFERROR((AC184*'1v -ostali'!$C$6)/100,"")</f>
        <v>0</v>
      </c>
    </row>
    <row r="185" spans="1:33" x14ac:dyDescent="0.2">
      <c r="A185">
        <f t="shared" si="20"/>
        <v>0</v>
      </c>
      <c r="B185">
        <f>+IF(MAX(B$4:B184)+1&lt;=B$1,B184+1,0)</f>
        <v>0</v>
      </c>
      <c r="C185" s="194">
        <f t="shared" si="17"/>
        <v>0</v>
      </c>
      <c r="D185">
        <f t="shared" si="18"/>
        <v>0</v>
      </c>
      <c r="E185" s="319">
        <f t="shared" si="19"/>
        <v>0</v>
      </c>
      <c r="F185" s="194">
        <f t="shared" si="16"/>
        <v>0</v>
      </c>
      <c r="G185">
        <f>_xlfn.IFNA(IF($B185=0,0,+VLOOKUP($B185,'1v -ostali'!$A$15:$O$372,G$3,FALSE)),"")</f>
        <v>0</v>
      </c>
      <c r="I185">
        <f>_xlfn.IFNA(IF($B185=0,0,+VLOOKUP($B185,'1v -ostali'!$A$15:$O$372,I$3,FALSE)),"")</f>
        <v>0</v>
      </c>
      <c r="J185">
        <f>_xlfn.IFNA(IF($B185=0,0,+VLOOKUP($B185,'1v -ostali'!$A$15:$O$372,J$3,FALSE)),"")</f>
        <v>0</v>
      </c>
      <c r="K185">
        <f>_xlfn.IFNA(IF($B185=0,0,+VLOOKUP($B185,'1v -ostali'!$A$15:$O$372,K$3,FALSE)),"")</f>
        <v>0</v>
      </c>
      <c r="L185">
        <f>_xlfn.IFNA(IF($B185=0,0,+VLOOKUP($B185,'1v -ostali'!$A$15:$O$372,L$3,FALSE)),"")</f>
        <v>0</v>
      </c>
      <c r="M185">
        <f>_xlfn.IFNA(IF($B185=0,0,+VLOOKUP($B185,'1v -ostali'!$A$15:$O$372,M$3,FALSE)),"")</f>
        <v>0</v>
      </c>
      <c r="N185">
        <f>_xlfn.IFNA(IF($B185=0,0,+VLOOKUP($B185,'1v -ostali'!$A$15:$O$372,N$3,FALSE)),"")</f>
        <v>0</v>
      </c>
      <c r="O185">
        <f>_xlfn.IFNA(IF($B185=0,0,+VLOOKUP($B185,'1v -ostali'!$A$15:$O$372,O$3,FALSE)),"")</f>
        <v>0</v>
      </c>
      <c r="R185">
        <f>_xlfn.IFNA(IF($B185=0,0,+VLOOKUP($B185,'1v -ostali'!$A$15:$O$372,R$3,FALSE)),"")</f>
        <v>0</v>
      </c>
      <c r="S185">
        <f>_xlfn.IFNA(IF($B185=0,0,+VLOOKUP($B185,'1v -ostali'!$A$15:$O$372,S$3,FALSE)),"")</f>
        <v>0</v>
      </c>
      <c r="T185" s="29">
        <f>_xlfn.IFNA(IF($B185=0,0,+VLOOKUP($B185,'1v -ostali'!$A$15:$AC$372,T$3,FALSE)),"")</f>
        <v>0</v>
      </c>
      <c r="U185" s="29">
        <f>_xlfn.IFNA(IF($B185=0,0,+VLOOKUP($B185,'1v -ostali'!$A$15:$AC$372,U$3,FALSE)),"")</f>
        <v>0</v>
      </c>
      <c r="V185" s="29">
        <f>_xlfn.IFNA(IF($B185=0,0,+VLOOKUP($B185,'1v -ostali'!$A$15:$AC$372,V$3,FALSE)),"")</f>
        <v>0</v>
      </c>
      <c r="W185" s="29">
        <f>_xlfn.IFNA(IF($B185=0,0,+VLOOKUP($B185,'1v -ostali'!$A$15:$AC$372,W$3,FALSE)),"")</f>
        <v>0</v>
      </c>
      <c r="X185" s="29">
        <f>_xlfn.IFNA(IF($B185=0,0,+VLOOKUP($B185,'1v -ostali'!$A$15:$AC$372,X$3,FALSE)),"")</f>
        <v>0</v>
      </c>
      <c r="Y185" s="29">
        <f>_xlfn.IFNA(IF($B185=0,0,+VLOOKUP($B185,'1v -ostali'!$A$15:$AC$372,Y$3,FALSE)),"")</f>
        <v>0</v>
      </c>
      <c r="Z185" s="29">
        <f>_xlfn.IFNA(IF($B185=0,0,+VLOOKUP($B185,'1v -ostali'!$A$15:$AC$372,Z$3,FALSE)),"")</f>
        <v>0</v>
      </c>
      <c r="AA185" s="29">
        <f>_xlfn.IFNA(IF($B185=0,0,+VLOOKUP($B185,'1v -ostali'!$A$15:$AC$372,AA$3,FALSE)),"")</f>
        <v>0</v>
      </c>
      <c r="AB185" s="29">
        <f>_xlfn.IFNA(IF($B185=0,0,+VLOOKUP($B185,'1v -ostali'!$A$15:$AC$372,AB$3,FALSE)),"")</f>
        <v>0</v>
      </c>
      <c r="AC185" s="29">
        <f>_xlfn.IFNA(IF($B185=0,0,+VLOOKUP($B185,'1v -ostali'!$A$15:$AC$372,AC$3,FALSE)),"")</f>
        <v>0</v>
      </c>
      <c r="AD185" s="29">
        <f>+IFERROR((W185*'1v -ostali'!$C$6)/100,"")</f>
        <v>0</v>
      </c>
      <c r="AE185" s="29">
        <f>+IFERROR((X185*'1v -ostali'!$C$6)/100,"")</f>
        <v>0</v>
      </c>
      <c r="AF185" s="29">
        <f>+IFERROR((AB185*'1v -ostali'!$C$6)/100,"")</f>
        <v>0</v>
      </c>
      <c r="AG185" s="29">
        <f>+IFERROR((AC185*'1v -ostali'!$C$6)/100,"")</f>
        <v>0</v>
      </c>
    </row>
    <row r="186" spans="1:33" x14ac:dyDescent="0.2">
      <c r="A186">
        <f t="shared" si="20"/>
        <v>0</v>
      </c>
      <c r="B186">
        <f>+IF(MAX(B$4:B185)+1&lt;=B$1,B185+1,0)</f>
        <v>0</v>
      </c>
      <c r="C186" s="194">
        <f t="shared" si="17"/>
        <v>0</v>
      </c>
      <c r="D186">
        <f t="shared" si="18"/>
        <v>0</v>
      </c>
      <c r="E186" s="319">
        <f t="shared" si="19"/>
        <v>0</v>
      </c>
      <c r="F186" s="194">
        <f t="shared" si="16"/>
        <v>0</v>
      </c>
      <c r="G186">
        <f>_xlfn.IFNA(IF($B186=0,0,+VLOOKUP($B186,'1v -ostali'!$A$15:$O$372,G$3,FALSE)),"")</f>
        <v>0</v>
      </c>
      <c r="I186">
        <f>_xlfn.IFNA(IF($B186=0,0,+VLOOKUP($B186,'1v -ostali'!$A$15:$O$372,I$3,FALSE)),"")</f>
        <v>0</v>
      </c>
      <c r="J186">
        <f>_xlfn.IFNA(IF($B186=0,0,+VLOOKUP($B186,'1v -ostali'!$A$15:$O$372,J$3,FALSE)),"")</f>
        <v>0</v>
      </c>
      <c r="K186">
        <f>_xlfn.IFNA(IF($B186=0,0,+VLOOKUP($B186,'1v -ostali'!$A$15:$O$372,K$3,FALSE)),"")</f>
        <v>0</v>
      </c>
      <c r="L186">
        <f>_xlfn.IFNA(IF($B186=0,0,+VLOOKUP($B186,'1v -ostali'!$A$15:$O$372,L$3,FALSE)),"")</f>
        <v>0</v>
      </c>
      <c r="M186">
        <f>_xlfn.IFNA(IF($B186=0,0,+VLOOKUP($B186,'1v -ostali'!$A$15:$O$372,M$3,FALSE)),"")</f>
        <v>0</v>
      </c>
      <c r="N186">
        <f>_xlfn.IFNA(IF($B186=0,0,+VLOOKUP($B186,'1v -ostali'!$A$15:$O$372,N$3,FALSE)),"")</f>
        <v>0</v>
      </c>
      <c r="O186">
        <f>_xlfn.IFNA(IF($B186=0,0,+VLOOKUP($B186,'1v -ostali'!$A$15:$O$372,O$3,FALSE)),"")</f>
        <v>0</v>
      </c>
      <c r="R186">
        <f>_xlfn.IFNA(IF($B186=0,0,+VLOOKUP($B186,'1v -ostali'!$A$15:$O$372,R$3,FALSE)),"")</f>
        <v>0</v>
      </c>
      <c r="S186">
        <f>_xlfn.IFNA(IF($B186=0,0,+VLOOKUP($B186,'1v -ostali'!$A$15:$O$372,S$3,FALSE)),"")</f>
        <v>0</v>
      </c>
      <c r="T186" s="29">
        <f>_xlfn.IFNA(IF($B186=0,0,+VLOOKUP($B186,'1v -ostali'!$A$15:$AC$372,T$3,FALSE)),"")</f>
        <v>0</v>
      </c>
      <c r="U186" s="29">
        <f>_xlfn.IFNA(IF($B186=0,0,+VLOOKUP($B186,'1v -ostali'!$A$15:$AC$372,U$3,FALSE)),"")</f>
        <v>0</v>
      </c>
      <c r="V186" s="29">
        <f>_xlfn.IFNA(IF($B186=0,0,+VLOOKUP($B186,'1v -ostali'!$A$15:$AC$372,V$3,FALSE)),"")</f>
        <v>0</v>
      </c>
      <c r="W186" s="29">
        <f>_xlfn.IFNA(IF($B186=0,0,+VLOOKUP($B186,'1v -ostali'!$A$15:$AC$372,W$3,FALSE)),"")</f>
        <v>0</v>
      </c>
      <c r="X186" s="29">
        <f>_xlfn.IFNA(IF($B186=0,0,+VLOOKUP($B186,'1v -ostali'!$A$15:$AC$372,X$3,FALSE)),"")</f>
        <v>0</v>
      </c>
      <c r="Y186" s="29">
        <f>_xlfn.IFNA(IF($B186=0,0,+VLOOKUP($B186,'1v -ostali'!$A$15:$AC$372,Y$3,FALSE)),"")</f>
        <v>0</v>
      </c>
      <c r="Z186" s="29">
        <f>_xlfn.IFNA(IF($B186=0,0,+VLOOKUP($B186,'1v -ostali'!$A$15:$AC$372,Z$3,FALSE)),"")</f>
        <v>0</v>
      </c>
      <c r="AA186" s="29">
        <f>_xlfn.IFNA(IF($B186=0,0,+VLOOKUP($B186,'1v -ostali'!$A$15:$AC$372,AA$3,FALSE)),"")</f>
        <v>0</v>
      </c>
      <c r="AB186" s="29">
        <f>_xlfn.IFNA(IF($B186=0,0,+VLOOKUP($B186,'1v -ostali'!$A$15:$AC$372,AB$3,FALSE)),"")</f>
        <v>0</v>
      </c>
      <c r="AC186" s="29">
        <f>_xlfn.IFNA(IF($B186=0,0,+VLOOKUP($B186,'1v -ostali'!$A$15:$AC$372,AC$3,FALSE)),"")</f>
        <v>0</v>
      </c>
      <c r="AD186" s="29">
        <f>+IFERROR((W186*'1v -ostali'!$C$6)/100,"")</f>
        <v>0</v>
      </c>
      <c r="AE186" s="29">
        <f>+IFERROR((X186*'1v -ostali'!$C$6)/100,"")</f>
        <v>0</v>
      </c>
      <c r="AF186" s="29">
        <f>+IFERROR((AB186*'1v -ostali'!$C$6)/100,"")</f>
        <v>0</v>
      </c>
      <c r="AG186" s="29">
        <f>+IFERROR((AC186*'1v -ostali'!$C$6)/100,"")</f>
        <v>0</v>
      </c>
    </row>
    <row r="187" spans="1:33" x14ac:dyDescent="0.2">
      <c r="A187">
        <f t="shared" si="20"/>
        <v>0</v>
      </c>
      <c r="B187">
        <f>+IF(MAX(B$4:B186)+1&lt;=B$1,B186+1,0)</f>
        <v>0</v>
      </c>
      <c r="C187" s="194">
        <f t="shared" si="17"/>
        <v>0</v>
      </c>
      <c r="D187">
        <f t="shared" si="18"/>
        <v>0</v>
      </c>
      <c r="E187" s="319">
        <f t="shared" si="19"/>
        <v>0</v>
      </c>
      <c r="F187" s="194">
        <f t="shared" si="16"/>
        <v>0</v>
      </c>
      <c r="G187">
        <f>_xlfn.IFNA(IF($B187=0,0,+VLOOKUP($B187,'1v -ostali'!$A$15:$O$372,G$3,FALSE)),"")</f>
        <v>0</v>
      </c>
      <c r="I187">
        <f>_xlfn.IFNA(IF($B187=0,0,+VLOOKUP($B187,'1v -ostali'!$A$15:$O$372,I$3,FALSE)),"")</f>
        <v>0</v>
      </c>
      <c r="J187">
        <f>_xlfn.IFNA(IF($B187=0,0,+VLOOKUP($B187,'1v -ostali'!$A$15:$O$372,J$3,FALSE)),"")</f>
        <v>0</v>
      </c>
      <c r="K187">
        <f>_xlfn.IFNA(IF($B187=0,0,+VLOOKUP($B187,'1v -ostali'!$A$15:$O$372,K$3,FALSE)),"")</f>
        <v>0</v>
      </c>
      <c r="L187">
        <f>_xlfn.IFNA(IF($B187=0,0,+VLOOKUP($B187,'1v -ostali'!$A$15:$O$372,L$3,FALSE)),"")</f>
        <v>0</v>
      </c>
      <c r="M187">
        <f>_xlfn.IFNA(IF($B187=0,0,+VLOOKUP($B187,'1v -ostali'!$A$15:$O$372,M$3,FALSE)),"")</f>
        <v>0</v>
      </c>
      <c r="N187">
        <f>_xlfn.IFNA(IF($B187=0,0,+VLOOKUP($B187,'1v -ostali'!$A$15:$O$372,N$3,FALSE)),"")</f>
        <v>0</v>
      </c>
      <c r="O187">
        <f>_xlfn.IFNA(IF($B187=0,0,+VLOOKUP($B187,'1v -ostali'!$A$15:$O$372,O$3,FALSE)),"")</f>
        <v>0</v>
      </c>
      <c r="R187">
        <f>_xlfn.IFNA(IF($B187=0,0,+VLOOKUP($B187,'1v -ostali'!$A$15:$O$372,R$3,FALSE)),"")</f>
        <v>0</v>
      </c>
      <c r="S187">
        <f>_xlfn.IFNA(IF($B187=0,0,+VLOOKUP($B187,'1v -ostali'!$A$15:$O$372,S$3,FALSE)),"")</f>
        <v>0</v>
      </c>
      <c r="T187" s="29">
        <f>_xlfn.IFNA(IF($B187=0,0,+VLOOKUP($B187,'1v -ostali'!$A$15:$AC$372,T$3,FALSE)),"")</f>
        <v>0</v>
      </c>
      <c r="U187" s="29">
        <f>_xlfn.IFNA(IF($B187=0,0,+VLOOKUP($B187,'1v -ostali'!$A$15:$AC$372,U$3,FALSE)),"")</f>
        <v>0</v>
      </c>
      <c r="V187" s="29">
        <f>_xlfn.IFNA(IF($B187=0,0,+VLOOKUP($B187,'1v -ostali'!$A$15:$AC$372,V$3,FALSE)),"")</f>
        <v>0</v>
      </c>
      <c r="W187" s="29">
        <f>_xlfn.IFNA(IF($B187=0,0,+VLOOKUP($B187,'1v -ostali'!$A$15:$AC$372,W$3,FALSE)),"")</f>
        <v>0</v>
      </c>
      <c r="X187" s="29">
        <f>_xlfn.IFNA(IF($B187=0,0,+VLOOKUP($B187,'1v -ostali'!$A$15:$AC$372,X$3,FALSE)),"")</f>
        <v>0</v>
      </c>
      <c r="Y187" s="29">
        <f>_xlfn.IFNA(IF($B187=0,0,+VLOOKUP($B187,'1v -ostali'!$A$15:$AC$372,Y$3,FALSE)),"")</f>
        <v>0</v>
      </c>
      <c r="Z187" s="29">
        <f>_xlfn.IFNA(IF($B187=0,0,+VLOOKUP($B187,'1v -ostali'!$A$15:$AC$372,Z$3,FALSE)),"")</f>
        <v>0</v>
      </c>
      <c r="AA187" s="29">
        <f>_xlfn.IFNA(IF($B187=0,0,+VLOOKUP($B187,'1v -ostali'!$A$15:$AC$372,AA$3,FALSE)),"")</f>
        <v>0</v>
      </c>
      <c r="AB187" s="29">
        <f>_xlfn.IFNA(IF($B187=0,0,+VLOOKUP($B187,'1v -ostali'!$A$15:$AC$372,AB$3,FALSE)),"")</f>
        <v>0</v>
      </c>
      <c r="AC187" s="29">
        <f>_xlfn.IFNA(IF($B187=0,0,+VLOOKUP($B187,'1v -ostali'!$A$15:$AC$372,AC$3,FALSE)),"")</f>
        <v>0</v>
      </c>
      <c r="AD187" s="29">
        <f>+IFERROR((W187*'1v -ostali'!$C$6)/100,"")</f>
        <v>0</v>
      </c>
      <c r="AE187" s="29">
        <f>+IFERROR((X187*'1v -ostali'!$C$6)/100,"")</f>
        <v>0</v>
      </c>
      <c r="AF187" s="29">
        <f>+IFERROR((AB187*'1v -ostali'!$C$6)/100,"")</f>
        <v>0</v>
      </c>
      <c r="AG187" s="29">
        <f>+IFERROR((AC187*'1v -ostali'!$C$6)/100,"")</f>
        <v>0</v>
      </c>
    </row>
    <row r="188" spans="1:33" x14ac:dyDescent="0.2">
      <c r="A188">
        <f t="shared" si="20"/>
        <v>0</v>
      </c>
      <c r="B188">
        <f>+IF(MAX(B$4:B187)+1&lt;=B$1,B187+1,0)</f>
        <v>0</v>
      </c>
      <c r="C188" s="194">
        <f t="shared" si="17"/>
        <v>0</v>
      </c>
      <c r="D188">
        <f t="shared" si="18"/>
        <v>0</v>
      </c>
      <c r="E188" s="319">
        <f t="shared" si="19"/>
        <v>0</v>
      </c>
      <c r="F188" s="194">
        <f t="shared" si="16"/>
        <v>0</v>
      </c>
      <c r="G188">
        <f>_xlfn.IFNA(IF($B188=0,0,+VLOOKUP($B188,'1v -ostali'!$A$15:$O$372,G$3,FALSE)),"")</f>
        <v>0</v>
      </c>
      <c r="I188">
        <f>_xlfn.IFNA(IF($B188=0,0,+VLOOKUP($B188,'1v -ostali'!$A$15:$O$372,I$3,FALSE)),"")</f>
        <v>0</v>
      </c>
      <c r="J188">
        <f>_xlfn.IFNA(IF($B188=0,0,+VLOOKUP($B188,'1v -ostali'!$A$15:$O$372,J$3,FALSE)),"")</f>
        <v>0</v>
      </c>
      <c r="K188">
        <f>_xlfn.IFNA(IF($B188=0,0,+VLOOKUP($B188,'1v -ostali'!$A$15:$O$372,K$3,FALSE)),"")</f>
        <v>0</v>
      </c>
      <c r="L188">
        <f>_xlfn.IFNA(IF($B188=0,0,+VLOOKUP($B188,'1v -ostali'!$A$15:$O$372,L$3,FALSE)),"")</f>
        <v>0</v>
      </c>
      <c r="M188">
        <f>_xlfn.IFNA(IF($B188=0,0,+VLOOKUP($B188,'1v -ostali'!$A$15:$O$372,M$3,FALSE)),"")</f>
        <v>0</v>
      </c>
      <c r="N188">
        <f>_xlfn.IFNA(IF($B188=0,0,+VLOOKUP($B188,'1v -ostali'!$A$15:$O$372,N$3,FALSE)),"")</f>
        <v>0</v>
      </c>
      <c r="O188">
        <f>_xlfn.IFNA(IF($B188=0,0,+VLOOKUP($B188,'1v -ostali'!$A$15:$O$372,O$3,FALSE)),"")</f>
        <v>0</v>
      </c>
      <c r="R188">
        <f>_xlfn.IFNA(IF($B188=0,0,+VLOOKUP($B188,'1v -ostali'!$A$15:$O$372,R$3,FALSE)),"")</f>
        <v>0</v>
      </c>
      <c r="S188">
        <f>_xlfn.IFNA(IF($B188=0,0,+VLOOKUP($B188,'1v -ostali'!$A$15:$O$372,S$3,FALSE)),"")</f>
        <v>0</v>
      </c>
      <c r="T188" s="29">
        <f>_xlfn.IFNA(IF($B188=0,0,+VLOOKUP($B188,'1v -ostali'!$A$15:$AC$372,T$3,FALSE)),"")</f>
        <v>0</v>
      </c>
      <c r="U188" s="29">
        <f>_xlfn.IFNA(IF($B188=0,0,+VLOOKUP($B188,'1v -ostali'!$A$15:$AC$372,U$3,FALSE)),"")</f>
        <v>0</v>
      </c>
      <c r="V188" s="29">
        <f>_xlfn.IFNA(IF($B188=0,0,+VLOOKUP($B188,'1v -ostali'!$A$15:$AC$372,V$3,FALSE)),"")</f>
        <v>0</v>
      </c>
      <c r="W188" s="29">
        <f>_xlfn.IFNA(IF($B188=0,0,+VLOOKUP($B188,'1v -ostali'!$A$15:$AC$372,W$3,FALSE)),"")</f>
        <v>0</v>
      </c>
      <c r="X188" s="29">
        <f>_xlfn.IFNA(IF($B188=0,0,+VLOOKUP($B188,'1v -ostali'!$A$15:$AC$372,X$3,FALSE)),"")</f>
        <v>0</v>
      </c>
      <c r="Y188" s="29">
        <f>_xlfn.IFNA(IF($B188=0,0,+VLOOKUP($B188,'1v -ostali'!$A$15:$AC$372,Y$3,FALSE)),"")</f>
        <v>0</v>
      </c>
      <c r="Z188" s="29">
        <f>_xlfn.IFNA(IF($B188=0,0,+VLOOKUP($B188,'1v -ostali'!$A$15:$AC$372,Z$3,FALSE)),"")</f>
        <v>0</v>
      </c>
      <c r="AA188" s="29">
        <f>_xlfn.IFNA(IF($B188=0,0,+VLOOKUP($B188,'1v -ostali'!$A$15:$AC$372,AA$3,FALSE)),"")</f>
        <v>0</v>
      </c>
      <c r="AB188" s="29">
        <f>_xlfn.IFNA(IF($B188=0,0,+VLOOKUP($B188,'1v -ostali'!$A$15:$AC$372,AB$3,FALSE)),"")</f>
        <v>0</v>
      </c>
      <c r="AC188" s="29">
        <f>_xlfn.IFNA(IF($B188=0,0,+VLOOKUP($B188,'1v -ostali'!$A$15:$AC$372,AC$3,FALSE)),"")</f>
        <v>0</v>
      </c>
      <c r="AD188" s="29">
        <f>+IFERROR((W188*'1v -ostali'!$C$6)/100,"")</f>
        <v>0</v>
      </c>
      <c r="AE188" s="29">
        <f>+IFERROR((X188*'1v -ostali'!$C$6)/100,"")</f>
        <v>0</v>
      </c>
      <c r="AF188" s="29">
        <f>+IFERROR((AB188*'1v -ostali'!$C$6)/100,"")</f>
        <v>0</v>
      </c>
      <c r="AG188" s="29">
        <f>+IFERROR((AC188*'1v -ostali'!$C$6)/100,"")</f>
        <v>0</v>
      </c>
    </row>
    <row r="189" spans="1:33" x14ac:dyDescent="0.2">
      <c r="A189">
        <f t="shared" si="20"/>
        <v>0</v>
      </c>
      <c r="B189">
        <f>+IF(MAX(B$4:B188)+1&lt;=B$1,B188+1,0)</f>
        <v>0</v>
      </c>
      <c r="C189" s="194">
        <f t="shared" si="17"/>
        <v>0</v>
      </c>
      <c r="D189">
        <f t="shared" si="18"/>
        <v>0</v>
      </c>
      <c r="E189" s="319">
        <f t="shared" si="19"/>
        <v>0</v>
      </c>
      <c r="F189" s="194">
        <f t="shared" si="16"/>
        <v>0</v>
      </c>
      <c r="G189">
        <f>_xlfn.IFNA(IF($B189=0,0,+VLOOKUP($B189,'1v -ostali'!$A$15:$O$372,G$3,FALSE)),"")</f>
        <v>0</v>
      </c>
      <c r="I189">
        <f>_xlfn.IFNA(IF($B189=0,0,+VLOOKUP($B189,'1v -ostali'!$A$15:$O$372,I$3,FALSE)),"")</f>
        <v>0</v>
      </c>
      <c r="J189">
        <f>_xlfn.IFNA(IF($B189=0,0,+VLOOKUP($B189,'1v -ostali'!$A$15:$O$372,J$3,FALSE)),"")</f>
        <v>0</v>
      </c>
      <c r="K189">
        <f>_xlfn.IFNA(IF($B189=0,0,+VLOOKUP($B189,'1v -ostali'!$A$15:$O$372,K$3,FALSE)),"")</f>
        <v>0</v>
      </c>
      <c r="L189">
        <f>_xlfn.IFNA(IF($B189=0,0,+VLOOKUP($B189,'1v -ostali'!$A$15:$O$372,L$3,FALSE)),"")</f>
        <v>0</v>
      </c>
      <c r="M189">
        <f>_xlfn.IFNA(IF($B189=0,0,+VLOOKUP($B189,'1v -ostali'!$A$15:$O$372,M$3,FALSE)),"")</f>
        <v>0</v>
      </c>
      <c r="N189">
        <f>_xlfn.IFNA(IF($B189=0,0,+VLOOKUP($B189,'1v -ostali'!$A$15:$O$372,N$3,FALSE)),"")</f>
        <v>0</v>
      </c>
      <c r="O189">
        <f>_xlfn.IFNA(IF($B189=0,0,+VLOOKUP($B189,'1v -ostali'!$A$15:$O$372,O$3,FALSE)),"")</f>
        <v>0</v>
      </c>
      <c r="R189">
        <f>_xlfn.IFNA(IF($B189=0,0,+VLOOKUP($B189,'1v -ostali'!$A$15:$O$372,R$3,FALSE)),"")</f>
        <v>0</v>
      </c>
      <c r="S189">
        <f>_xlfn.IFNA(IF($B189=0,0,+VLOOKUP($B189,'1v -ostali'!$A$15:$O$372,S$3,FALSE)),"")</f>
        <v>0</v>
      </c>
      <c r="T189" s="29">
        <f>_xlfn.IFNA(IF($B189=0,0,+VLOOKUP($B189,'1v -ostali'!$A$15:$AC$372,T$3,FALSE)),"")</f>
        <v>0</v>
      </c>
      <c r="U189" s="29">
        <f>_xlfn.IFNA(IF($B189=0,0,+VLOOKUP($B189,'1v -ostali'!$A$15:$AC$372,U$3,FALSE)),"")</f>
        <v>0</v>
      </c>
      <c r="V189" s="29">
        <f>_xlfn.IFNA(IF($B189=0,0,+VLOOKUP($B189,'1v -ostali'!$A$15:$AC$372,V$3,FALSE)),"")</f>
        <v>0</v>
      </c>
      <c r="W189" s="29">
        <f>_xlfn.IFNA(IF($B189=0,0,+VLOOKUP($B189,'1v -ostali'!$A$15:$AC$372,W$3,FALSE)),"")</f>
        <v>0</v>
      </c>
      <c r="X189" s="29">
        <f>_xlfn.IFNA(IF($B189=0,0,+VLOOKUP($B189,'1v -ostali'!$A$15:$AC$372,X$3,FALSE)),"")</f>
        <v>0</v>
      </c>
      <c r="Y189" s="29">
        <f>_xlfn.IFNA(IF($B189=0,0,+VLOOKUP($B189,'1v -ostali'!$A$15:$AC$372,Y$3,FALSE)),"")</f>
        <v>0</v>
      </c>
      <c r="Z189" s="29">
        <f>_xlfn.IFNA(IF($B189=0,0,+VLOOKUP($B189,'1v -ostali'!$A$15:$AC$372,Z$3,FALSE)),"")</f>
        <v>0</v>
      </c>
      <c r="AA189" s="29">
        <f>_xlfn.IFNA(IF($B189=0,0,+VLOOKUP($B189,'1v -ostali'!$A$15:$AC$372,AA$3,FALSE)),"")</f>
        <v>0</v>
      </c>
      <c r="AB189" s="29">
        <f>_xlfn.IFNA(IF($B189=0,0,+VLOOKUP($B189,'1v -ostali'!$A$15:$AC$372,AB$3,FALSE)),"")</f>
        <v>0</v>
      </c>
      <c r="AC189" s="29">
        <f>_xlfn.IFNA(IF($B189=0,0,+VLOOKUP($B189,'1v -ostali'!$A$15:$AC$372,AC$3,FALSE)),"")</f>
        <v>0</v>
      </c>
      <c r="AD189" s="29">
        <f>+IFERROR((W189*'1v -ostali'!$C$6)/100,"")</f>
        <v>0</v>
      </c>
      <c r="AE189" s="29">
        <f>+IFERROR((X189*'1v -ostali'!$C$6)/100,"")</f>
        <v>0</v>
      </c>
      <c r="AF189" s="29">
        <f>+IFERROR((AB189*'1v -ostali'!$C$6)/100,"")</f>
        <v>0</v>
      </c>
      <c r="AG189" s="29">
        <f>+IFERROR((AC189*'1v -ostali'!$C$6)/100,"")</f>
        <v>0</v>
      </c>
    </row>
    <row r="190" spans="1:33" x14ac:dyDescent="0.2">
      <c r="A190">
        <f t="shared" si="20"/>
        <v>0</v>
      </c>
      <c r="B190">
        <f>+IF(MAX(B$4:B189)+1&lt;=B$1,B189+1,0)</f>
        <v>0</v>
      </c>
      <c r="C190" s="194">
        <f t="shared" si="17"/>
        <v>0</v>
      </c>
      <c r="D190">
        <f t="shared" si="18"/>
        <v>0</v>
      </c>
      <c r="E190" s="319">
        <f t="shared" si="19"/>
        <v>0</v>
      </c>
      <c r="F190" s="194">
        <f t="shared" si="16"/>
        <v>0</v>
      </c>
      <c r="G190">
        <f>_xlfn.IFNA(IF($B190=0,0,+VLOOKUP($B190,'1v -ostali'!$A$15:$O$372,G$3,FALSE)),"")</f>
        <v>0</v>
      </c>
      <c r="I190">
        <f>_xlfn.IFNA(IF($B190=0,0,+VLOOKUP($B190,'1v -ostali'!$A$15:$O$372,I$3,FALSE)),"")</f>
        <v>0</v>
      </c>
      <c r="J190">
        <f>_xlfn.IFNA(IF($B190=0,0,+VLOOKUP($B190,'1v -ostali'!$A$15:$O$372,J$3,FALSE)),"")</f>
        <v>0</v>
      </c>
      <c r="K190">
        <f>_xlfn.IFNA(IF($B190=0,0,+VLOOKUP($B190,'1v -ostali'!$A$15:$O$372,K$3,FALSE)),"")</f>
        <v>0</v>
      </c>
      <c r="L190">
        <f>_xlfn.IFNA(IF($B190=0,0,+VLOOKUP($B190,'1v -ostali'!$A$15:$O$372,L$3,FALSE)),"")</f>
        <v>0</v>
      </c>
      <c r="M190">
        <f>_xlfn.IFNA(IF($B190=0,0,+VLOOKUP($B190,'1v -ostali'!$A$15:$O$372,M$3,FALSE)),"")</f>
        <v>0</v>
      </c>
      <c r="N190">
        <f>_xlfn.IFNA(IF($B190=0,0,+VLOOKUP($B190,'1v -ostali'!$A$15:$O$372,N$3,FALSE)),"")</f>
        <v>0</v>
      </c>
      <c r="O190">
        <f>_xlfn.IFNA(IF($B190=0,0,+VLOOKUP($B190,'1v -ostali'!$A$15:$O$372,O$3,FALSE)),"")</f>
        <v>0</v>
      </c>
      <c r="R190">
        <f>_xlfn.IFNA(IF($B190=0,0,+VLOOKUP($B190,'1v -ostali'!$A$15:$O$372,R$3,FALSE)),"")</f>
        <v>0</v>
      </c>
      <c r="S190">
        <f>_xlfn.IFNA(IF($B190=0,0,+VLOOKUP($B190,'1v -ostali'!$A$15:$O$372,S$3,FALSE)),"")</f>
        <v>0</v>
      </c>
      <c r="T190" s="29">
        <f>_xlfn.IFNA(IF($B190=0,0,+VLOOKUP($B190,'1v -ostali'!$A$15:$AC$372,T$3,FALSE)),"")</f>
        <v>0</v>
      </c>
      <c r="U190" s="29">
        <f>_xlfn.IFNA(IF($B190=0,0,+VLOOKUP($B190,'1v -ostali'!$A$15:$AC$372,U$3,FALSE)),"")</f>
        <v>0</v>
      </c>
      <c r="V190" s="29">
        <f>_xlfn.IFNA(IF($B190=0,0,+VLOOKUP($B190,'1v -ostali'!$A$15:$AC$372,V$3,FALSE)),"")</f>
        <v>0</v>
      </c>
      <c r="W190" s="29">
        <f>_xlfn.IFNA(IF($B190=0,0,+VLOOKUP($B190,'1v -ostali'!$A$15:$AC$372,W$3,FALSE)),"")</f>
        <v>0</v>
      </c>
      <c r="X190" s="29">
        <f>_xlfn.IFNA(IF($B190=0,0,+VLOOKUP($B190,'1v -ostali'!$A$15:$AC$372,X$3,FALSE)),"")</f>
        <v>0</v>
      </c>
      <c r="Y190" s="29">
        <f>_xlfn.IFNA(IF($B190=0,0,+VLOOKUP($B190,'1v -ostali'!$A$15:$AC$372,Y$3,FALSE)),"")</f>
        <v>0</v>
      </c>
      <c r="Z190" s="29">
        <f>_xlfn.IFNA(IF($B190=0,0,+VLOOKUP($B190,'1v -ostali'!$A$15:$AC$372,Z$3,FALSE)),"")</f>
        <v>0</v>
      </c>
      <c r="AA190" s="29">
        <f>_xlfn.IFNA(IF($B190=0,0,+VLOOKUP($B190,'1v -ostali'!$A$15:$AC$372,AA$3,FALSE)),"")</f>
        <v>0</v>
      </c>
      <c r="AB190" s="29">
        <f>_xlfn.IFNA(IF($B190=0,0,+VLOOKUP($B190,'1v -ostali'!$A$15:$AC$372,AB$3,FALSE)),"")</f>
        <v>0</v>
      </c>
      <c r="AC190" s="29">
        <f>_xlfn.IFNA(IF($B190=0,0,+VLOOKUP($B190,'1v -ostali'!$A$15:$AC$372,AC$3,FALSE)),"")</f>
        <v>0</v>
      </c>
      <c r="AD190" s="29">
        <f>+IFERROR((W190*'1v -ostali'!$C$6)/100,"")</f>
        <v>0</v>
      </c>
      <c r="AE190" s="29">
        <f>+IFERROR((X190*'1v -ostali'!$C$6)/100,"")</f>
        <v>0</v>
      </c>
      <c r="AF190" s="29">
        <f>+IFERROR((AB190*'1v -ostali'!$C$6)/100,"")</f>
        <v>0</v>
      </c>
      <c r="AG190" s="29">
        <f>+IFERROR((AC190*'1v -ostali'!$C$6)/100,"")</f>
        <v>0</v>
      </c>
    </row>
    <row r="191" spans="1:33" x14ac:dyDescent="0.2">
      <c r="A191">
        <f t="shared" si="20"/>
        <v>0</v>
      </c>
      <c r="B191">
        <f>+IF(MAX(B$4:B190)+1&lt;=B$1,B190+1,0)</f>
        <v>0</v>
      </c>
      <c r="C191" s="194">
        <f t="shared" si="17"/>
        <v>0</v>
      </c>
      <c r="D191">
        <f t="shared" si="18"/>
        <v>0</v>
      </c>
      <c r="E191" s="319">
        <f t="shared" si="19"/>
        <v>0</v>
      </c>
      <c r="F191" s="194">
        <f t="shared" si="16"/>
        <v>0</v>
      </c>
      <c r="G191">
        <f>_xlfn.IFNA(IF($B191=0,0,+VLOOKUP($B191,'1v -ostali'!$A$15:$O$372,G$3,FALSE)),"")</f>
        <v>0</v>
      </c>
      <c r="I191">
        <f>_xlfn.IFNA(IF($B191=0,0,+VLOOKUP($B191,'1v -ostali'!$A$15:$O$372,I$3,FALSE)),"")</f>
        <v>0</v>
      </c>
      <c r="J191">
        <f>_xlfn.IFNA(IF($B191=0,0,+VLOOKUP($B191,'1v -ostali'!$A$15:$O$372,J$3,FALSE)),"")</f>
        <v>0</v>
      </c>
      <c r="K191">
        <f>_xlfn.IFNA(IF($B191=0,0,+VLOOKUP($B191,'1v -ostali'!$A$15:$O$372,K$3,FALSE)),"")</f>
        <v>0</v>
      </c>
      <c r="L191">
        <f>_xlfn.IFNA(IF($B191=0,0,+VLOOKUP($B191,'1v -ostali'!$A$15:$O$372,L$3,FALSE)),"")</f>
        <v>0</v>
      </c>
      <c r="M191">
        <f>_xlfn.IFNA(IF($B191=0,0,+VLOOKUP($B191,'1v -ostali'!$A$15:$O$372,M$3,FALSE)),"")</f>
        <v>0</v>
      </c>
      <c r="N191">
        <f>_xlfn.IFNA(IF($B191=0,0,+VLOOKUP($B191,'1v -ostali'!$A$15:$O$372,N$3,FALSE)),"")</f>
        <v>0</v>
      </c>
      <c r="O191">
        <f>_xlfn.IFNA(IF($B191=0,0,+VLOOKUP($B191,'1v -ostali'!$A$15:$O$372,O$3,FALSE)),"")</f>
        <v>0</v>
      </c>
      <c r="R191">
        <f>_xlfn.IFNA(IF($B191=0,0,+VLOOKUP($B191,'1v -ostali'!$A$15:$O$372,R$3,FALSE)),"")</f>
        <v>0</v>
      </c>
      <c r="S191">
        <f>_xlfn.IFNA(IF($B191=0,0,+VLOOKUP($B191,'1v -ostali'!$A$15:$O$372,S$3,FALSE)),"")</f>
        <v>0</v>
      </c>
      <c r="T191" s="29">
        <f>_xlfn.IFNA(IF($B191=0,0,+VLOOKUP($B191,'1v -ostali'!$A$15:$AC$372,T$3,FALSE)),"")</f>
        <v>0</v>
      </c>
      <c r="U191" s="29">
        <f>_xlfn.IFNA(IF($B191=0,0,+VLOOKUP($B191,'1v -ostali'!$A$15:$AC$372,U$3,FALSE)),"")</f>
        <v>0</v>
      </c>
      <c r="V191" s="29">
        <f>_xlfn.IFNA(IF($B191=0,0,+VLOOKUP($B191,'1v -ostali'!$A$15:$AC$372,V$3,FALSE)),"")</f>
        <v>0</v>
      </c>
      <c r="W191" s="29">
        <f>_xlfn.IFNA(IF($B191=0,0,+VLOOKUP($B191,'1v -ostali'!$A$15:$AC$372,W$3,FALSE)),"")</f>
        <v>0</v>
      </c>
      <c r="X191" s="29">
        <f>_xlfn.IFNA(IF($B191=0,0,+VLOOKUP($B191,'1v -ostali'!$A$15:$AC$372,X$3,FALSE)),"")</f>
        <v>0</v>
      </c>
      <c r="Y191" s="29">
        <f>_xlfn.IFNA(IF($B191=0,0,+VLOOKUP($B191,'1v -ostali'!$A$15:$AC$372,Y$3,FALSE)),"")</f>
        <v>0</v>
      </c>
      <c r="Z191" s="29">
        <f>_xlfn.IFNA(IF($B191=0,0,+VLOOKUP($B191,'1v -ostali'!$A$15:$AC$372,Z$3,FALSE)),"")</f>
        <v>0</v>
      </c>
      <c r="AA191" s="29">
        <f>_xlfn.IFNA(IF($B191=0,0,+VLOOKUP($B191,'1v -ostali'!$A$15:$AC$372,AA$3,FALSE)),"")</f>
        <v>0</v>
      </c>
      <c r="AB191" s="29">
        <f>_xlfn.IFNA(IF($B191=0,0,+VLOOKUP($B191,'1v -ostali'!$A$15:$AC$372,AB$3,FALSE)),"")</f>
        <v>0</v>
      </c>
      <c r="AC191" s="29">
        <f>_xlfn.IFNA(IF($B191=0,0,+VLOOKUP($B191,'1v -ostali'!$A$15:$AC$372,AC$3,FALSE)),"")</f>
        <v>0</v>
      </c>
      <c r="AD191" s="29">
        <f>+IFERROR((W191*'1v -ostali'!$C$6)/100,"")</f>
        <v>0</v>
      </c>
      <c r="AE191" s="29">
        <f>+IFERROR((X191*'1v -ostali'!$C$6)/100,"")</f>
        <v>0</v>
      </c>
      <c r="AF191" s="29">
        <f>+IFERROR((AB191*'1v -ostali'!$C$6)/100,"")</f>
        <v>0</v>
      </c>
      <c r="AG191" s="29">
        <f>+IFERROR((AC191*'1v -ostali'!$C$6)/100,"")</f>
        <v>0</v>
      </c>
    </row>
    <row r="192" spans="1:33" x14ac:dyDescent="0.2">
      <c r="A192">
        <f t="shared" si="20"/>
        <v>0</v>
      </c>
      <c r="B192">
        <f>+IF(MAX(B$4:B191)+1&lt;=B$1,B191+1,0)</f>
        <v>0</v>
      </c>
      <c r="C192" s="194">
        <f t="shared" si="17"/>
        <v>0</v>
      </c>
      <c r="D192">
        <f t="shared" si="18"/>
        <v>0</v>
      </c>
      <c r="E192" s="319">
        <f t="shared" si="19"/>
        <v>0</v>
      </c>
      <c r="F192" s="194">
        <f t="shared" si="16"/>
        <v>0</v>
      </c>
      <c r="G192">
        <f>_xlfn.IFNA(IF($B192=0,0,+VLOOKUP($B192,'1v -ostali'!$A$15:$O$372,G$3,FALSE)),"")</f>
        <v>0</v>
      </c>
      <c r="I192">
        <f>_xlfn.IFNA(IF($B192=0,0,+VLOOKUP($B192,'1v -ostali'!$A$15:$O$372,I$3,FALSE)),"")</f>
        <v>0</v>
      </c>
      <c r="J192">
        <f>_xlfn.IFNA(IF($B192=0,0,+VLOOKUP($B192,'1v -ostali'!$A$15:$O$372,J$3,FALSE)),"")</f>
        <v>0</v>
      </c>
      <c r="K192">
        <f>_xlfn.IFNA(IF($B192=0,0,+VLOOKUP($B192,'1v -ostali'!$A$15:$O$372,K$3,FALSE)),"")</f>
        <v>0</v>
      </c>
      <c r="L192">
        <f>_xlfn.IFNA(IF($B192=0,0,+VLOOKUP($B192,'1v -ostali'!$A$15:$O$372,L$3,FALSE)),"")</f>
        <v>0</v>
      </c>
      <c r="M192">
        <f>_xlfn.IFNA(IF($B192=0,0,+VLOOKUP($B192,'1v -ostali'!$A$15:$O$372,M$3,FALSE)),"")</f>
        <v>0</v>
      </c>
      <c r="N192">
        <f>_xlfn.IFNA(IF($B192=0,0,+VLOOKUP($B192,'1v -ostali'!$A$15:$O$372,N$3,FALSE)),"")</f>
        <v>0</v>
      </c>
      <c r="O192">
        <f>_xlfn.IFNA(IF($B192=0,0,+VLOOKUP($B192,'1v -ostali'!$A$15:$O$372,O$3,FALSE)),"")</f>
        <v>0</v>
      </c>
      <c r="R192">
        <f>_xlfn.IFNA(IF($B192=0,0,+VLOOKUP($B192,'1v -ostali'!$A$15:$O$372,R$3,FALSE)),"")</f>
        <v>0</v>
      </c>
      <c r="S192">
        <f>_xlfn.IFNA(IF($B192=0,0,+VLOOKUP($B192,'1v -ostali'!$A$15:$O$372,S$3,FALSE)),"")</f>
        <v>0</v>
      </c>
      <c r="T192" s="29">
        <f>_xlfn.IFNA(IF($B192=0,0,+VLOOKUP($B192,'1v -ostali'!$A$15:$AC$372,T$3,FALSE)),"")</f>
        <v>0</v>
      </c>
      <c r="U192" s="29">
        <f>_xlfn.IFNA(IF($B192=0,0,+VLOOKUP($B192,'1v -ostali'!$A$15:$AC$372,U$3,FALSE)),"")</f>
        <v>0</v>
      </c>
      <c r="V192" s="29">
        <f>_xlfn.IFNA(IF($B192=0,0,+VLOOKUP($B192,'1v -ostali'!$A$15:$AC$372,V$3,FALSE)),"")</f>
        <v>0</v>
      </c>
      <c r="W192" s="29">
        <f>_xlfn.IFNA(IF($B192=0,0,+VLOOKUP($B192,'1v -ostali'!$A$15:$AC$372,W$3,FALSE)),"")</f>
        <v>0</v>
      </c>
      <c r="X192" s="29">
        <f>_xlfn.IFNA(IF($B192=0,0,+VLOOKUP($B192,'1v -ostali'!$A$15:$AC$372,X$3,FALSE)),"")</f>
        <v>0</v>
      </c>
      <c r="Y192" s="29">
        <f>_xlfn.IFNA(IF($B192=0,0,+VLOOKUP($B192,'1v -ostali'!$A$15:$AC$372,Y$3,FALSE)),"")</f>
        <v>0</v>
      </c>
      <c r="Z192" s="29">
        <f>_xlfn.IFNA(IF($B192=0,0,+VLOOKUP($B192,'1v -ostali'!$A$15:$AC$372,Z$3,FALSE)),"")</f>
        <v>0</v>
      </c>
      <c r="AA192" s="29">
        <f>_xlfn.IFNA(IF($B192=0,0,+VLOOKUP($B192,'1v -ostali'!$A$15:$AC$372,AA$3,FALSE)),"")</f>
        <v>0</v>
      </c>
      <c r="AB192" s="29">
        <f>_xlfn.IFNA(IF($B192=0,0,+VLOOKUP($B192,'1v -ostali'!$A$15:$AC$372,AB$3,FALSE)),"")</f>
        <v>0</v>
      </c>
      <c r="AC192" s="29">
        <f>_xlfn.IFNA(IF($B192=0,0,+VLOOKUP($B192,'1v -ostali'!$A$15:$AC$372,AC$3,FALSE)),"")</f>
        <v>0</v>
      </c>
      <c r="AD192" s="29">
        <f>+IFERROR((W192*'1v -ostali'!$C$6)/100,"")</f>
        <v>0</v>
      </c>
      <c r="AE192" s="29">
        <f>+IFERROR((X192*'1v -ostali'!$C$6)/100,"")</f>
        <v>0</v>
      </c>
      <c r="AF192" s="29">
        <f>+IFERROR((AB192*'1v -ostali'!$C$6)/100,"")</f>
        <v>0</v>
      </c>
      <c r="AG192" s="29">
        <f>+IFERROR((AC192*'1v -ostali'!$C$6)/100,"")</f>
        <v>0</v>
      </c>
    </row>
    <row r="193" spans="1:33" x14ac:dyDescent="0.2">
      <c r="A193">
        <f t="shared" si="20"/>
        <v>0</v>
      </c>
      <c r="B193">
        <f>+IF(MAX(B$4:B192)+1&lt;=B$1,B192+1,0)</f>
        <v>0</v>
      </c>
      <c r="C193" s="194">
        <f t="shared" si="17"/>
        <v>0</v>
      </c>
      <c r="D193">
        <f t="shared" si="18"/>
        <v>0</v>
      </c>
      <c r="E193" s="319">
        <f t="shared" si="19"/>
        <v>0</v>
      </c>
      <c r="F193" s="194">
        <f t="shared" si="16"/>
        <v>0</v>
      </c>
      <c r="G193">
        <f>_xlfn.IFNA(IF($B193=0,0,+VLOOKUP($B193,'1v -ostali'!$A$15:$O$372,G$3,FALSE)),"")</f>
        <v>0</v>
      </c>
      <c r="I193">
        <f>_xlfn.IFNA(IF($B193=0,0,+VLOOKUP($B193,'1v -ostali'!$A$15:$O$372,I$3,FALSE)),"")</f>
        <v>0</v>
      </c>
      <c r="J193">
        <f>_xlfn.IFNA(IF($B193=0,0,+VLOOKUP($B193,'1v -ostali'!$A$15:$O$372,J$3,FALSE)),"")</f>
        <v>0</v>
      </c>
      <c r="K193">
        <f>_xlfn.IFNA(IF($B193=0,0,+VLOOKUP($B193,'1v -ostali'!$A$15:$O$372,K$3,FALSE)),"")</f>
        <v>0</v>
      </c>
      <c r="L193">
        <f>_xlfn.IFNA(IF($B193=0,0,+VLOOKUP($B193,'1v -ostali'!$A$15:$O$372,L$3,FALSE)),"")</f>
        <v>0</v>
      </c>
      <c r="M193">
        <f>_xlfn.IFNA(IF($B193=0,0,+VLOOKUP($B193,'1v -ostali'!$A$15:$O$372,M$3,FALSE)),"")</f>
        <v>0</v>
      </c>
      <c r="N193">
        <f>_xlfn.IFNA(IF($B193=0,0,+VLOOKUP($B193,'1v -ostali'!$A$15:$O$372,N$3,FALSE)),"")</f>
        <v>0</v>
      </c>
      <c r="O193">
        <f>_xlfn.IFNA(IF($B193=0,0,+VLOOKUP($B193,'1v -ostali'!$A$15:$O$372,O$3,FALSE)),"")</f>
        <v>0</v>
      </c>
      <c r="R193">
        <f>_xlfn.IFNA(IF($B193=0,0,+VLOOKUP($B193,'1v -ostali'!$A$15:$O$372,R$3,FALSE)),"")</f>
        <v>0</v>
      </c>
      <c r="S193">
        <f>_xlfn.IFNA(IF($B193=0,0,+VLOOKUP($B193,'1v -ostali'!$A$15:$O$372,S$3,FALSE)),"")</f>
        <v>0</v>
      </c>
      <c r="T193" s="29">
        <f>_xlfn.IFNA(IF($B193=0,0,+VLOOKUP($B193,'1v -ostali'!$A$15:$AC$372,T$3,FALSE)),"")</f>
        <v>0</v>
      </c>
      <c r="U193" s="29">
        <f>_xlfn.IFNA(IF($B193=0,0,+VLOOKUP($B193,'1v -ostali'!$A$15:$AC$372,U$3,FALSE)),"")</f>
        <v>0</v>
      </c>
      <c r="V193" s="29">
        <f>_xlfn.IFNA(IF($B193=0,0,+VLOOKUP($B193,'1v -ostali'!$A$15:$AC$372,V$3,FALSE)),"")</f>
        <v>0</v>
      </c>
      <c r="W193" s="29">
        <f>_xlfn.IFNA(IF($B193=0,0,+VLOOKUP($B193,'1v -ostali'!$A$15:$AC$372,W$3,FALSE)),"")</f>
        <v>0</v>
      </c>
      <c r="X193" s="29">
        <f>_xlfn.IFNA(IF($B193=0,0,+VLOOKUP($B193,'1v -ostali'!$A$15:$AC$372,X$3,FALSE)),"")</f>
        <v>0</v>
      </c>
      <c r="Y193" s="29">
        <f>_xlfn.IFNA(IF($B193=0,0,+VLOOKUP($B193,'1v -ostali'!$A$15:$AC$372,Y$3,FALSE)),"")</f>
        <v>0</v>
      </c>
      <c r="Z193" s="29">
        <f>_xlfn.IFNA(IF($B193=0,0,+VLOOKUP($B193,'1v -ostali'!$A$15:$AC$372,Z$3,FALSE)),"")</f>
        <v>0</v>
      </c>
      <c r="AA193" s="29">
        <f>_xlfn.IFNA(IF($B193=0,0,+VLOOKUP($B193,'1v -ostali'!$A$15:$AC$372,AA$3,FALSE)),"")</f>
        <v>0</v>
      </c>
      <c r="AB193" s="29">
        <f>_xlfn.IFNA(IF($B193=0,0,+VLOOKUP($B193,'1v -ostali'!$A$15:$AC$372,AB$3,FALSE)),"")</f>
        <v>0</v>
      </c>
      <c r="AC193" s="29">
        <f>_xlfn.IFNA(IF($B193=0,0,+VLOOKUP($B193,'1v -ostali'!$A$15:$AC$372,AC$3,FALSE)),"")</f>
        <v>0</v>
      </c>
      <c r="AD193" s="29">
        <f>+IFERROR((W193*'1v -ostali'!$C$6)/100,"")</f>
        <v>0</v>
      </c>
      <c r="AE193" s="29">
        <f>+IFERROR((X193*'1v -ostali'!$C$6)/100,"")</f>
        <v>0</v>
      </c>
      <c r="AF193" s="29">
        <f>+IFERROR((AB193*'1v -ostali'!$C$6)/100,"")</f>
        <v>0</v>
      </c>
      <c r="AG193" s="29">
        <f>+IFERROR((AC193*'1v -ostali'!$C$6)/100,"")</f>
        <v>0</v>
      </c>
    </row>
    <row r="194" spans="1:33" x14ac:dyDescent="0.2">
      <c r="A194">
        <f t="shared" si="20"/>
        <v>0</v>
      </c>
      <c r="B194">
        <f>+IF(MAX(B$4:B193)+1&lt;=B$1,B193+1,0)</f>
        <v>0</v>
      </c>
      <c r="C194" s="194">
        <f t="shared" si="17"/>
        <v>0</v>
      </c>
      <c r="D194">
        <f t="shared" si="18"/>
        <v>0</v>
      </c>
      <c r="E194" s="319">
        <f t="shared" si="19"/>
        <v>0</v>
      </c>
      <c r="F194" s="194">
        <f t="shared" si="16"/>
        <v>0</v>
      </c>
      <c r="G194">
        <f>_xlfn.IFNA(IF($B194=0,0,+VLOOKUP($B194,'1v -ostali'!$A$15:$O$372,G$3,FALSE)),"")</f>
        <v>0</v>
      </c>
      <c r="I194">
        <f>_xlfn.IFNA(IF($B194=0,0,+VLOOKUP($B194,'1v -ostali'!$A$15:$O$372,I$3,FALSE)),"")</f>
        <v>0</v>
      </c>
      <c r="J194">
        <f>_xlfn.IFNA(IF($B194=0,0,+VLOOKUP($B194,'1v -ostali'!$A$15:$O$372,J$3,FALSE)),"")</f>
        <v>0</v>
      </c>
      <c r="K194">
        <f>_xlfn.IFNA(IF($B194=0,0,+VLOOKUP($B194,'1v -ostali'!$A$15:$O$372,K$3,FALSE)),"")</f>
        <v>0</v>
      </c>
      <c r="L194">
        <f>_xlfn.IFNA(IF($B194=0,0,+VLOOKUP($B194,'1v -ostali'!$A$15:$O$372,L$3,FALSE)),"")</f>
        <v>0</v>
      </c>
      <c r="M194">
        <f>_xlfn.IFNA(IF($B194=0,0,+VLOOKUP($B194,'1v -ostali'!$A$15:$O$372,M$3,FALSE)),"")</f>
        <v>0</v>
      </c>
      <c r="N194">
        <f>_xlfn.IFNA(IF($B194=0,0,+VLOOKUP($B194,'1v -ostali'!$A$15:$O$372,N$3,FALSE)),"")</f>
        <v>0</v>
      </c>
      <c r="O194">
        <f>_xlfn.IFNA(IF($B194=0,0,+VLOOKUP($B194,'1v -ostali'!$A$15:$O$372,O$3,FALSE)),"")</f>
        <v>0</v>
      </c>
      <c r="R194">
        <f>_xlfn.IFNA(IF($B194=0,0,+VLOOKUP($B194,'1v -ostali'!$A$15:$O$372,R$3,FALSE)),"")</f>
        <v>0</v>
      </c>
      <c r="S194">
        <f>_xlfn.IFNA(IF($B194=0,0,+VLOOKUP($B194,'1v -ostali'!$A$15:$O$372,S$3,FALSE)),"")</f>
        <v>0</v>
      </c>
      <c r="T194" s="29">
        <f>_xlfn.IFNA(IF($B194=0,0,+VLOOKUP($B194,'1v -ostali'!$A$15:$AC$372,T$3,FALSE)),"")</f>
        <v>0</v>
      </c>
      <c r="U194" s="29">
        <f>_xlfn.IFNA(IF($B194=0,0,+VLOOKUP($B194,'1v -ostali'!$A$15:$AC$372,U$3,FALSE)),"")</f>
        <v>0</v>
      </c>
      <c r="V194" s="29">
        <f>_xlfn.IFNA(IF($B194=0,0,+VLOOKUP($B194,'1v -ostali'!$A$15:$AC$372,V$3,FALSE)),"")</f>
        <v>0</v>
      </c>
      <c r="W194" s="29">
        <f>_xlfn.IFNA(IF($B194=0,0,+VLOOKUP($B194,'1v -ostali'!$A$15:$AC$372,W$3,FALSE)),"")</f>
        <v>0</v>
      </c>
      <c r="X194" s="29">
        <f>_xlfn.IFNA(IF($B194=0,0,+VLOOKUP($B194,'1v -ostali'!$A$15:$AC$372,X$3,FALSE)),"")</f>
        <v>0</v>
      </c>
      <c r="Y194" s="29">
        <f>_xlfn.IFNA(IF($B194=0,0,+VLOOKUP($B194,'1v -ostali'!$A$15:$AC$372,Y$3,FALSE)),"")</f>
        <v>0</v>
      </c>
      <c r="Z194" s="29">
        <f>_xlfn.IFNA(IF($B194=0,0,+VLOOKUP($B194,'1v -ostali'!$A$15:$AC$372,Z$3,FALSE)),"")</f>
        <v>0</v>
      </c>
      <c r="AA194" s="29">
        <f>_xlfn.IFNA(IF($B194=0,0,+VLOOKUP($B194,'1v -ostali'!$A$15:$AC$372,AA$3,FALSE)),"")</f>
        <v>0</v>
      </c>
      <c r="AB194" s="29">
        <f>_xlfn.IFNA(IF($B194=0,0,+VLOOKUP($B194,'1v -ostali'!$A$15:$AC$372,AB$3,FALSE)),"")</f>
        <v>0</v>
      </c>
      <c r="AC194" s="29">
        <f>_xlfn.IFNA(IF($B194=0,0,+VLOOKUP($B194,'1v -ostali'!$A$15:$AC$372,AC$3,FALSE)),"")</f>
        <v>0</v>
      </c>
      <c r="AD194" s="29">
        <f>+IFERROR((W194*'1v -ostali'!$C$6)/100,"")</f>
        <v>0</v>
      </c>
      <c r="AE194" s="29">
        <f>+IFERROR((X194*'1v -ostali'!$C$6)/100,"")</f>
        <v>0</v>
      </c>
      <c r="AF194" s="29">
        <f>+IFERROR((AB194*'1v -ostali'!$C$6)/100,"")</f>
        <v>0</v>
      </c>
      <c r="AG194" s="29">
        <f>+IFERROR((AC194*'1v -ostali'!$C$6)/100,"")</f>
        <v>0</v>
      </c>
    </row>
    <row r="195" spans="1:33" x14ac:dyDescent="0.2">
      <c r="A195">
        <f t="shared" si="20"/>
        <v>0</v>
      </c>
      <c r="B195">
        <f>+IF(MAX(B$4:B194)+1&lt;=B$1,B194+1,0)</f>
        <v>0</v>
      </c>
      <c r="C195" s="194">
        <f t="shared" si="17"/>
        <v>0</v>
      </c>
      <c r="D195">
        <f t="shared" si="18"/>
        <v>0</v>
      </c>
      <c r="E195" s="319">
        <f t="shared" si="19"/>
        <v>0</v>
      </c>
      <c r="F195" s="194">
        <f t="shared" si="16"/>
        <v>0</v>
      </c>
      <c r="G195">
        <f>_xlfn.IFNA(IF($B195=0,0,+VLOOKUP($B195,'1v -ostali'!$A$15:$O$372,G$3,FALSE)),"")</f>
        <v>0</v>
      </c>
      <c r="I195">
        <f>_xlfn.IFNA(IF($B195=0,0,+VLOOKUP($B195,'1v -ostali'!$A$15:$O$372,I$3,FALSE)),"")</f>
        <v>0</v>
      </c>
      <c r="J195">
        <f>_xlfn.IFNA(IF($B195=0,0,+VLOOKUP($B195,'1v -ostali'!$A$15:$O$372,J$3,FALSE)),"")</f>
        <v>0</v>
      </c>
      <c r="K195">
        <f>_xlfn.IFNA(IF($B195=0,0,+VLOOKUP($B195,'1v -ostali'!$A$15:$O$372,K$3,FALSE)),"")</f>
        <v>0</v>
      </c>
      <c r="L195">
        <f>_xlfn.IFNA(IF($B195=0,0,+VLOOKUP($B195,'1v -ostali'!$A$15:$O$372,L$3,FALSE)),"")</f>
        <v>0</v>
      </c>
      <c r="M195">
        <f>_xlfn.IFNA(IF($B195=0,0,+VLOOKUP($B195,'1v -ostali'!$A$15:$O$372,M$3,FALSE)),"")</f>
        <v>0</v>
      </c>
      <c r="N195">
        <f>_xlfn.IFNA(IF($B195=0,0,+VLOOKUP($B195,'1v -ostali'!$A$15:$O$372,N$3,FALSE)),"")</f>
        <v>0</v>
      </c>
      <c r="O195">
        <f>_xlfn.IFNA(IF($B195=0,0,+VLOOKUP($B195,'1v -ostali'!$A$15:$O$372,O$3,FALSE)),"")</f>
        <v>0</v>
      </c>
      <c r="R195">
        <f>_xlfn.IFNA(IF($B195=0,0,+VLOOKUP($B195,'1v -ostali'!$A$15:$O$372,R$3,FALSE)),"")</f>
        <v>0</v>
      </c>
      <c r="S195">
        <f>_xlfn.IFNA(IF($B195=0,0,+VLOOKUP($B195,'1v -ostali'!$A$15:$O$372,S$3,FALSE)),"")</f>
        <v>0</v>
      </c>
      <c r="T195" s="29">
        <f>_xlfn.IFNA(IF($B195=0,0,+VLOOKUP($B195,'1v -ostali'!$A$15:$AC$372,T$3,FALSE)),"")</f>
        <v>0</v>
      </c>
      <c r="U195" s="29">
        <f>_xlfn.IFNA(IF($B195=0,0,+VLOOKUP($B195,'1v -ostali'!$A$15:$AC$372,U$3,FALSE)),"")</f>
        <v>0</v>
      </c>
      <c r="V195" s="29">
        <f>_xlfn.IFNA(IF($B195=0,0,+VLOOKUP($B195,'1v -ostali'!$A$15:$AC$372,V$3,FALSE)),"")</f>
        <v>0</v>
      </c>
      <c r="W195" s="29">
        <f>_xlfn.IFNA(IF($B195=0,0,+VLOOKUP($B195,'1v -ostali'!$A$15:$AC$372,W$3,FALSE)),"")</f>
        <v>0</v>
      </c>
      <c r="X195" s="29">
        <f>_xlfn.IFNA(IF($B195=0,0,+VLOOKUP($B195,'1v -ostali'!$A$15:$AC$372,X$3,FALSE)),"")</f>
        <v>0</v>
      </c>
      <c r="Y195" s="29">
        <f>_xlfn.IFNA(IF($B195=0,0,+VLOOKUP($B195,'1v -ostali'!$A$15:$AC$372,Y$3,FALSE)),"")</f>
        <v>0</v>
      </c>
      <c r="Z195" s="29">
        <f>_xlfn.IFNA(IF($B195=0,0,+VLOOKUP($B195,'1v -ostali'!$A$15:$AC$372,Z$3,FALSE)),"")</f>
        <v>0</v>
      </c>
      <c r="AA195" s="29">
        <f>_xlfn.IFNA(IF($B195=0,0,+VLOOKUP($B195,'1v -ostali'!$A$15:$AC$372,AA$3,FALSE)),"")</f>
        <v>0</v>
      </c>
      <c r="AB195" s="29">
        <f>_xlfn.IFNA(IF($B195=0,0,+VLOOKUP($B195,'1v -ostali'!$A$15:$AC$372,AB$3,FALSE)),"")</f>
        <v>0</v>
      </c>
      <c r="AC195" s="29">
        <f>_xlfn.IFNA(IF($B195=0,0,+VLOOKUP($B195,'1v -ostali'!$A$15:$AC$372,AC$3,FALSE)),"")</f>
        <v>0</v>
      </c>
      <c r="AD195" s="29">
        <f>+IFERROR((W195*'1v -ostali'!$C$6)/100,"")</f>
        <v>0</v>
      </c>
      <c r="AE195" s="29">
        <f>+IFERROR((X195*'1v -ostali'!$C$6)/100,"")</f>
        <v>0</v>
      </c>
      <c r="AF195" s="29">
        <f>+IFERROR((AB195*'1v -ostali'!$C$6)/100,"")</f>
        <v>0</v>
      </c>
      <c r="AG195" s="29">
        <f>+IFERROR((AC195*'1v -ostali'!$C$6)/100,"")</f>
        <v>0</v>
      </c>
    </row>
    <row r="196" spans="1:33" x14ac:dyDescent="0.2">
      <c r="A196">
        <f t="shared" si="20"/>
        <v>0</v>
      </c>
      <c r="B196">
        <f>+IF(MAX(B$4:B195)+1&lt;=B$1,B195+1,0)</f>
        <v>0</v>
      </c>
      <c r="C196" s="194">
        <f t="shared" si="17"/>
        <v>0</v>
      </c>
      <c r="D196">
        <f t="shared" si="18"/>
        <v>0</v>
      </c>
      <c r="E196" s="319">
        <f t="shared" si="19"/>
        <v>0</v>
      </c>
      <c r="F196" s="194">
        <f t="shared" si="16"/>
        <v>0</v>
      </c>
      <c r="G196">
        <f>_xlfn.IFNA(IF($B196=0,0,+VLOOKUP($B196,'1v -ostali'!$A$15:$O$372,G$3,FALSE)),"")</f>
        <v>0</v>
      </c>
      <c r="I196">
        <f>_xlfn.IFNA(IF($B196=0,0,+VLOOKUP($B196,'1v -ostali'!$A$15:$O$372,I$3,FALSE)),"")</f>
        <v>0</v>
      </c>
      <c r="J196">
        <f>_xlfn.IFNA(IF($B196=0,0,+VLOOKUP($B196,'1v -ostali'!$A$15:$O$372,J$3,FALSE)),"")</f>
        <v>0</v>
      </c>
      <c r="K196">
        <f>_xlfn.IFNA(IF($B196=0,0,+VLOOKUP($B196,'1v -ostali'!$A$15:$O$372,K$3,FALSE)),"")</f>
        <v>0</v>
      </c>
      <c r="L196">
        <f>_xlfn.IFNA(IF($B196=0,0,+VLOOKUP($B196,'1v -ostali'!$A$15:$O$372,L$3,FALSE)),"")</f>
        <v>0</v>
      </c>
      <c r="M196">
        <f>_xlfn.IFNA(IF($B196=0,0,+VLOOKUP($B196,'1v -ostali'!$A$15:$O$372,M$3,FALSE)),"")</f>
        <v>0</v>
      </c>
      <c r="N196">
        <f>_xlfn.IFNA(IF($B196=0,0,+VLOOKUP($B196,'1v -ostali'!$A$15:$O$372,N$3,FALSE)),"")</f>
        <v>0</v>
      </c>
      <c r="O196">
        <f>_xlfn.IFNA(IF($B196=0,0,+VLOOKUP($B196,'1v -ostali'!$A$15:$O$372,O$3,FALSE)),"")</f>
        <v>0</v>
      </c>
      <c r="R196">
        <f>_xlfn.IFNA(IF($B196=0,0,+VLOOKUP($B196,'1v -ostali'!$A$15:$O$372,R$3,FALSE)),"")</f>
        <v>0</v>
      </c>
      <c r="S196">
        <f>_xlfn.IFNA(IF($B196=0,0,+VLOOKUP($B196,'1v -ostali'!$A$15:$O$372,S$3,FALSE)),"")</f>
        <v>0</v>
      </c>
      <c r="T196" s="29">
        <f>_xlfn.IFNA(IF($B196=0,0,+VLOOKUP($B196,'1v -ostali'!$A$15:$AC$372,T$3,FALSE)),"")</f>
        <v>0</v>
      </c>
      <c r="U196" s="29">
        <f>_xlfn.IFNA(IF($B196=0,0,+VLOOKUP($B196,'1v -ostali'!$A$15:$AC$372,U$3,FALSE)),"")</f>
        <v>0</v>
      </c>
      <c r="V196" s="29">
        <f>_xlfn.IFNA(IF($B196=0,0,+VLOOKUP($B196,'1v -ostali'!$A$15:$AC$372,V$3,FALSE)),"")</f>
        <v>0</v>
      </c>
      <c r="W196" s="29">
        <f>_xlfn.IFNA(IF($B196=0,0,+VLOOKUP($B196,'1v -ostali'!$A$15:$AC$372,W$3,FALSE)),"")</f>
        <v>0</v>
      </c>
      <c r="X196" s="29">
        <f>_xlfn.IFNA(IF($B196=0,0,+VLOOKUP($B196,'1v -ostali'!$A$15:$AC$372,X$3,FALSE)),"")</f>
        <v>0</v>
      </c>
      <c r="Y196" s="29">
        <f>_xlfn.IFNA(IF($B196=0,0,+VLOOKUP($B196,'1v -ostali'!$A$15:$AC$372,Y$3,FALSE)),"")</f>
        <v>0</v>
      </c>
      <c r="Z196" s="29">
        <f>_xlfn.IFNA(IF($B196=0,0,+VLOOKUP($B196,'1v -ostali'!$A$15:$AC$372,Z$3,FALSE)),"")</f>
        <v>0</v>
      </c>
      <c r="AA196" s="29">
        <f>_xlfn.IFNA(IF($B196=0,0,+VLOOKUP($B196,'1v -ostali'!$A$15:$AC$372,AA$3,FALSE)),"")</f>
        <v>0</v>
      </c>
      <c r="AB196" s="29">
        <f>_xlfn.IFNA(IF($B196=0,0,+VLOOKUP($B196,'1v -ostali'!$A$15:$AC$372,AB$3,FALSE)),"")</f>
        <v>0</v>
      </c>
      <c r="AC196" s="29">
        <f>_xlfn.IFNA(IF($B196=0,0,+VLOOKUP($B196,'1v -ostali'!$A$15:$AC$372,AC$3,FALSE)),"")</f>
        <v>0</v>
      </c>
      <c r="AD196" s="29">
        <f>+IFERROR((W196*'1v -ostali'!$C$6)/100,"")</f>
        <v>0</v>
      </c>
      <c r="AE196" s="29">
        <f>+IFERROR((X196*'1v -ostali'!$C$6)/100,"")</f>
        <v>0</v>
      </c>
      <c r="AF196" s="29">
        <f>+IFERROR((AB196*'1v -ostali'!$C$6)/100,"")</f>
        <v>0</v>
      </c>
      <c r="AG196" s="29">
        <f>+IFERROR((AC196*'1v -ostali'!$C$6)/100,"")</f>
        <v>0</v>
      </c>
    </row>
    <row r="197" spans="1:33" x14ac:dyDescent="0.2">
      <c r="A197">
        <f t="shared" si="20"/>
        <v>0</v>
      </c>
      <c r="B197">
        <f>+IF(MAX(B$4:B196)+1&lt;=B$1,B196+1,0)</f>
        <v>0</v>
      </c>
      <c r="C197" s="194">
        <f t="shared" si="17"/>
        <v>0</v>
      </c>
      <c r="D197">
        <f t="shared" si="18"/>
        <v>0</v>
      </c>
      <c r="E197" s="319">
        <f t="shared" si="19"/>
        <v>0</v>
      </c>
      <c r="F197" s="194">
        <f t="shared" si="16"/>
        <v>0</v>
      </c>
      <c r="G197">
        <f>_xlfn.IFNA(IF($B197=0,0,+VLOOKUP($B197,'1v -ostali'!$A$15:$O$372,G$3,FALSE)),"")</f>
        <v>0</v>
      </c>
      <c r="I197">
        <f>_xlfn.IFNA(IF($B197=0,0,+VLOOKUP($B197,'1v -ostali'!$A$15:$O$372,I$3,FALSE)),"")</f>
        <v>0</v>
      </c>
      <c r="J197">
        <f>_xlfn.IFNA(IF($B197=0,0,+VLOOKUP($B197,'1v -ostali'!$A$15:$O$372,J$3,FALSE)),"")</f>
        <v>0</v>
      </c>
      <c r="K197">
        <f>_xlfn.IFNA(IF($B197=0,0,+VLOOKUP($B197,'1v -ostali'!$A$15:$O$372,K$3,FALSE)),"")</f>
        <v>0</v>
      </c>
      <c r="L197">
        <f>_xlfn.IFNA(IF($B197=0,0,+VLOOKUP($B197,'1v -ostali'!$A$15:$O$372,L$3,FALSE)),"")</f>
        <v>0</v>
      </c>
      <c r="M197">
        <f>_xlfn.IFNA(IF($B197=0,0,+VLOOKUP($B197,'1v -ostali'!$A$15:$O$372,M$3,FALSE)),"")</f>
        <v>0</v>
      </c>
      <c r="N197">
        <f>_xlfn.IFNA(IF($B197=0,0,+VLOOKUP($B197,'1v -ostali'!$A$15:$O$372,N$3,FALSE)),"")</f>
        <v>0</v>
      </c>
      <c r="O197">
        <f>_xlfn.IFNA(IF($B197=0,0,+VLOOKUP($B197,'1v -ostali'!$A$15:$O$372,O$3,FALSE)),"")</f>
        <v>0</v>
      </c>
      <c r="R197">
        <f>_xlfn.IFNA(IF($B197=0,0,+VLOOKUP($B197,'1v -ostali'!$A$15:$O$372,R$3,FALSE)),"")</f>
        <v>0</v>
      </c>
      <c r="S197">
        <f>_xlfn.IFNA(IF($B197=0,0,+VLOOKUP($B197,'1v -ostali'!$A$15:$O$372,S$3,FALSE)),"")</f>
        <v>0</v>
      </c>
      <c r="T197" s="29">
        <f>_xlfn.IFNA(IF($B197=0,0,+VLOOKUP($B197,'1v -ostali'!$A$15:$AC$372,T$3,FALSE)),"")</f>
        <v>0</v>
      </c>
      <c r="U197" s="29">
        <f>_xlfn.IFNA(IF($B197=0,0,+VLOOKUP($B197,'1v -ostali'!$A$15:$AC$372,U$3,FALSE)),"")</f>
        <v>0</v>
      </c>
      <c r="V197" s="29">
        <f>_xlfn.IFNA(IF($B197=0,0,+VLOOKUP($B197,'1v -ostali'!$A$15:$AC$372,V$3,FALSE)),"")</f>
        <v>0</v>
      </c>
      <c r="W197" s="29">
        <f>_xlfn.IFNA(IF($B197=0,0,+VLOOKUP($B197,'1v -ostali'!$A$15:$AC$372,W$3,FALSE)),"")</f>
        <v>0</v>
      </c>
      <c r="X197" s="29">
        <f>_xlfn.IFNA(IF($B197=0,0,+VLOOKUP($B197,'1v -ostali'!$A$15:$AC$372,X$3,FALSE)),"")</f>
        <v>0</v>
      </c>
      <c r="Y197" s="29">
        <f>_xlfn.IFNA(IF($B197=0,0,+VLOOKUP($B197,'1v -ostali'!$A$15:$AC$372,Y$3,FALSE)),"")</f>
        <v>0</v>
      </c>
      <c r="Z197" s="29">
        <f>_xlfn.IFNA(IF($B197=0,0,+VLOOKUP($B197,'1v -ostali'!$A$15:$AC$372,Z$3,FALSE)),"")</f>
        <v>0</v>
      </c>
      <c r="AA197" s="29">
        <f>_xlfn.IFNA(IF($B197=0,0,+VLOOKUP($B197,'1v -ostali'!$A$15:$AC$372,AA$3,FALSE)),"")</f>
        <v>0</v>
      </c>
      <c r="AB197" s="29">
        <f>_xlfn.IFNA(IF($B197=0,0,+VLOOKUP($B197,'1v -ostali'!$A$15:$AC$372,AB$3,FALSE)),"")</f>
        <v>0</v>
      </c>
      <c r="AC197" s="29">
        <f>_xlfn.IFNA(IF($B197=0,0,+VLOOKUP($B197,'1v -ostali'!$A$15:$AC$372,AC$3,FALSE)),"")</f>
        <v>0</v>
      </c>
      <c r="AD197" s="29">
        <f>+IFERROR((W197*'1v -ostali'!$C$6)/100,"")</f>
        <v>0</v>
      </c>
      <c r="AE197" s="29">
        <f>+IFERROR((X197*'1v -ostali'!$C$6)/100,"")</f>
        <v>0</v>
      </c>
      <c r="AF197" s="29">
        <f>+IFERROR((AB197*'1v -ostali'!$C$6)/100,"")</f>
        <v>0</v>
      </c>
      <c r="AG197" s="29">
        <f>+IFERROR((AC197*'1v -ostali'!$C$6)/100,"")</f>
        <v>0</v>
      </c>
    </row>
    <row r="198" spans="1:33" x14ac:dyDescent="0.2">
      <c r="D198" s="319"/>
    </row>
  </sheetData>
  <mergeCells count="8">
    <mergeCell ref="T2:X2"/>
    <mergeCell ref="Y2:AC2"/>
    <mergeCell ref="AD2:AG2"/>
    <mergeCell ref="J2:K2"/>
    <mergeCell ref="L2:M2"/>
    <mergeCell ref="N2:O2"/>
    <mergeCell ref="P2:Q2"/>
    <mergeCell ref="R2:S2"/>
  </mergeCells>
  <conditionalFormatting sqref="T1:AC1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showZeros="0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J5" sqref="J5"/>
    </sheetView>
  </sheetViews>
  <sheetFormatPr defaultRowHeight="12.75" x14ac:dyDescent="0.2"/>
  <cols>
    <col min="1" max="1" width="4.85546875" customWidth="1"/>
    <col min="2" max="2" width="8.28515625" style="194" customWidth="1"/>
    <col min="3" max="3" width="6.28515625" customWidth="1"/>
    <col min="4" max="4" width="27" style="194" customWidth="1"/>
    <col min="5" max="5" width="6.140625" customWidth="1"/>
    <col min="6" max="6" width="23" style="194" customWidth="1"/>
    <col min="7" max="7" width="24.42578125" customWidth="1"/>
    <col min="8" max="8" width="5.85546875" customWidth="1"/>
    <col min="9" max="9" width="10.28515625" customWidth="1"/>
    <col min="10" max="10" width="9.7109375" customWidth="1"/>
    <col min="11" max="12" width="10.28515625" customWidth="1"/>
    <col min="13" max="13" width="11.5703125" customWidth="1"/>
    <col min="14" max="14" width="11" customWidth="1"/>
    <col min="15" max="15" width="11.7109375" customWidth="1"/>
    <col min="16" max="16" width="12" customWidth="1"/>
    <col min="28" max="28" width="11" customWidth="1"/>
    <col min="30" max="30" width="10.140625" style="29" bestFit="1" customWidth="1"/>
    <col min="31" max="31" width="9.140625" style="29" bestFit="1" customWidth="1"/>
    <col min="32" max="32" width="10.140625" style="29" bestFit="1" customWidth="1"/>
    <col min="33" max="33" width="9.140625" style="29" bestFit="1" customWidth="1"/>
  </cols>
  <sheetData>
    <row r="1" spans="1:33" ht="20.25" x14ac:dyDescent="0.3">
      <c r="B1">
        <f>+'1g -izabrana lica u pravosuđu'!A1</f>
        <v>0</v>
      </c>
      <c r="C1" s="194"/>
      <c r="D1"/>
      <c r="E1" s="194"/>
      <c r="P1">
        <v>12</v>
      </c>
      <c r="T1" s="451">
        <f>+COUNTIF(T5:T197,"&lt;0")</f>
        <v>0</v>
      </c>
      <c r="U1" s="451">
        <f>+COUNTIF(U5:U197,"&lt;0")</f>
        <v>0</v>
      </c>
      <c r="V1" s="451">
        <f>+COUNTIF(V5:V197,"&lt;0")</f>
        <v>0</v>
      </c>
      <c r="W1" s="451">
        <f>+COUNTIF(W5:W197,"&lt;0")</f>
        <v>0</v>
      </c>
      <c r="X1" s="451">
        <f t="shared" ref="X1:AC1" si="0">+COUNTIF(X5:X197,"&lt;0")</f>
        <v>0</v>
      </c>
      <c r="Y1" s="451">
        <f t="shared" si="0"/>
        <v>0</v>
      </c>
      <c r="Z1" s="451">
        <f t="shared" si="0"/>
        <v>0</v>
      </c>
      <c r="AA1" s="451">
        <f t="shared" si="0"/>
        <v>0</v>
      </c>
      <c r="AB1" s="451">
        <f t="shared" si="0"/>
        <v>0</v>
      </c>
      <c r="AC1" s="451">
        <f t="shared" si="0"/>
        <v>0</v>
      </c>
    </row>
    <row r="2" spans="1:33" ht="20.25" customHeight="1" x14ac:dyDescent="0.3">
      <c r="B2"/>
      <c r="C2" s="194"/>
      <c r="D2"/>
      <c r="E2" s="194"/>
      <c r="J2" s="690" t="s">
        <v>498</v>
      </c>
      <c r="K2" s="691"/>
      <c r="L2" s="692" t="s">
        <v>922</v>
      </c>
      <c r="M2" s="693"/>
      <c r="N2" s="694" t="s">
        <v>919</v>
      </c>
      <c r="O2" s="694"/>
      <c r="P2" s="695" t="s">
        <v>499</v>
      </c>
      <c r="Q2" s="695"/>
      <c r="R2" s="688" t="s">
        <v>500</v>
      </c>
      <c r="S2" s="689"/>
      <c r="T2" s="618" t="s">
        <v>488</v>
      </c>
      <c r="U2" s="618"/>
      <c r="V2" s="618"/>
      <c r="W2" s="618"/>
      <c r="X2" s="618"/>
      <c r="Y2" s="622" t="s">
        <v>918</v>
      </c>
      <c r="Z2" s="622"/>
      <c r="AA2" s="622"/>
      <c r="AB2" s="622"/>
      <c r="AC2" s="622"/>
      <c r="AD2" s="685" t="s">
        <v>543</v>
      </c>
      <c r="AE2" s="686"/>
      <c r="AF2" s="686"/>
      <c r="AG2" s="687"/>
    </row>
    <row r="3" spans="1:33" ht="13.5" thickBot="1" x14ac:dyDescent="0.25">
      <c r="B3"/>
      <c r="C3" s="194"/>
      <c r="D3"/>
      <c r="E3" s="194"/>
      <c r="G3">
        <f>+'1g -izabrana lica u pravosuđu'!B$49</f>
        <v>2</v>
      </c>
      <c r="I3">
        <f>+'1g -izabrana lica u pravosuđu'!G49</f>
        <v>7</v>
      </c>
      <c r="J3">
        <f>+'1g -izabrana lica u pravosuđu'!D$49</f>
        <v>4</v>
      </c>
      <c r="K3">
        <f>+'1g -izabrana lica u pravosuđu'!F$49</f>
        <v>6</v>
      </c>
      <c r="S3" s="545"/>
      <c r="T3" s="501">
        <f>+'1g -izabrana lica u pravosuđu'!J$49</f>
        <v>10</v>
      </c>
      <c r="U3" s="501"/>
      <c r="V3" s="501"/>
      <c r="W3" s="501">
        <f>+'1g -izabrana lica u pravosuđu'!K$49</f>
        <v>11</v>
      </c>
      <c r="X3" s="501">
        <f>+'1g -izabrana lica u pravosuđu'!L$49</f>
        <v>12</v>
      </c>
      <c r="Y3" s="501">
        <f>+'1g -izabrana lica u pravosuđu'!M$49</f>
        <v>13</v>
      </c>
      <c r="Z3" s="501"/>
      <c r="AA3" s="501"/>
      <c r="AB3" s="501">
        <f>+'1g -izabrana lica u pravosuđu'!N$49</f>
        <v>14</v>
      </c>
      <c r="AC3" s="501">
        <f>+'1g -izabrana lica u pravosuđu'!O$49</f>
        <v>15</v>
      </c>
    </row>
    <row r="4" spans="1:33" ht="120" customHeight="1" thickBot="1" x14ac:dyDescent="0.25">
      <c r="A4" s="497" t="s">
        <v>497</v>
      </c>
      <c r="B4" s="195" t="s">
        <v>372</v>
      </c>
      <c r="C4" s="318" t="s">
        <v>376</v>
      </c>
      <c r="D4" s="195" t="s">
        <v>377</v>
      </c>
      <c r="E4" s="318" t="s">
        <v>378</v>
      </c>
      <c r="F4" s="459" t="s">
        <v>525</v>
      </c>
      <c r="G4" s="196" t="s">
        <v>373</v>
      </c>
      <c r="H4" s="196" t="s">
        <v>374</v>
      </c>
      <c r="I4" s="196" t="s">
        <v>375</v>
      </c>
      <c r="J4" s="447" t="s">
        <v>501</v>
      </c>
      <c r="K4" s="445" t="s">
        <v>907</v>
      </c>
      <c r="L4" s="447" t="s">
        <v>502</v>
      </c>
      <c r="M4" s="445" t="s">
        <v>908</v>
      </c>
      <c r="N4" s="447" t="s">
        <v>920</v>
      </c>
      <c r="O4" s="445" t="s">
        <v>921</v>
      </c>
      <c r="P4" s="447" t="s">
        <v>503</v>
      </c>
      <c r="Q4" s="445" t="s">
        <v>909</v>
      </c>
      <c r="R4" s="447" t="s">
        <v>504</v>
      </c>
      <c r="S4" s="445" t="s">
        <v>910</v>
      </c>
      <c r="T4" s="450" t="s">
        <v>505</v>
      </c>
      <c r="U4" s="450" t="s">
        <v>506</v>
      </c>
      <c r="V4" s="450" t="s">
        <v>507</v>
      </c>
      <c r="W4" s="450" t="s">
        <v>508</v>
      </c>
      <c r="X4" s="450" t="s">
        <v>509</v>
      </c>
      <c r="Y4" s="450" t="s">
        <v>911</v>
      </c>
      <c r="Z4" s="450" t="s">
        <v>912</v>
      </c>
      <c r="AA4" s="450" t="s">
        <v>913</v>
      </c>
      <c r="AB4" s="450" t="s">
        <v>914</v>
      </c>
      <c r="AC4" s="450" t="s">
        <v>915</v>
      </c>
      <c r="AD4" s="498" t="s">
        <v>544</v>
      </c>
      <c r="AE4" s="498" t="s">
        <v>545</v>
      </c>
      <c r="AF4" s="498" t="s">
        <v>916</v>
      </c>
      <c r="AG4" s="498" t="s">
        <v>917</v>
      </c>
    </row>
    <row r="5" spans="1:33" x14ac:dyDescent="0.2">
      <c r="A5" t="str">
        <f>+'1 -sredstva'!E2</f>
        <v/>
      </c>
      <c r="B5">
        <v>1</v>
      </c>
      <c r="C5" s="194">
        <f>+'1 -sredstva'!D3</f>
        <v>0</v>
      </c>
      <c r="D5" t="str">
        <f>+'1 -sredstva'!F3</f>
        <v/>
      </c>
      <c r="E5" s="319">
        <f>+'1 -sredstva'!D4</f>
        <v>0</v>
      </c>
      <c r="F5" s="194" t="str">
        <f>+_xlfn.IFNA(VLOOKUP(C5,Korisnici!A$2:E$200,5,FALSE),"")</f>
        <v/>
      </c>
      <c r="G5" t="str">
        <f>_xlfn.IFNA(IF($B5=0,0,+VLOOKUP($B5,'1g -izabrana lica u pravosuđu'!$A$17:$I$50,G$3,FALSE)),"")</f>
        <v/>
      </c>
      <c r="I5" t="str">
        <f>_xlfn.IFNA(IF($B5=0,0,+VLOOKUP($B5,'1g -izabrana lica u pravosuđu'!$A$17:$I$50,I$3,FALSE)),"")</f>
        <v/>
      </c>
      <c r="J5" t="str">
        <f>_xlfn.IFNA(+VLOOKUP($B5,'1g -izabrana lica u pravosuđu'!$A$17:$I$44,+J$3,FALSE),"")</f>
        <v/>
      </c>
      <c r="K5" t="str">
        <f>_xlfn.IFNA(+VLOOKUP($B5,'1g -izabrana lica u pravosuđu'!$A$17:$I$44,+K$3,FALSE),"")</f>
        <v/>
      </c>
      <c r="L5" s="29"/>
      <c r="M5" s="29"/>
      <c r="N5" s="29"/>
      <c r="O5" s="29"/>
      <c r="P5" s="29"/>
      <c r="T5" s="29" t="str">
        <f>_xlfn.IFNA(IF($B5=0,0,+VLOOKUP($B5,'1g -izabrana lica u pravosuđu'!$A$17:$S$44,+T$3,FALSE)),"")</f>
        <v/>
      </c>
      <c r="U5" s="29"/>
      <c r="V5" s="29" t="str">
        <f>+T5</f>
        <v/>
      </c>
      <c r="W5" s="29" t="str">
        <f>_xlfn.IFNA(IF($B5=0,0,+VLOOKUP($B5,'1g -izabrana lica u pravosuđu'!$A$17:$S$44,+W$3,FALSE)),"")</f>
        <v/>
      </c>
      <c r="X5" s="29" t="str">
        <f>_xlfn.IFNA(IF($B5=0,0,VLOOKUP($B5,'1g -izabrana lica u pravosuđu'!$A$17:$S$44,+X$3,FALSE)),"")</f>
        <v/>
      </c>
      <c r="Y5" s="29" t="str">
        <f>+_xlfn.IFNA(IF(B5=0,0,VLOOKUP($B5,'1g -izabrana lica u pravosuđu'!$A$17:$S$44,+Y$3,FALSE)),"")</f>
        <v/>
      </c>
      <c r="Z5" s="29"/>
      <c r="AA5" s="29" t="str">
        <f>+Y5</f>
        <v/>
      </c>
      <c r="AB5" s="29" t="str">
        <f>+_xlfn.IFNA(IF(B5=0,0,VLOOKUP($B5,'1g -izabrana lica u pravosuđu'!$A$17:$S$44,+AB$3,FALSE)),"")</f>
        <v/>
      </c>
      <c r="AC5" s="29" t="str">
        <f>+_xlfn.IFNA(IF(B5=0,0,VLOOKUP($B5,'1g -izabrana lica u pravosuđu'!$A$17:$S$44,+AC$3,FALSE)),"")</f>
        <v/>
      </c>
      <c r="AD5" s="29" t="str">
        <f>+IFERROR((W5*'1g -izabrana lica u pravosuđu'!$D$6)/100,"")</f>
        <v/>
      </c>
      <c r="AE5" s="29" t="str">
        <f>+IFERROR((X5*'1g -izabrana lica u pravosuđu'!$D$6)/100,"")</f>
        <v/>
      </c>
      <c r="AF5" s="29" t="str">
        <f>+IFERROR((AB5*'1g -izabrana lica u pravosuđu'!$D$6)/100,"")</f>
        <v/>
      </c>
      <c r="AG5" s="29" t="str">
        <f>+IFERROR((AC5*'1g -izabrana lica u pravosuđu'!$D$6)/100,"")</f>
        <v/>
      </c>
    </row>
    <row r="6" spans="1:33" x14ac:dyDescent="0.2">
      <c r="A6">
        <f t="shared" ref="A6:A37" si="1">+IF(B6=0,0,A5)</f>
        <v>0</v>
      </c>
      <c r="B6">
        <f>+IF(MAX(B$4:B5)+1&lt;=B$1,B5+1,0)</f>
        <v>0</v>
      </c>
      <c r="C6" s="194">
        <f t="shared" ref="C6:C37" si="2">+IF(B6&gt;0,C5,0)</f>
        <v>0</v>
      </c>
      <c r="D6">
        <f t="shared" ref="D6:D37" si="3">+IF(C6&gt;0,D5,0)</f>
        <v>0</v>
      </c>
      <c r="E6" s="319">
        <f t="shared" ref="E6:E37" si="4">+IF(D6&gt;0,E5,0)</f>
        <v>0</v>
      </c>
      <c r="F6" s="194">
        <f>+IF(B6=0,0,F5)</f>
        <v>0</v>
      </c>
      <c r="G6">
        <f>_xlfn.IFNA(IF($B6=0,0,+VLOOKUP($B6,'1g -izabrana lica u pravosuđu'!$A$17:$I$50,G$3,FALSE)),"")</f>
        <v>0</v>
      </c>
      <c r="I6">
        <f>_xlfn.IFNA(IF($B6=0,0,+VLOOKUP($B6,'1g -izabrana lica u pravosuđu'!$A$17:$I$50,I$3,FALSE)),"")</f>
        <v>0</v>
      </c>
      <c r="J6">
        <f>_xlfn.IFNA(+VLOOKUP($B6,'1g -izabrana lica u pravosuđu'!$A$17:$I$44,+J$3,FALSE),"")</f>
        <v>0</v>
      </c>
      <c r="K6">
        <f>_xlfn.IFNA(+VLOOKUP($B6,'1g -izabrana lica u pravosuđu'!$A$17:$I$44,+K$3,FALSE),"")</f>
        <v>0</v>
      </c>
      <c r="L6" s="29"/>
      <c r="M6" s="29"/>
      <c r="N6" s="29"/>
      <c r="O6" s="29"/>
      <c r="P6" s="29"/>
      <c r="T6" s="29">
        <f>_xlfn.IFNA(IF($B6=0,0,+VLOOKUP($B6,'1g -izabrana lica u pravosuđu'!$A$17:$S$44,+T$3,FALSE)),"")</f>
        <v>0</v>
      </c>
      <c r="U6" s="29"/>
      <c r="V6" s="29">
        <f t="shared" ref="V6:V69" si="5">+T6</f>
        <v>0</v>
      </c>
      <c r="W6" s="29">
        <f>_xlfn.IFNA(IF($B6=0,0,+VLOOKUP($B6,'1g -izabrana lica u pravosuđu'!$A$17:$S$44,+W$3,FALSE)),"")</f>
        <v>0</v>
      </c>
      <c r="X6" s="29">
        <f>_xlfn.IFNA(IF($B6=0,0,VLOOKUP($B6,'1g -izabrana lica u pravosuđu'!$A$17:$S$44,+X$3,FALSE)),"")</f>
        <v>0</v>
      </c>
      <c r="Y6" s="29">
        <f>+_xlfn.IFNA(IF(B6=0,0,VLOOKUP($B6,'1g -izabrana lica u pravosuđu'!$A$17:$S$44,+Y$3,FALSE)),"")</f>
        <v>0</v>
      </c>
      <c r="Z6" s="29"/>
      <c r="AA6" s="29">
        <f t="shared" ref="AA6:AA69" si="6">+Y6</f>
        <v>0</v>
      </c>
      <c r="AB6" s="29">
        <f>+_xlfn.IFNA(IF(B6=0,0,VLOOKUP($B6,'1g -izabrana lica u pravosuđu'!$A$17:$S$44,+AB$3,FALSE)),"")</f>
        <v>0</v>
      </c>
      <c r="AC6" s="29">
        <f>+_xlfn.IFNA(IF(B6=0,0,VLOOKUP($B6,'1g -izabrana lica u pravosuđu'!$A$17:$S$44,+AC$3,FALSE)),"")</f>
        <v>0</v>
      </c>
      <c r="AD6" s="29">
        <f>+IFERROR((W6*'1g -izabrana lica u pravosuđu'!$D$6)/100,"")</f>
        <v>0</v>
      </c>
      <c r="AE6" s="29">
        <f>+IFERROR((X6*'1g -izabrana lica u pravosuđu'!$D$6)/100,"")</f>
        <v>0</v>
      </c>
      <c r="AF6" s="29">
        <f>+IFERROR((AB6*'1g -izabrana lica u pravosuđu'!$D$6)/100,"")</f>
        <v>0</v>
      </c>
      <c r="AG6" s="29">
        <f>+IFERROR((AC6*'1g -izabrana lica u pravosuđu'!$D$6)/100,"")</f>
        <v>0</v>
      </c>
    </row>
    <row r="7" spans="1:33" x14ac:dyDescent="0.2">
      <c r="A7">
        <f t="shared" si="1"/>
        <v>0</v>
      </c>
      <c r="B7">
        <f>+IF(MAX(B$4:B6)+1&lt;=B$1,B6+1,0)</f>
        <v>0</v>
      </c>
      <c r="C7" s="194">
        <f t="shared" si="2"/>
        <v>0</v>
      </c>
      <c r="D7">
        <f t="shared" si="3"/>
        <v>0</v>
      </c>
      <c r="E7" s="319">
        <f t="shared" si="4"/>
        <v>0</v>
      </c>
      <c r="F7" s="194">
        <f t="shared" ref="F7:F70" si="7">+IF(B7=0,0,F6)</f>
        <v>0</v>
      </c>
      <c r="G7">
        <f>_xlfn.IFNA(IF($B7=0,0,+VLOOKUP($B7,'1g -izabrana lica u pravosuđu'!$A$17:$I$50,G$3,FALSE)),"")</f>
        <v>0</v>
      </c>
      <c r="I7">
        <f>_xlfn.IFNA(IF($B7=0,0,+VLOOKUP($B7,'1g -izabrana lica u pravosuđu'!$A$17:$I$50,I$3,FALSE)),"")</f>
        <v>0</v>
      </c>
      <c r="J7">
        <f>_xlfn.IFNA(+VLOOKUP($B7,'1g -izabrana lica u pravosuđu'!$A$17:$I$44,+J$3,FALSE),"")</f>
        <v>0</v>
      </c>
      <c r="K7">
        <f>_xlfn.IFNA(+VLOOKUP($B7,'1g -izabrana lica u pravosuđu'!$A$17:$I$44,+K$3,FALSE),"")</f>
        <v>0</v>
      </c>
      <c r="L7" s="29"/>
      <c r="M7" s="29"/>
      <c r="N7" s="29"/>
      <c r="O7" s="29"/>
      <c r="P7" s="29"/>
      <c r="T7" s="29">
        <f>_xlfn.IFNA(IF($B7=0,0,+VLOOKUP($B7,'1g -izabrana lica u pravosuđu'!$A$17:$S$44,+T$3,FALSE)),"")</f>
        <v>0</v>
      </c>
      <c r="U7" s="29"/>
      <c r="V7" s="29">
        <f t="shared" si="5"/>
        <v>0</v>
      </c>
      <c r="W7" s="29">
        <f>_xlfn.IFNA(IF($B7=0,0,+VLOOKUP($B7,'1g -izabrana lica u pravosuđu'!$A$17:$S$44,+W$3,FALSE)),"")</f>
        <v>0</v>
      </c>
      <c r="X7" s="29">
        <f>_xlfn.IFNA(IF($B7=0,0,VLOOKUP($B7,'1g -izabrana lica u pravosuđu'!$A$17:$S$44,+X$3,FALSE)),"")</f>
        <v>0</v>
      </c>
      <c r="Y7" s="29">
        <f>+_xlfn.IFNA(IF(B7=0,0,VLOOKUP($B7,'1g -izabrana lica u pravosuđu'!$A$17:$S$44,+Y$3,FALSE)),"")</f>
        <v>0</v>
      </c>
      <c r="Z7" s="29"/>
      <c r="AA7" s="29">
        <f t="shared" si="6"/>
        <v>0</v>
      </c>
      <c r="AB7" s="29">
        <f>+_xlfn.IFNA(IF(B7=0,0,VLOOKUP($B7,'1g -izabrana lica u pravosuđu'!$A$17:$S$44,+AB$3,FALSE)),"")</f>
        <v>0</v>
      </c>
      <c r="AC7" s="29">
        <f>+_xlfn.IFNA(IF(B7=0,0,VLOOKUP($B7,'1g -izabrana lica u pravosuđu'!$A$17:$S$44,+AC$3,FALSE)),"")</f>
        <v>0</v>
      </c>
      <c r="AD7" s="29">
        <f>+IFERROR((W7*'1g -izabrana lica u pravosuđu'!$D$6)/100,"")</f>
        <v>0</v>
      </c>
      <c r="AE7" s="29">
        <f>+IFERROR((X7*'1g -izabrana lica u pravosuđu'!$D$6)/100,"")</f>
        <v>0</v>
      </c>
      <c r="AF7" s="29">
        <f>+IFERROR((AB7*'1g -izabrana lica u pravosuđu'!$D$6)/100,"")</f>
        <v>0</v>
      </c>
      <c r="AG7" s="29">
        <f>+IFERROR((AC7*'1g -izabrana lica u pravosuđu'!$D$6)/100,"")</f>
        <v>0</v>
      </c>
    </row>
    <row r="8" spans="1:33" x14ac:dyDescent="0.2">
      <c r="A8">
        <f t="shared" si="1"/>
        <v>0</v>
      </c>
      <c r="B8">
        <f>+IF(MAX(B$4:B7)+1&lt;=B$1,B7+1,0)</f>
        <v>0</v>
      </c>
      <c r="C8" s="194">
        <f t="shared" si="2"/>
        <v>0</v>
      </c>
      <c r="D8">
        <f t="shared" si="3"/>
        <v>0</v>
      </c>
      <c r="E8" s="319">
        <f t="shared" si="4"/>
        <v>0</v>
      </c>
      <c r="F8" s="194">
        <f t="shared" si="7"/>
        <v>0</v>
      </c>
      <c r="G8">
        <f>_xlfn.IFNA(IF($B8=0,0,+VLOOKUP($B8,'1g -izabrana lica u pravosuđu'!$A$17:$I$50,G$3,FALSE)),"")</f>
        <v>0</v>
      </c>
      <c r="I8">
        <f>_xlfn.IFNA(IF($B8=0,0,+VLOOKUP($B8,'1g -izabrana lica u pravosuđu'!$A$17:$I$50,I$3,FALSE)),"")</f>
        <v>0</v>
      </c>
      <c r="J8">
        <f>_xlfn.IFNA(+VLOOKUP($B8,'1g -izabrana lica u pravosuđu'!$A$17:$I$44,+J$3,FALSE),"")</f>
        <v>0</v>
      </c>
      <c r="K8">
        <f>_xlfn.IFNA(+VLOOKUP($B8,'1g -izabrana lica u pravosuđu'!$A$17:$I$44,+K$3,FALSE),"")</f>
        <v>0</v>
      </c>
      <c r="L8" s="29"/>
      <c r="M8" s="29"/>
      <c r="N8" s="29"/>
      <c r="O8" s="29"/>
      <c r="P8" s="29"/>
      <c r="T8" s="29">
        <f>_xlfn.IFNA(IF($B8=0,0,+VLOOKUP($B8,'1g -izabrana lica u pravosuđu'!$A$17:$S$44,+T$3,FALSE)),"")</f>
        <v>0</v>
      </c>
      <c r="U8" s="29"/>
      <c r="V8" s="29">
        <f t="shared" si="5"/>
        <v>0</v>
      </c>
      <c r="W8" s="29">
        <f>_xlfn.IFNA(IF($B8=0,0,+VLOOKUP($B8,'1g -izabrana lica u pravosuđu'!$A$17:$S$44,+W$3,FALSE)),"")</f>
        <v>0</v>
      </c>
      <c r="X8" s="29">
        <f>_xlfn.IFNA(IF($B8=0,0,VLOOKUP($B8,'1g -izabrana lica u pravosuđu'!$A$17:$S$44,+X$3,FALSE)),"")</f>
        <v>0</v>
      </c>
      <c r="Y8" s="29">
        <f>+_xlfn.IFNA(IF(B8=0,0,VLOOKUP($B8,'1g -izabrana lica u pravosuđu'!$A$17:$S$44,+Y$3,FALSE)),"")</f>
        <v>0</v>
      </c>
      <c r="Z8" s="29"/>
      <c r="AA8" s="29">
        <f t="shared" si="6"/>
        <v>0</v>
      </c>
      <c r="AB8" s="29">
        <f>+_xlfn.IFNA(IF(B8=0,0,VLOOKUP($B8,'1g -izabrana lica u pravosuđu'!$A$17:$S$44,+AB$3,FALSE)),"")</f>
        <v>0</v>
      </c>
      <c r="AC8" s="29">
        <f>+_xlfn.IFNA(IF(B8=0,0,VLOOKUP($B8,'1g -izabrana lica u pravosuđu'!$A$17:$S$44,+AC$3,FALSE)),"")</f>
        <v>0</v>
      </c>
      <c r="AD8" s="29">
        <f>+IFERROR((W8*'1g -izabrana lica u pravosuđu'!$D$6)/100,"")</f>
        <v>0</v>
      </c>
      <c r="AE8" s="29">
        <f>+IFERROR((X8*'1g -izabrana lica u pravosuđu'!$D$6)/100,"")</f>
        <v>0</v>
      </c>
      <c r="AF8" s="29">
        <f>+IFERROR((AB8*'1g -izabrana lica u pravosuđu'!$D$6)/100,"")</f>
        <v>0</v>
      </c>
      <c r="AG8" s="29">
        <f>+IFERROR((AC8*'1g -izabrana lica u pravosuđu'!$D$6)/100,"")</f>
        <v>0</v>
      </c>
    </row>
    <row r="9" spans="1:33" x14ac:dyDescent="0.2">
      <c r="A9">
        <f t="shared" si="1"/>
        <v>0</v>
      </c>
      <c r="B9">
        <f>+IF(MAX(B$4:B8)+1&lt;=B$1,B8+1,0)</f>
        <v>0</v>
      </c>
      <c r="C9" s="194">
        <f t="shared" si="2"/>
        <v>0</v>
      </c>
      <c r="D9">
        <f t="shared" si="3"/>
        <v>0</v>
      </c>
      <c r="E9" s="319">
        <f t="shared" si="4"/>
        <v>0</v>
      </c>
      <c r="F9" s="194">
        <f t="shared" si="7"/>
        <v>0</v>
      </c>
      <c r="G9">
        <f>_xlfn.IFNA(IF($B9=0,0,+VLOOKUP($B9,'1g -izabrana lica u pravosuđu'!$A$17:$I$50,G$3,FALSE)),"")</f>
        <v>0</v>
      </c>
      <c r="I9">
        <f>_xlfn.IFNA(IF($B9=0,0,+VLOOKUP($B9,'1g -izabrana lica u pravosuđu'!$A$17:$I$50,I$3,FALSE)),"")</f>
        <v>0</v>
      </c>
      <c r="J9">
        <f>_xlfn.IFNA(+VLOOKUP($B9,'1g -izabrana lica u pravosuđu'!$A$17:$I$44,+J$3,FALSE),"")</f>
        <v>0</v>
      </c>
      <c r="K9">
        <f>_xlfn.IFNA(+VLOOKUP($B9,'1g -izabrana lica u pravosuđu'!$A$17:$I$44,+K$3,FALSE),"")</f>
        <v>0</v>
      </c>
      <c r="L9" s="29"/>
      <c r="M9" s="29"/>
      <c r="N9" s="29"/>
      <c r="O9" s="29"/>
      <c r="P9" s="29"/>
      <c r="T9" s="29">
        <f>_xlfn.IFNA(IF($B9=0,0,+VLOOKUP($B9,'1g -izabrana lica u pravosuđu'!$A$17:$S$44,+T$3,FALSE)),"")</f>
        <v>0</v>
      </c>
      <c r="U9" s="29"/>
      <c r="V9" s="29">
        <f t="shared" si="5"/>
        <v>0</v>
      </c>
      <c r="W9" s="29">
        <f>_xlfn.IFNA(IF($B9=0,0,+VLOOKUP($B9,'1g -izabrana lica u pravosuđu'!$A$17:$S$44,+W$3,FALSE)),"")</f>
        <v>0</v>
      </c>
      <c r="X9" s="29">
        <f>_xlfn.IFNA(IF($B9=0,0,VLOOKUP($B9,'1g -izabrana lica u pravosuđu'!$A$17:$S$44,+X$3,FALSE)),"")</f>
        <v>0</v>
      </c>
      <c r="Y9" s="29">
        <f>+_xlfn.IFNA(IF(B9=0,0,VLOOKUP($B9,'1g -izabrana lica u pravosuđu'!$A$17:$S$44,+Y$3,FALSE)),"")</f>
        <v>0</v>
      </c>
      <c r="Z9" s="29"/>
      <c r="AA9" s="29">
        <f t="shared" si="6"/>
        <v>0</v>
      </c>
      <c r="AB9" s="29">
        <f>+_xlfn.IFNA(IF(B9=0,0,VLOOKUP($B9,'1g -izabrana lica u pravosuđu'!$A$17:$S$44,+AB$3,FALSE)),"")</f>
        <v>0</v>
      </c>
      <c r="AC9" s="29">
        <f>+_xlfn.IFNA(IF(B9=0,0,VLOOKUP($B9,'1g -izabrana lica u pravosuđu'!$A$17:$S$44,+AC$3,FALSE)),"")</f>
        <v>0</v>
      </c>
      <c r="AD9" s="29">
        <f>+IFERROR((W9*'1g -izabrana lica u pravosuđu'!$D$6)/100,"")</f>
        <v>0</v>
      </c>
      <c r="AE9" s="29">
        <f>+IFERROR((X9*'1g -izabrana lica u pravosuđu'!$D$6)/100,"")</f>
        <v>0</v>
      </c>
      <c r="AF9" s="29">
        <f>+IFERROR((AB9*'1g -izabrana lica u pravosuđu'!$D$6)/100,"")</f>
        <v>0</v>
      </c>
      <c r="AG9" s="29">
        <f>+IFERROR((AC9*'1g -izabrana lica u pravosuđu'!$D$6)/100,"")</f>
        <v>0</v>
      </c>
    </row>
    <row r="10" spans="1:33" x14ac:dyDescent="0.2">
      <c r="A10">
        <f t="shared" si="1"/>
        <v>0</v>
      </c>
      <c r="B10">
        <f>+IF(MAX(B$4:B9)+1&lt;=B$1,B9+1,0)</f>
        <v>0</v>
      </c>
      <c r="C10" s="194">
        <f t="shared" si="2"/>
        <v>0</v>
      </c>
      <c r="D10">
        <f t="shared" si="3"/>
        <v>0</v>
      </c>
      <c r="E10" s="319">
        <f t="shared" si="4"/>
        <v>0</v>
      </c>
      <c r="F10" s="194">
        <f t="shared" si="7"/>
        <v>0</v>
      </c>
      <c r="G10">
        <f>_xlfn.IFNA(IF($B10=0,0,+VLOOKUP($B10,'1g -izabrana lica u pravosuđu'!$A$17:$I$50,G$3,FALSE)),"")</f>
        <v>0</v>
      </c>
      <c r="I10">
        <f>_xlfn.IFNA(IF($B10=0,0,+VLOOKUP($B10,'1g -izabrana lica u pravosuđu'!$A$17:$I$50,I$3,FALSE)),"")</f>
        <v>0</v>
      </c>
      <c r="J10">
        <f>_xlfn.IFNA(+VLOOKUP($B10,'1g -izabrana lica u pravosuđu'!$A$17:$I$44,+J$3,FALSE),"")</f>
        <v>0</v>
      </c>
      <c r="K10">
        <f>_xlfn.IFNA(+VLOOKUP($B10,'1g -izabrana lica u pravosuđu'!$A$17:$I$44,+K$3,FALSE),"")</f>
        <v>0</v>
      </c>
      <c r="L10" s="29"/>
      <c r="M10" s="29"/>
      <c r="N10" s="29"/>
      <c r="O10" s="29"/>
      <c r="P10" s="29"/>
      <c r="T10" s="29">
        <f>_xlfn.IFNA(IF($B10=0,0,+VLOOKUP($B10,'1g -izabrana lica u pravosuđu'!$A$17:$S$44,+T$3,FALSE)),"")</f>
        <v>0</v>
      </c>
      <c r="U10" s="29"/>
      <c r="V10" s="29">
        <f t="shared" si="5"/>
        <v>0</v>
      </c>
      <c r="W10" s="29">
        <f>_xlfn.IFNA(IF($B10=0,0,+VLOOKUP($B10,'1g -izabrana lica u pravosuđu'!$A$17:$S$44,+W$3,FALSE)),"")</f>
        <v>0</v>
      </c>
      <c r="X10" s="29">
        <f>_xlfn.IFNA(IF($B10=0,0,VLOOKUP($B10,'1g -izabrana lica u pravosuđu'!$A$17:$S$44,+X$3,FALSE)),"")</f>
        <v>0</v>
      </c>
      <c r="Y10" s="29">
        <f>+_xlfn.IFNA(IF(B10=0,0,VLOOKUP($B10,'1g -izabrana lica u pravosuđu'!$A$17:$S$44,+Y$3,FALSE)),"")</f>
        <v>0</v>
      </c>
      <c r="Z10" s="29"/>
      <c r="AA10" s="29">
        <f t="shared" si="6"/>
        <v>0</v>
      </c>
      <c r="AB10" s="29">
        <f>+_xlfn.IFNA(IF(B10=0,0,VLOOKUP($B10,'1g -izabrana lica u pravosuđu'!$A$17:$S$44,+AB$3,FALSE)),"")</f>
        <v>0</v>
      </c>
      <c r="AC10" s="29">
        <f>+_xlfn.IFNA(IF(B10=0,0,VLOOKUP($B10,'1g -izabrana lica u pravosuđu'!$A$17:$S$44,+AC$3,FALSE)),"")</f>
        <v>0</v>
      </c>
      <c r="AD10" s="29">
        <f>+IFERROR((W10*'1g -izabrana lica u pravosuđu'!$D$6)/100,"")</f>
        <v>0</v>
      </c>
      <c r="AE10" s="29">
        <f>+IFERROR((X10*'1g -izabrana lica u pravosuđu'!$D$6)/100,"")</f>
        <v>0</v>
      </c>
      <c r="AF10" s="29">
        <f>+IFERROR((AB10*'1g -izabrana lica u pravosuđu'!$D$6)/100,"")</f>
        <v>0</v>
      </c>
      <c r="AG10" s="29">
        <f>+IFERROR((AC10*'1g -izabrana lica u pravosuđu'!$D$6)/100,"")</f>
        <v>0</v>
      </c>
    </row>
    <row r="11" spans="1:33" x14ac:dyDescent="0.2">
      <c r="A11">
        <f t="shared" si="1"/>
        <v>0</v>
      </c>
      <c r="B11">
        <f>+IF(MAX(B$4:B10)+1&lt;=B$1,B10+1,0)</f>
        <v>0</v>
      </c>
      <c r="C11" s="194">
        <f t="shared" si="2"/>
        <v>0</v>
      </c>
      <c r="D11">
        <f t="shared" si="3"/>
        <v>0</v>
      </c>
      <c r="E11" s="319">
        <f t="shared" si="4"/>
        <v>0</v>
      </c>
      <c r="F11" s="194">
        <f t="shared" si="7"/>
        <v>0</v>
      </c>
      <c r="G11">
        <f>_xlfn.IFNA(IF($B11=0,0,+VLOOKUP($B11,'1g -izabrana lica u pravosuđu'!$A$17:$I$50,G$3,FALSE)),"")</f>
        <v>0</v>
      </c>
      <c r="I11">
        <f>_xlfn.IFNA(IF($B11=0,0,+VLOOKUP($B11,'1g -izabrana lica u pravosuđu'!$A$17:$I$50,I$3,FALSE)),"")</f>
        <v>0</v>
      </c>
      <c r="J11">
        <f>_xlfn.IFNA(+VLOOKUP($B11,'1g -izabrana lica u pravosuđu'!$A$17:$I$44,+J$3,FALSE),"")</f>
        <v>0</v>
      </c>
      <c r="K11">
        <f>_xlfn.IFNA(+VLOOKUP($B11,'1g -izabrana lica u pravosuđu'!$A$17:$I$44,+K$3,FALSE),"")</f>
        <v>0</v>
      </c>
      <c r="L11" s="29"/>
      <c r="M11" s="29"/>
      <c r="N11" s="29"/>
      <c r="O11" s="29"/>
      <c r="P11" s="29"/>
      <c r="T11" s="29">
        <f>_xlfn.IFNA(IF($B11=0,0,+VLOOKUP($B11,'1g -izabrana lica u pravosuđu'!$A$17:$S$44,+T$3,FALSE)),"")</f>
        <v>0</v>
      </c>
      <c r="U11" s="29"/>
      <c r="V11" s="29">
        <f t="shared" si="5"/>
        <v>0</v>
      </c>
      <c r="W11" s="29">
        <f>_xlfn.IFNA(IF($B11=0,0,+VLOOKUP($B11,'1g -izabrana lica u pravosuđu'!$A$17:$S$44,+W$3,FALSE)),"")</f>
        <v>0</v>
      </c>
      <c r="X11" s="29">
        <f>_xlfn.IFNA(IF($B11=0,0,VLOOKUP($B11,'1g -izabrana lica u pravosuđu'!$A$17:$S$44,+X$3,FALSE)),"")</f>
        <v>0</v>
      </c>
      <c r="Y11" s="29">
        <f>+_xlfn.IFNA(IF(B11=0,0,VLOOKUP($B11,'1g -izabrana lica u pravosuđu'!$A$17:$S$44,+Y$3,FALSE)),"")</f>
        <v>0</v>
      </c>
      <c r="Z11" s="29"/>
      <c r="AA11" s="29">
        <f t="shared" si="6"/>
        <v>0</v>
      </c>
      <c r="AB11" s="29">
        <f>+_xlfn.IFNA(IF(B11=0,0,VLOOKUP($B11,'1g -izabrana lica u pravosuđu'!$A$17:$S$44,+AB$3,FALSE)),"")</f>
        <v>0</v>
      </c>
      <c r="AC11" s="29">
        <f>+_xlfn.IFNA(IF(B11=0,0,VLOOKUP($B11,'1g -izabrana lica u pravosuđu'!$A$17:$S$44,+AC$3,FALSE)),"")</f>
        <v>0</v>
      </c>
      <c r="AD11" s="29">
        <f>+IFERROR((W11*'1g -izabrana lica u pravosuđu'!$D$6)/100,"")</f>
        <v>0</v>
      </c>
      <c r="AE11" s="29">
        <f>+IFERROR((X11*'1g -izabrana lica u pravosuđu'!$D$6)/100,"")</f>
        <v>0</v>
      </c>
      <c r="AF11" s="29">
        <f>+IFERROR((AB11*'1g -izabrana lica u pravosuđu'!$D$6)/100,"")</f>
        <v>0</v>
      </c>
      <c r="AG11" s="29">
        <f>+IFERROR((AC11*'1g -izabrana lica u pravosuđu'!$D$6)/100,"")</f>
        <v>0</v>
      </c>
    </row>
    <row r="12" spans="1:33" x14ac:dyDescent="0.2">
      <c r="A12">
        <f t="shared" si="1"/>
        <v>0</v>
      </c>
      <c r="B12">
        <f>+IF(MAX(B$4:B11)+1&lt;=B$1,B11+1,0)</f>
        <v>0</v>
      </c>
      <c r="C12" s="194">
        <f t="shared" si="2"/>
        <v>0</v>
      </c>
      <c r="D12">
        <f t="shared" si="3"/>
        <v>0</v>
      </c>
      <c r="E12" s="319">
        <f t="shared" si="4"/>
        <v>0</v>
      </c>
      <c r="F12" s="194">
        <f t="shared" si="7"/>
        <v>0</v>
      </c>
      <c r="G12">
        <f>_xlfn.IFNA(IF($B12=0,0,+VLOOKUP($B12,'1g -izabrana lica u pravosuđu'!$A$17:$I$50,G$3,FALSE)),"")</f>
        <v>0</v>
      </c>
      <c r="I12">
        <f>_xlfn.IFNA(IF($B12=0,0,+VLOOKUP($B12,'1g -izabrana lica u pravosuđu'!$A$17:$I$50,I$3,FALSE)),"")</f>
        <v>0</v>
      </c>
      <c r="J12">
        <f>_xlfn.IFNA(+VLOOKUP($B12,'1g -izabrana lica u pravosuđu'!$A$17:$I$44,+J$3,FALSE),"")</f>
        <v>0</v>
      </c>
      <c r="K12">
        <f>_xlfn.IFNA(+VLOOKUP($B12,'1g -izabrana lica u pravosuđu'!$A$17:$I$44,+K$3,FALSE),"")</f>
        <v>0</v>
      </c>
      <c r="L12" s="29"/>
      <c r="M12" s="29"/>
      <c r="N12" s="29"/>
      <c r="O12" s="29"/>
      <c r="P12" s="29"/>
      <c r="T12" s="29">
        <f>_xlfn.IFNA(IF($B12=0,0,+VLOOKUP($B12,'1g -izabrana lica u pravosuđu'!$A$17:$S$44,+T$3,FALSE)),"")</f>
        <v>0</v>
      </c>
      <c r="U12" s="29"/>
      <c r="V12" s="29">
        <f t="shared" si="5"/>
        <v>0</v>
      </c>
      <c r="W12" s="29">
        <f>_xlfn.IFNA(IF($B12=0,0,+VLOOKUP($B12,'1g -izabrana lica u pravosuđu'!$A$17:$S$44,+W$3,FALSE)),"")</f>
        <v>0</v>
      </c>
      <c r="X12" s="29">
        <f>_xlfn.IFNA(IF($B12=0,0,VLOOKUP($B12,'1g -izabrana lica u pravosuđu'!$A$17:$S$44,+X$3,FALSE)),"")</f>
        <v>0</v>
      </c>
      <c r="Y12" s="29">
        <f>+_xlfn.IFNA(IF(B12=0,0,VLOOKUP($B12,'1g -izabrana lica u pravosuđu'!$A$17:$S$44,+Y$3,FALSE)),"")</f>
        <v>0</v>
      </c>
      <c r="Z12" s="29"/>
      <c r="AA12" s="29">
        <f t="shared" si="6"/>
        <v>0</v>
      </c>
      <c r="AB12" s="29">
        <f>+_xlfn.IFNA(IF(B12=0,0,VLOOKUP($B12,'1g -izabrana lica u pravosuđu'!$A$17:$S$44,+AB$3,FALSE)),"")</f>
        <v>0</v>
      </c>
      <c r="AC12" s="29">
        <f>+_xlfn.IFNA(IF(B12=0,0,VLOOKUP($B12,'1g -izabrana lica u pravosuđu'!$A$17:$S$44,+AC$3,FALSE)),"")</f>
        <v>0</v>
      </c>
      <c r="AD12" s="29">
        <f>+IFERROR((W12*'1g -izabrana lica u pravosuđu'!$D$6)/100,"")</f>
        <v>0</v>
      </c>
      <c r="AE12" s="29">
        <f>+IFERROR((X12*'1g -izabrana lica u pravosuđu'!$D$6)/100,"")</f>
        <v>0</v>
      </c>
      <c r="AF12" s="29">
        <f>+IFERROR((AB12*'1g -izabrana lica u pravosuđu'!$D$6)/100,"")</f>
        <v>0</v>
      </c>
      <c r="AG12" s="29">
        <f>+IFERROR((AC12*'1g -izabrana lica u pravosuđu'!$D$6)/100,"")</f>
        <v>0</v>
      </c>
    </row>
    <row r="13" spans="1:33" x14ac:dyDescent="0.2">
      <c r="A13">
        <f t="shared" si="1"/>
        <v>0</v>
      </c>
      <c r="B13">
        <f>+IF(MAX(B$4:B12)+1&lt;=B$1,B12+1,0)</f>
        <v>0</v>
      </c>
      <c r="C13" s="194">
        <f t="shared" si="2"/>
        <v>0</v>
      </c>
      <c r="D13">
        <f t="shared" si="3"/>
        <v>0</v>
      </c>
      <c r="E13" s="319">
        <f t="shared" si="4"/>
        <v>0</v>
      </c>
      <c r="F13" s="194">
        <f t="shared" si="7"/>
        <v>0</v>
      </c>
      <c r="G13">
        <f>_xlfn.IFNA(IF($B13=0,0,+VLOOKUP($B13,'1g -izabrana lica u pravosuđu'!$A$17:$I$50,G$3,FALSE)),"")</f>
        <v>0</v>
      </c>
      <c r="I13">
        <f>_xlfn.IFNA(IF($B13=0,0,+VLOOKUP($B13,'1g -izabrana lica u pravosuđu'!$A$17:$I$50,I$3,FALSE)),"")</f>
        <v>0</v>
      </c>
      <c r="J13">
        <f>_xlfn.IFNA(+VLOOKUP($B13,'1g -izabrana lica u pravosuđu'!$A$17:$I$44,+J$3,FALSE),"")</f>
        <v>0</v>
      </c>
      <c r="K13">
        <f>_xlfn.IFNA(+VLOOKUP($B13,'1g -izabrana lica u pravosuđu'!$A$17:$I$44,+K$3,FALSE),"")</f>
        <v>0</v>
      </c>
      <c r="L13" s="29"/>
      <c r="M13" s="29"/>
      <c r="N13" s="29"/>
      <c r="O13" s="29"/>
      <c r="P13" s="29"/>
      <c r="T13" s="29">
        <f>_xlfn.IFNA(IF($B13=0,0,+VLOOKUP($B13,'1g -izabrana lica u pravosuđu'!$A$17:$S$44,+T$3,FALSE)),"")</f>
        <v>0</v>
      </c>
      <c r="U13" s="29"/>
      <c r="V13" s="29">
        <f t="shared" si="5"/>
        <v>0</v>
      </c>
      <c r="W13" s="29">
        <f>_xlfn.IFNA(IF($B13=0,0,+VLOOKUP($B13,'1g -izabrana lica u pravosuđu'!$A$17:$S$44,+W$3,FALSE)),"")</f>
        <v>0</v>
      </c>
      <c r="X13" s="29">
        <f>_xlfn.IFNA(IF($B13=0,0,VLOOKUP($B13,'1g -izabrana lica u pravosuđu'!$A$17:$S$44,+X$3,FALSE)),"")</f>
        <v>0</v>
      </c>
      <c r="Y13" s="29">
        <f>+_xlfn.IFNA(IF(B13=0,0,VLOOKUP($B13,'1g -izabrana lica u pravosuđu'!$A$17:$S$44,+Y$3,FALSE)),"")</f>
        <v>0</v>
      </c>
      <c r="Z13" s="29"/>
      <c r="AA13" s="29">
        <f t="shared" si="6"/>
        <v>0</v>
      </c>
      <c r="AB13" s="29">
        <f>+_xlfn.IFNA(IF(B13=0,0,VLOOKUP($B13,'1g -izabrana lica u pravosuđu'!$A$17:$S$44,+AB$3,FALSE)),"")</f>
        <v>0</v>
      </c>
      <c r="AC13" s="29">
        <f>+_xlfn.IFNA(IF(B13=0,0,VLOOKUP($B13,'1g -izabrana lica u pravosuđu'!$A$17:$S$44,+AC$3,FALSE)),"")</f>
        <v>0</v>
      </c>
      <c r="AD13" s="29">
        <f>+IFERROR((W13*'1g -izabrana lica u pravosuđu'!$D$6)/100,"")</f>
        <v>0</v>
      </c>
      <c r="AE13" s="29">
        <f>+IFERROR((X13*'1g -izabrana lica u pravosuđu'!$D$6)/100,"")</f>
        <v>0</v>
      </c>
      <c r="AF13" s="29">
        <f>+IFERROR((AB13*'1g -izabrana lica u pravosuđu'!$D$6)/100,"")</f>
        <v>0</v>
      </c>
      <c r="AG13" s="29">
        <f>+IFERROR((AC13*'1g -izabrana lica u pravosuđu'!$D$6)/100,"")</f>
        <v>0</v>
      </c>
    </row>
    <row r="14" spans="1:33" x14ac:dyDescent="0.2">
      <c r="A14">
        <f t="shared" si="1"/>
        <v>0</v>
      </c>
      <c r="B14">
        <f>+IF(MAX(B$4:B13)+1&lt;=B$1,B13+1,0)</f>
        <v>0</v>
      </c>
      <c r="C14" s="194">
        <f t="shared" si="2"/>
        <v>0</v>
      </c>
      <c r="D14">
        <f t="shared" si="3"/>
        <v>0</v>
      </c>
      <c r="E14" s="319">
        <f t="shared" si="4"/>
        <v>0</v>
      </c>
      <c r="F14" s="194">
        <f t="shared" si="7"/>
        <v>0</v>
      </c>
      <c r="G14">
        <f>_xlfn.IFNA(IF($B14=0,0,+VLOOKUP($B14,'1g -izabrana lica u pravosuđu'!$A$17:$I$50,G$3,FALSE)),"")</f>
        <v>0</v>
      </c>
      <c r="I14">
        <f>_xlfn.IFNA(IF($B14=0,0,+VLOOKUP($B14,'1g -izabrana lica u pravosuđu'!$A$17:$I$50,I$3,FALSE)),"")</f>
        <v>0</v>
      </c>
      <c r="J14">
        <f>_xlfn.IFNA(+VLOOKUP($B14,'1g -izabrana lica u pravosuđu'!$A$17:$I$44,+J$3,FALSE),"")</f>
        <v>0</v>
      </c>
      <c r="K14">
        <f>_xlfn.IFNA(+VLOOKUP($B14,'1g -izabrana lica u pravosuđu'!$A$17:$I$44,+K$3,FALSE),"")</f>
        <v>0</v>
      </c>
      <c r="L14" s="29"/>
      <c r="M14" s="29"/>
      <c r="N14" s="29"/>
      <c r="O14" s="29"/>
      <c r="P14" s="29"/>
      <c r="T14" s="29">
        <f>_xlfn.IFNA(IF($B14=0,0,+VLOOKUP($B14,'1g -izabrana lica u pravosuđu'!$A$17:$S$44,+T$3,FALSE)),"")</f>
        <v>0</v>
      </c>
      <c r="U14" s="29"/>
      <c r="V14" s="29">
        <f t="shared" si="5"/>
        <v>0</v>
      </c>
      <c r="W14" s="29">
        <f>_xlfn.IFNA(IF($B14=0,0,+VLOOKUP($B14,'1g -izabrana lica u pravosuđu'!$A$17:$S$44,+W$3,FALSE)),"")</f>
        <v>0</v>
      </c>
      <c r="X14" s="29">
        <f>_xlfn.IFNA(IF($B14=0,0,VLOOKUP($B14,'1g -izabrana lica u pravosuđu'!$A$17:$S$44,+X$3,FALSE)),"")</f>
        <v>0</v>
      </c>
      <c r="Y14" s="29">
        <f>+_xlfn.IFNA(IF(B14=0,0,VLOOKUP($B14,'1g -izabrana lica u pravosuđu'!$A$17:$S$44,+Y$3,FALSE)),"")</f>
        <v>0</v>
      </c>
      <c r="Z14" s="29"/>
      <c r="AA14" s="29">
        <f t="shared" si="6"/>
        <v>0</v>
      </c>
      <c r="AB14" s="29">
        <f>+_xlfn.IFNA(IF(B14=0,0,VLOOKUP($B14,'1g -izabrana lica u pravosuđu'!$A$17:$S$44,+AB$3,FALSE)),"")</f>
        <v>0</v>
      </c>
      <c r="AC14" s="29">
        <f>+_xlfn.IFNA(IF(B14=0,0,VLOOKUP($B14,'1g -izabrana lica u pravosuđu'!$A$17:$S$44,+AC$3,FALSE)),"")</f>
        <v>0</v>
      </c>
      <c r="AD14" s="29">
        <f>+IFERROR((W14*'1g -izabrana lica u pravosuđu'!$D$6)/100,"")</f>
        <v>0</v>
      </c>
      <c r="AE14" s="29">
        <f>+IFERROR((X14*'1g -izabrana lica u pravosuđu'!$D$6)/100,"")</f>
        <v>0</v>
      </c>
      <c r="AF14" s="29">
        <f>+IFERROR((AB14*'1g -izabrana lica u pravosuđu'!$D$6)/100,"")</f>
        <v>0</v>
      </c>
      <c r="AG14" s="29">
        <f>+IFERROR((AC14*'1g -izabrana lica u pravosuđu'!$D$6)/100,"")</f>
        <v>0</v>
      </c>
    </row>
    <row r="15" spans="1:33" x14ac:dyDescent="0.2">
      <c r="A15">
        <f t="shared" si="1"/>
        <v>0</v>
      </c>
      <c r="B15">
        <f>+IF(MAX(B$4:B14)+1&lt;=B$1,B14+1,0)</f>
        <v>0</v>
      </c>
      <c r="C15" s="194">
        <f t="shared" si="2"/>
        <v>0</v>
      </c>
      <c r="D15">
        <f t="shared" si="3"/>
        <v>0</v>
      </c>
      <c r="E15" s="319">
        <f t="shared" si="4"/>
        <v>0</v>
      </c>
      <c r="F15" s="194">
        <f t="shared" si="7"/>
        <v>0</v>
      </c>
      <c r="G15">
        <f>_xlfn.IFNA(IF($B15=0,0,+VLOOKUP($B15,'1g -izabrana lica u pravosuđu'!$A$17:$I$50,G$3,FALSE)),"")</f>
        <v>0</v>
      </c>
      <c r="I15">
        <f>_xlfn.IFNA(IF($B15=0,0,+VLOOKUP($B15,'1g -izabrana lica u pravosuđu'!$A$17:$I$50,I$3,FALSE)),"")</f>
        <v>0</v>
      </c>
      <c r="J15">
        <f>_xlfn.IFNA(+VLOOKUP($B15,'1g -izabrana lica u pravosuđu'!$A$17:$I$44,+J$3,FALSE),"")</f>
        <v>0</v>
      </c>
      <c r="K15">
        <f>_xlfn.IFNA(+VLOOKUP($B15,'1g -izabrana lica u pravosuđu'!$A$17:$I$44,+K$3,FALSE),"")</f>
        <v>0</v>
      </c>
      <c r="L15" s="29"/>
      <c r="M15" s="29"/>
      <c r="N15" s="29"/>
      <c r="O15" s="29"/>
      <c r="P15" s="29"/>
      <c r="T15" s="29">
        <f>_xlfn.IFNA(IF($B15=0,0,+VLOOKUP($B15,'1g -izabrana lica u pravosuđu'!$A$17:$S$44,+T$3,FALSE)),"")</f>
        <v>0</v>
      </c>
      <c r="U15" s="29"/>
      <c r="V15" s="29">
        <f t="shared" si="5"/>
        <v>0</v>
      </c>
      <c r="W15" s="29">
        <f>_xlfn.IFNA(IF($B15=0,0,+VLOOKUP($B15,'1g -izabrana lica u pravosuđu'!$A$17:$S$44,+W$3,FALSE)),"")</f>
        <v>0</v>
      </c>
      <c r="X15" s="29">
        <f>_xlfn.IFNA(IF($B15=0,0,VLOOKUP($B15,'1g -izabrana lica u pravosuđu'!$A$17:$S$44,+X$3,FALSE)),"")</f>
        <v>0</v>
      </c>
      <c r="Y15" s="29">
        <f>+_xlfn.IFNA(IF(B15=0,0,VLOOKUP($B15,'1g -izabrana lica u pravosuđu'!$A$17:$S$44,+Y$3,FALSE)),"")</f>
        <v>0</v>
      </c>
      <c r="Z15" s="29"/>
      <c r="AA15" s="29">
        <f t="shared" si="6"/>
        <v>0</v>
      </c>
      <c r="AB15" s="29">
        <f>+_xlfn.IFNA(IF(B15=0,0,VLOOKUP($B15,'1g -izabrana lica u pravosuđu'!$A$17:$S$44,+AB$3,FALSE)),"")</f>
        <v>0</v>
      </c>
      <c r="AC15" s="29">
        <f>+_xlfn.IFNA(IF(B15=0,0,VLOOKUP($B15,'1g -izabrana lica u pravosuđu'!$A$17:$S$44,+AC$3,FALSE)),"")</f>
        <v>0</v>
      </c>
      <c r="AD15" s="29">
        <f>+IFERROR((W15*'1g -izabrana lica u pravosuđu'!$D$6)/100,"")</f>
        <v>0</v>
      </c>
      <c r="AE15" s="29">
        <f>+IFERROR((X15*'1g -izabrana lica u pravosuđu'!$D$6)/100,"")</f>
        <v>0</v>
      </c>
      <c r="AF15" s="29">
        <f>+IFERROR((AB15*'1g -izabrana lica u pravosuđu'!$D$6)/100,"")</f>
        <v>0</v>
      </c>
      <c r="AG15" s="29">
        <f>+IFERROR((AC15*'1g -izabrana lica u pravosuđu'!$D$6)/100,"")</f>
        <v>0</v>
      </c>
    </row>
    <row r="16" spans="1:33" x14ac:dyDescent="0.2">
      <c r="A16">
        <f t="shared" si="1"/>
        <v>0</v>
      </c>
      <c r="B16">
        <f>+IF(MAX(B$4:B15)+1&lt;=B$1,B15+1,0)</f>
        <v>0</v>
      </c>
      <c r="C16" s="194">
        <f t="shared" si="2"/>
        <v>0</v>
      </c>
      <c r="D16">
        <f t="shared" si="3"/>
        <v>0</v>
      </c>
      <c r="E16" s="319">
        <f t="shared" si="4"/>
        <v>0</v>
      </c>
      <c r="F16" s="194">
        <f t="shared" si="7"/>
        <v>0</v>
      </c>
      <c r="G16">
        <f>_xlfn.IFNA(IF($B16=0,0,+VLOOKUP($B16,'1g -izabrana lica u pravosuđu'!$A$17:$I$50,G$3,FALSE)),"")</f>
        <v>0</v>
      </c>
      <c r="I16">
        <f>_xlfn.IFNA(IF($B16=0,0,+VLOOKUP($B16,'1g -izabrana lica u pravosuđu'!$A$17:$I$50,I$3,FALSE)),"")</f>
        <v>0</v>
      </c>
      <c r="J16">
        <f>_xlfn.IFNA(+VLOOKUP($B16,'1g -izabrana lica u pravosuđu'!$A$17:$I$44,+J$3,FALSE),"")</f>
        <v>0</v>
      </c>
      <c r="K16">
        <f>_xlfn.IFNA(+VLOOKUP($B16,'1g -izabrana lica u pravosuđu'!$A$17:$I$44,+K$3,FALSE),"")</f>
        <v>0</v>
      </c>
      <c r="L16" s="29"/>
      <c r="M16" s="29"/>
      <c r="N16" s="29"/>
      <c r="O16" s="29"/>
      <c r="P16" s="29"/>
      <c r="T16" s="29">
        <f>_xlfn.IFNA(IF($B16=0,0,+VLOOKUP($B16,'1g -izabrana lica u pravosuđu'!$A$17:$S$44,+T$3,FALSE)),"")</f>
        <v>0</v>
      </c>
      <c r="U16" s="29"/>
      <c r="V16" s="29">
        <f t="shared" si="5"/>
        <v>0</v>
      </c>
      <c r="W16" s="29">
        <f>_xlfn.IFNA(IF($B16=0,0,+VLOOKUP($B16,'1g -izabrana lica u pravosuđu'!$A$17:$S$44,+W$3,FALSE)),"")</f>
        <v>0</v>
      </c>
      <c r="X16" s="29">
        <f>_xlfn.IFNA(IF($B16=0,0,VLOOKUP($B16,'1g -izabrana lica u pravosuđu'!$A$17:$S$44,+X$3,FALSE)),"")</f>
        <v>0</v>
      </c>
      <c r="Y16" s="29">
        <f>+_xlfn.IFNA(IF(B16=0,0,VLOOKUP($B16,'1g -izabrana lica u pravosuđu'!$A$17:$S$44,+Y$3,FALSE)),"")</f>
        <v>0</v>
      </c>
      <c r="Z16" s="29"/>
      <c r="AA16" s="29">
        <f t="shared" si="6"/>
        <v>0</v>
      </c>
      <c r="AB16" s="29">
        <f>+_xlfn.IFNA(IF(B16=0,0,VLOOKUP($B16,'1g -izabrana lica u pravosuđu'!$A$17:$S$44,+AB$3,FALSE)),"")</f>
        <v>0</v>
      </c>
      <c r="AC16" s="29">
        <f>+_xlfn.IFNA(IF(B16=0,0,VLOOKUP($B16,'1g -izabrana lica u pravosuđu'!$A$17:$S$44,+AC$3,FALSE)),"")</f>
        <v>0</v>
      </c>
      <c r="AD16" s="29">
        <f>+IFERROR((W16*'1g -izabrana lica u pravosuđu'!$D$6)/100,"")</f>
        <v>0</v>
      </c>
      <c r="AE16" s="29">
        <f>+IFERROR((X16*'1g -izabrana lica u pravosuđu'!$D$6)/100,"")</f>
        <v>0</v>
      </c>
      <c r="AF16" s="29">
        <f>+IFERROR((AB16*'1g -izabrana lica u pravosuđu'!$D$6)/100,"")</f>
        <v>0</v>
      </c>
      <c r="AG16" s="29">
        <f>+IFERROR((AC16*'1g -izabrana lica u pravosuđu'!$D$6)/100,"")</f>
        <v>0</v>
      </c>
    </row>
    <row r="17" spans="1:33" x14ac:dyDescent="0.2">
      <c r="A17">
        <f t="shared" si="1"/>
        <v>0</v>
      </c>
      <c r="B17">
        <f>+IF(MAX(B$4:B16)+1&lt;=B$1,B16+1,0)</f>
        <v>0</v>
      </c>
      <c r="C17" s="194">
        <f t="shared" si="2"/>
        <v>0</v>
      </c>
      <c r="D17">
        <f t="shared" si="3"/>
        <v>0</v>
      </c>
      <c r="E17" s="319">
        <f t="shared" si="4"/>
        <v>0</v>
      </c>
      <c r="F17" s="194">
        <f t="shared" si="7"/>
        <v>0</v>
      </c>
      <c r="G17">
        <f>_xlfn.IFNA(IF($B17=0,0,+VLOOKUP($B17,'1g -izabrana lica u pravosuđu'!$A$17:$I$50,G$3,FALSE)),"")</f>
        <v>0</v>
      </c>
      <c r="I17">
        <f>_xlfn.IFNA(IF($B17=0,0,+VLOOKUP($B17,'1g -izabrana lica u pravosuđu'!$A$17:$I$50,I$3,FALSE)),"")</f>
        <v>0</v>
      </c>
      <c r="J17">
        <f>_xlfn.IFNA(+VLOOKUP($B17,'1g -izabrana lica u pravosuđu'!$A$17:$I$44,+J$3,FALSE),"")</f>
        <v>0</v>
      </c>
      <c r="K17">
        <f>_xlfn.IFNA(+VLOOKUP($B17,'1g -izabrana lica u pravosuđu'!$A$17:$I$44,+K$3,FALSE),"")</f>
        <v>0</v>
      </c>
      <c r="L17" s="29"/>
      <c r="M17" s="29"/>
      <c r="N17" s="29"/>
      <c r="O17" s="29"/>
      <c r="P17" s="29"/>
      <c r="T17" s="29">
        <f>_xlfn.IFNA(IF($B17=0,0,+VLOOKUP($B17,'1g -izabrana lica u pravosuđu'!$A$17:$S$44,+T$3,FALSE)),"")</f>
        <v>0</v>
      </c>
      <c r="U17" s="29"/>
      <c r="V17" s="29">
        <f t="shared" si="5"/>
        <v>0</v>
      </c>
      <c r="W17" s="29">
        <f>_xlfn.IFNA(IF($B17=0,0,+VLOOKUP($B17,'1g -izabrana lica u pravosuđu'!$A$17:$S$44,+W$3,FALSE)),"")</f>
        <v>0</v>
      </c>
      <c r="X17" s="29">
        <f>_xlfn.IFNA(IF($B17=0,0,VLOOKUP($B17,'1g -izabrana lica u pravosuđu'!$A$17:$S$44,+X$3,FALSE)),"")</f>
        <v>0</v>
      </c>
      <c r="Y17" s="29">
        <f>+_xlfn.IFNA(IF(B17=0,0,VLOOKUP($B17,'1g -izabrana lica u pravosuđu'!$A$17:$S$44,+Y$3,FALSE)),"")</f>
        <v>0</v>
      </c>
      <c r="Z17" s="29"/>
      <c r="AA17" s="29">
        <f t="shared" si="6"/>
        <v>0</v>
      </c>
      <c r="AB17" s="29">
        <f>+_xlfn.IFNA(IF(B17=0,0,VLOOKUP($B17,'1g -izabrana lica u pravosuđu'!$A$17:$S$44,+AB$3,FALSE)),"")</f>
        <v>0</v>
      </c>
      <c r="AC17" s="29">
        <f>+_xlfn.IFNA(IF(B17=0,0,VLOOKUP($B17,'1g -izabrana lica u pravosuđu'!$A$17:$S$44,+AC$3,FALSE)),"")</f>
        <v>0</v>
      </c>
      <c r="AD17" s="29">
        <f>+IFERROR((W17*'1g -izabrana lica u pravosuđu'!$D$6)/100,"")</f>
        <v>0</v>
      </c>
      <c r="AE17" s="29">
        <f>+IFERROR((X17*'1g -izabrana lica u pravosuđu'!$D$6)/100,"")</f>
        <v>0</v>
      </c>
      <c r="AF17" s="29">
        <f>+IFERROR((AB17*'1g -izabrana lica u pravosuđu'!$D$6)/100,"")</f>
        <v>0</v>
      </c>
      <c r="AG17" s="29">
        <f>+IFERROR((AC17*'1g -izabrana lica u pravosuđu'!$D$6)/100,"")</f>
        <v>0</v>
      </c>
    </row>
    <row r="18" spans="1:33" x14ac:dyDescent="0.2">
      <c r="A18">
        <f t="shared" si="1"/>
        <v>0</v>
      </c>
      <c r="B18">
        <f>+IF(MAX(B$4:B17)+1&lt;=B$1,B17+1,0)</f>
        <v>0</v>
      </c>
      <c r="C18" s="194">
        <f t="shared" si="2"/>
        <v>0</v>
      </c>
      <c r="D18">
        <f t="shared" si="3"/>
        <v>0</v>
      </c>
      <c r="E18" s="319">
        <f t="shared" si="4"/>
        <v>0</v>
      </c>
      <c r="F18" s="194">
        <f t="shared" si="7"/>
        <v>0</v>
      </c>
      <c r="G18">
        <f>_xlfn.IFNA(IF($B18=0,0,+VLOOKUP($B18,'1g -izabrana lica u pravosuđu'!$A$17:$I$50,G$3,FALSE)),"")</f>
        <v>0</v>
      </c>
      <c r="I18">
        <f>_xlfn.IFNA(IF($B18=0,0,+VLOOKUP($B18,'1g -izabrana lica u pravosuđu'!$A$17:$I$50,I$3,FALSE)),"")</f>
        <v>0</v>
      </c>
      <c r="J18">
        <f>_xlfn.IFNA(+VLOOKUP($B18,'1g -izabrana lica u pravosuđu'!$A$17:$I$44,+J$3,FALSE),"")</f>
        <v>0</v>
      </c>
      <c r="K18">
        <f>_xlfn.IFNA(+VLOOKUP($B18,'1g -izabrana lica u pravosuđu'!$A$17:$I$44,+K$3,FALSE),"")</f>
        <v>0</v>
      </c>
      <c r="L18" s="29"/>
      <c r="M18" s="29"/>
      <c r="N18" s="29"/>
      <c r="O18" s="29"/>
      <c r="P18" s="29"/>
      <c r="T18" s="29">
        <f>_xlfn.IFNA(IF($B18=0,0,+VLOOKUP($B18,'1g -izabrana lica u pravosuđu'!$A$17:$S$44,+T$3,FALSE)),"")</f>
        <v>0</v>
      </c>
      <c r="U18" s="29"/>
      <c r="V18" s="29">
        <f t="shared" si="5"/>
        <v>0</v>
      </c>
      <c r="W18" s="29">
        <f>_xlfn.IFNA(IF($B18=0,0,+VLOOKUP($B18,'1g -izabrana lica u pravosuđu'!$A$17:$S$44,+W$3,FALSE)),"")</f>
        <v>0</v>
      </c>
      <c r="X18" s="29">
        <f>_xlfn.IFNA(IF($B18=0,0,VLOOKUP($B18,'1g -izabrana lica u pravosuđu'!$A$17:$S$44,+X$3,FALSE)),"")</f>
        <v>0</v>
      </c>
      <c r="Y18" s="29">
        <f>+_xlfn.IFNA(IF(B18=0,0,VLOOKUP($B18,'1g -izabrana lica u pravosuđu'!$A$17:$S$44,+Y$3,FALSE)),"")</f>
        <v>0</v>
      </c>
      <c r="Z18" s="29"/>
      <c r="AA18" s="29">
        <f t="shared" si="6"/>
        <v>0</v>
      </c>
      <c r="AB18" s="29">
        <f>+_xlfn.IFNA(IF(B18=0,0,VLOOKUP($B18,'1g -izabrana lica u pravosuđu'!$A$17:$S$44,+AB$3,FALSE)),"")</f>
        <v>0</v>
      </c>
      <c r="AC18" s="29">
        <f>+_xlfn.IFNA(IF(B18=0,0,VLOOKUP($B18,'1g -izabrana lica u pravosuđu'!$A$17:$S$44,+AC$3,FALSE)),"")</f>
        <v>0</v>
      </c>
      <c r="AD18" s="29">
        <f>+IFERROR((W18*'1g -izabrana lica u pravosuđu'!$D$6)/100,"")</f>
        <v>0</v>
      </c>
      <c r="AE18" s="29">
        <f>+IFERROR((X18*'1g -izabrana lica u pravosuđu'!$D$6)/100,"")</f>
        <v>0</v>
      </c>
      <c r="AF18" s="29">
        <f>+IFERROR((AB18*'1g -izabrana lica u pravosuđu'!$D$6)/100,"")</f>
        <v>0</v>
      </c>
      <c r="AG18" s="29">
        <f>+IFERROR((AC18*'1g -izabrana lica u pravosuđu'!$D$6)/100,"")</f>
        <v>0</v>
      </c>
    </row>
    <row r="19" spans="1:33" x14ac:dyDescent="0.2">
      <c r="A19">
        <f t="shared" si="1"/>
        <v>0</v>
      </c>
      <c r="B19">
        <f>+IF(MAX(B$4:B18)+1&lt;=B$1,B18+1,0)</f>
        <v>0</v>
      </c>
      <c r="C19" s="194">
        <f t="shared" si="2"/>
        <v>0</v>
      </c>
      <c r="D19">
        <f t="shared" si="3"/>
        <v>0</v>
      </c>
      <c r="E19" s="319">
        <f t="shared" si="4"/>
        <v>0</v>
      </c>
      <c r="F19" s="194">
        <f t="shared" si="7"/>
        <v>0</v>
      </c>
      <c r="G19">
        <f>_xlfn.IFNA(IF($B19=0,0,+VLOOKUP($B19,'1g -izabrana lica u pravosuđu'!$A$17:$I$50,G$3,FALSE)),"")</f>
        <v>0</v>
      </c>
      <c r="I19">
        <f>_xlfn.IFNA(IF($B19=0,0,+VLOOKUP($B19,'1g -izabrana lica u pravosuđu'!$A$17:$I$50,I$3,FALSE)),"")</f>
        <v>0</v>
      </c>
      <c r="J19">
        <f>_xlfn.IFNA(+VLOOKUP($B19,'1g -izabrana lica u pravosuđu'!$A$17:$I$44,+J$3,FALSE),"")</f>
        <v>0</v>
      </c>
      <c r="K19">
        <f>_xlfn.IFNA(+VLOOKUP($B19,'1g -izabrana lica u pravosuđu'!$A$17:$I$44,+K$3,FALSE),"")</f>
        <v>0</v>
      </c>
      <c r="L19" s="29"/>
      <c r="M19" s="29"/>
      <c r="N19" s="29"/>
      <c r="O19" s="29"/>
      <c r="P19" s="29"/>
      <c r="T19" s="29">
        <f>_xlfn.IFNA(IF($B19=0,0,+VLOOKUP($B19,'1g -izabrana lica u pravosuđu'!$A$17:$S$44,+T$3,FALSE)),"")</f>
        <v>0</v>
      </c>
      <c r="U19" s="29"/>
      <c r="V19" s="29">
        <f t="shared" si="5"/>
        <v>0</v>
      </c>
      <c r="W19" s="29">
        <f>_xlfn.IFNA(IF($B19=0,0,+VLOOKUP($B19,'1g -izabrana lica u pravosuđu'!$A$17:$S$44,+W$3,FALSE)),"")</f>
        <v>0</v>
      </c>
      <c r="X19" s="29">
        <f>_xlfn.IFNA(IF($B19=0,0,VLOOKUP($B19,'1g -izabrana lica u pravosuđu'!$A$17:$S$44,+X$3,FALSE)),"")</f>
        <v>0</v>
      </c>
      <c r="Y19" s="29">
        <f>+_xlfn.IFNA(IF(B19=0,0,VLOOKUP($B19,'1g -izabrana lica u pravosuđu'!$A$17:$S$44,+Y$3,FALSE)),"")</f>
        <v>0</v>
      </c>
      <c r="Z19" s="29"/>
      <c r="AA19" s="29">
        <f t="shared" si="6"/>
        <v>0</v>
      </c>
      <c r="AB19" s="29">
        <f>+_xlfn.IFNA(IF(B19=0,0,VLOOKUP($B19,'1g -izabrana lica u pravosuđu'!$A$17:$S$44,+AB$3,FALSE)),"")</f>
        <v>0</v>
      </c>
      <c r="AC19" s="29">
        <f>+_xlfn.IFNA(IF(B19=0,0,VLOOKUP($B19,'1g -izabrana lica u pravosuđu'!$A$17:$S$44,+AC$3,FALSE)),"")</f>
        <v>0</v>
      </c>
      <c r="AD19" s="29">
        <f>+IFERROR((W19*'1g -izabrana lica u pravosuđu'!$D$6)/100,"")</f>
        <v>0</v>
      </c>
      <c r="AE19" s="29">
        <f>+IFERROR((X19*'1g -izabrana lica u pravosuđu'!$D$6)/100,"")</f>
        <v>0</v>
      </c>
      <c r="AF19" s="29">
        <f>+IFERROR((AB19*'1g -izabrana lica u pravosuđu'!$D$6)/100,"")</f>
        <v>0</v>
      </c>
      <c r="AG19" s="29">
        <f>+IFERROR((AC19*'1g -izabrana lica u pravosuđu'!$D$6)/100,"")</f>
        <v>0</v>
      </c>
    </row>
    <row r="20" spans="1:33" x14ac:dyDescent="0.2">
      <c r="A20">
        <f t="shared" si="1"/>
        <v>0</v>
      </c>
      <c r="B20">
        <f>+IF(MAX(B$4:B19)+1&lt;=B$1,B19+1,0)</f>
        <v>0</v>
      </c>
      <c r="C20" s="194">
        <f t="shared" si="2"/>
        <v>0</v>
      </c>
      <c r="D20">
        <f t="shared" si="3"/>
        <v>0</v>
      </c>
      <c r="E20" s="319">
        <f t="shared" si="4"/>
        <v>0</v>
      </c>
      <c r="F20" s="194">
        <f t="shared" si="7"/>
        <v>0</v>
      </c>
      <c r="G20">
        <f>_xlfn.IFNA(IF($B20=0,0,+VLOOKUP($B20,'1g -izabrana lica u pravosuđu'!$A$17:$I$50,G$3,FALSE)),"")</f>
        <v>0</v>
      </c>
      <c r="I20">
        <f>_xlfn.IFNA(IF($B20=0,0,+VLOOKUP($B20,'1g -izabrana lica u pravosuđu'!$A$17:$I$50,I$3,FALSE)),"")</f>
        <v>0</v>
      </c>
      <c r="J20">
        <f>_xlfn.IFNA(+VLOOKUP($B20,'1g -izabrana lica u pravosuđu'!$A$17:$I$44,+J$3,FALSE),"")</f>
        <v>0</v>
      </c>
      <c r="K20">
        <f>_xlfn.IFNA(+VLOOKUP($B20,'1g -izabrana lica u pravosuđu'!$A$17:$I$44,+K$3,FALSE),"")</f>
        <v>0</v>
      </c>
      <c r="L20" s="29"/>
      <c r="M20" s="29"/>
      <c r="N20" s="29"/>
      <c r="O20" s="29"/>
      <c r="P20" s="29"/>
      <c r="T20" s="29">
        <f>_xlfn.IFNA(IF($B20=0,0,+VLOOKUP($B20,'1g -izabrana lica u pravosuđu'!$A$17:$S$44,+T$3,FALSE)),"")</f>
        <v>0</v>
      </c>
      <c r="U20" s="29"/>
      <c r="V20" s="29">
        <f t="shared" si="5"/>
        <v>0</v>
      </c>
      <c r="W20" s="29">
        <f>_xlfn.IFNA(IF($B20=0,0,+VLOOKUP($B20,'1g -izabrana lica u pravosuđu'!$A$17:$S$44,+W$3,FALSE)),"")</f>
        <v>0</v>
      </c>
      <c r="X20" s="29">
        <f>_xlfn.IFNA(IF($B20=0,0,VLOOKUP($B20,'1g -izabrana lica u pravosuđu'!$A$17:$S$44,+X$3,FALSE)),"")</f>
        <v>0</v>
      </c>
      <c r="Y20" s="29">
        <f>+_xlfn.IFNA(IF(B20=0,0,VLOOKUP($B20,'1g -izabrana lica u pravosuđu'!$A$17:$S$44,+Y$3,FALSE)),"")</f>
        <v>0</v>
      </c>
      <c r="Z20" s="29"/>
      <c r="AA20" s="29">
        <f t="shared" si="6"/>
        <v>0</v>
      </c>
      <c r="AB20" s="29">
        <f>+_xlfn.IFNA(IF(B20=0,0,VLOOKUP($B20,'1g -izabrana lica u pravosuđu'!$A$17:$S$44,+AB$3,FALSE)),"")</f>
        <v>0</v>
      </c>
      <c r="AC20" s="29">
        <f>+_xlfn.IFNA(IF(B20=0,0,VLOOKUP($B20,'1g -izabrana lica u pravosuđu'!$A$17:$S$44,+AC$3,FALSE)),"")</f>
        <v>0</v>
      </c>
      <c r="AD20" s="29">
        <f>+IFERROR((W20*'1g -izabrana lica u pravosuđu'!$D$6)/100,"")</f>
        <v>0</v>
      </c>
      <c r="AE20" s="29">
        <f>+IFERROR((X20*'1g -izabrana lica u pravosuđu'!$D$6)/100,"")</f>
        <v>0</v>
      </c>
      <c r="AF20" s="29">
        <f>+IFERROR((AB20*'1g -izabrana lica u pravosuđu'!$D$6)/100,"")</f>
        <v>0</v>
      </c>
      <c r="AG20" s="29">
        <f>+IFERROR((AC20*'1g -izabrana lica u pravosuđu'!$D$6)/100,"")</f>
        <v>0</v>
      </c>
    </row>
    <row r="21" spans="1:33" x14ac:dyDescent="0.2">
      <c r="A21">
        <f t="shared" si="1"/>
        <v>0</v>
      </c>
      <c r="B21">
        <f>+IF(MAX(B$4:B20)+1&lt;=B$1,B20+1,0)</f>
        <v>0</v>
      </c>
      <c r="C21" s="194">
        <f t="shared" si="2"/>
        <v>0</v>
      </c>
      <c r="D21">
        <f t="shared" si="3"/>
        <v>0</v>
      </c>
      <c r="E21" s="319">
        <f t="shared" si="4"/>
        <v>0</v>
      </c>
      <c r="F21" s="194">
        <f t="shared" si="7"/>
        <v>0</v>
      </c>
      <c r="G21">
        <f>_xlfn.IFNA(IF($B21=0,0,+VLOOKUP($B21,'1g -izabrana lica u pravosuđu'!$A$17:$I$50,G$3,FALSE)),"")</f>
        <v>0</v>
      </c>
      <c r="I21">
        <f>_xlfn.IFNA(IF($B21=0,0,+VLOOKUP($B21,'1g -izabrana lica u pravosuđu'!$A$17:$I$50,I$3,FALSE)),"")</f>
        <v>0</v>
      </c>
      <c r="J21">
        <f>_xlfn.IFNA(+VLOOKUP($B21,'1g -izabrana lica u pravosuđu'!$A$17:$I$44,+J$3,FALSE),"")</f>
        <v>0</v>
      </c>
      <c r="K21">
        <f>_xlfn.IFNA(+VLOOKUP($B21,'1g -izabrana lica u pravosuđu'!$A$17:$I$44,+K$3,FALSE),"")</f>
        <v>0</v>
      </c>
      <c r="L21" s="29"/>
      <c r="M21" s="29"/>
      <c r="N21" s="29"/>
      <c r="O21" s="29"/>
      <c r="P21" s="29"/>
      <c r="T21" s="29">
        <f>_xlfn.IFNA(IF($B21=0,0,+VLOOKUP($B21,'1g -izabrana lica u pravosuđu'!$A$17:$S$44,+T$3,FALSE)),"")</f>
        <v>0</v>
      </c>
      <c r="U21" s="29"/>
      <c r="V21" s="29">
        <f t="shared" si="5"/>
        <v>0</v>
      </c>
      <c r="W21" s="29">
        <f>_xlfn.IFNA(IF($B21=0,0,+VLOOKUP($B21,'1g -izabrana lica u pravosuđu'!$A$17:$S$44,+W$3,FALSE)),"")</f>
        <v>0</v>
      </c>
      <c r="X21" s="29">
        <f>_xlfn.IFNA(IF($B21=0,0,VLOOKUP($B21,'1g -izabrana lica u pravosuđu'!$A$17:$S$44,+X$3,FALSE)),"")</f>
        <v>0</v>
      </c>
      <c r="Y21" s="29">
        <f>+_xlfn.IFNA(IF(B21=0,0,VLOOKUP($B21,'1g -izabrana lica u pravosuđu'!$A$17:$S$44,+Y$3,FALSE)),"")</f>
        <v>0</v>
      </c>
      <c r="Z21" s="29"/>
      <c r="AA21" s="29">
        <f t="shared" si="6"/>
        <v>0</v>
      </c>
      <c r="AB21" s="29">
        <f>+_xlfn.IFNA(IF(B21=0,0,VLOOKUP($B21,'1g -izabrana lica u pravosuđu'!$A$17:$S$44,+AB$3,FALSE)),"")</f>
        <v>0</v>
      </c>
      <c r="AC21" s="29">
        <f>+_xlfn.IFNA(IF(B21=0,0,VLOOKUP($B21,'1g -izabrana lica u pravosuđu'!$A$17:$S$44,+AC$3,FALSE)),"")</f>
        <v>0</v>
      </c>
      <c r="AD21" s="29">
        <f>+IFERROR((W21*'1g -izabrana lica u pravosuđu'!$D$6)/100,"")</f>
        <v>0</v>
      </c>
      <c r="AE21" s="29">
        <f>+IFERROR((X21*'1g -izabrana lica u pravosuđu'!$D$6)/100,"")</f>
        <v>0</v>
      </c>
      <c r="AF21" s="29">
        <f>+IFERROR((AB21*'1g -izabrana lica u pravosuđu'!$D$6)/100,"")</f>
        <v>0</v>
      </c>
      <c r="AG21" s="29">
        <f>+IFERROR((AC21*'1g -izabrana lica u pravosuđu'!$D$6)/100,"")</f>
        <v>0</v>
      </c>
    </row>
    <row r="22" spans="1:33" x14ac:dyDescent="0.2">
      <c r="A22">
        <f t="shared" si="1"/>
        <v>0</v>
      </c>
      <c r="B22">
        <f>+IF(MAX(B$4:B21)+1&lt;=B$1,B21+1,0)</f>
        <v>0</v>
      </c>
      <c r="C22" s="194">
        <f t="shared" si="2"/>
        <v>0</v>
      </c>
      <c r="D22">
        <f t="shared" si="3"/>
        <v>0</v>
      </c>
      <c r="E22" s="319">
        <f t="shared" si="4"/>
        <v>0</v>
      </c>
      <c r="F22" s="194">
        <f t="shared" si="7"/>
        <v>0</v>
      </c>
      <c r="G22">
        <f>_xlfn.IFNA(IF($B22=0,0,+VLOOKUP($B22,'1g -izabrana lica u pravosuđu'!$A$17:$I$50,G$3,FALSE)),"")</f>
        <v>0</v>
      </c>
      <c r="I22">
        <f>_xlfn.IFNA(IF($B22=0,0,+VLOOKUP($B22,'1g -izabrana lica u pravosuđu'!$A$17:$I$50,I$3,FALSE)),"")</f>
        <v>0</v>
      </c>
      <c r="J22">
        <f>_xlfn.IFNA(+VLOOKUP($B22,'1g -izabrana lica u pravosuđu'!$A$17:$I$44,+J$3,FALSE),"")</f>
        <v>0</v>
      </c>
      <c r="K22">
        <f>_xlfn.IFNA(+VLOOKUP($B22,'1g -izabrana lica u pravosuđu'!$A$17:$I$44,+K$3,FALSE),"")</f>
        <v>0</v>
      </c>
      <c r="L22" s="29"/>
      <c r="M22" s="29"/>
      <c r="N22" s="29"/>
      <c r="O22" s="29"/>
      <c r="P22" s="29"/>
      <c r="T22" s="29">
        <f>_xlfn.IFNA(IF($B22=0,0,+VLOOKUP($B22,'1g -izabrana lica u pravosuđu'!$A$17:$S$44,+T$3,FALSE)),"")</f>
        <v>0</v>
      </c>
      <c r="U22" s="29"/>
      <c r="V22" s="29">
        <f t="shared" si="5"/>
        <v>0</v>
      </c>
      <c r="W22" s="29">
        <f>_xlfn.IFNA(IF($B22=0,0,+VLOOKUP($B22,'1g -izabrana lica u pravosuđu'!$A$17:$S$44,+W$3,FALSE)),"")</f>
        <v>0</v>
      </c>
      <c r="X22" s="29">
        <f>_xlfn.IFNA(IF($B22=0,0,VLOOKUP($B22,'1g -izabrana lica u pravosuđu'!$A$17:$S$44,+X$3,FALSE)),"")</f>
        <v>0</v>
      </c>
      <c r="Y22" s="29">
        <f>+_xlfn.IFNA(IF(B22=0,0,VLOOKUP($B22,'1g -izabrana lica u pravosuđu'!$A$17:$S$44,+Y$3,FALSE)),"")</f>
        <v>0</v>
      </c>
      <c r="Z22" s="29"/>
      <c r="AA22" s="29">
        <f t="shared" si="6"/>
        <v>0</v>
      </c>
      <c r="AB22" s="29">
        <f>+_xlfn.IFNA(IF(B22=0,0,VLOOKUP($B22,'1g -izabrana lica u pravosuđu'!$A$17:$S$44,+AB$3,FALSE)),"")</f>
        <v>0</v>
      </c>
      <c r="AC22" s="29">
        <f>+_xlfn.IFNA(IF(B22=0,0,VLOOKUP($B22,'1g -izabrana lica u pravosuđu'!$A$17:$S$44,+AC$3,FALSE)),"")</f>
        <v>0</v>
      </c>
      <c r="AD22" s="29">
        <f>+IFERROR((W22*'1g -izabrana lica u pravosuđu'!$D$6)/100,"")</f>
        <v>0</v>
      </c>
      <c r="AE22" s="29">
        <f>+IFERROR((X22*'1g -izabrana lica u pravosuđu'!$D$6)/100,"")</f>
        <v>0</v>
      </c>
      <c r="AF22" s="29">
        <f>+IFERROR((AB22*'1g -izabrana lica u pravosuđu'!$D$6)/100,"")</f>
        <v>0</v>
      </c>
      <c r="AG22" s="29">
        <f>+IFERROR((AC22*'1g -izabrana lica u pravosuđu'!$D$6)/100,"")</f>
        <v>0</v>
      </c>
    </row>
    <row r="23" spans="1:33" x14ac:dyDescent="0.2">
      <c r="A23">
        <f t="shared" si="1"/>
        <v>0</v>
      </c>
      <c r="B23">
        <f>+IF(MAX(B$4:B22)+1&lt;=B$1,B22+1,0)</f>
        <v>0</v>
      </c>
      <c r="C23" s="194">
        <f t="shared" si="2"/>
        <v>0</v>
      </c>
      <c r="D23">
        <f t="shared" si="3"/>
        <v>0</v>
      </c>
      <c r="E23" s="319">
        <f t="shared" si="4"/>
        <v>0</v>
      </c>
      <c r="F23" s="194">
        <f t="shared" si="7"/>
        <v>0</v>
      </c>
      <c r="G23">
        <f>_xlfn.IFNA(IF($B23=0,0,+VLOOKUP($B23,'1g -izabrana lica u pravosuđu'!$A$17:$I$50,G$3,FALSE)),"")</f>
        <v>0</v>
      </c>
      <c r="I23">
        <f>_xlfn.IFNA(IF($B23=0,0,+VLOOKUP($B23,'1g -izabrana lica u pravosuđu'!$A$17:$I$50,I$3,FALSE)),"")</f>
        <v>0</v>
      </c>
      <c r="J23">
        <f>_xlfn.IFNA(+VLOOKUP($B23,'1g -izabrana lica u pravosuđu'!$A$17:$I$44,+J$3,FALSE),"")</f>
        <v>0</v>
      </c>
      <c r="K23">
        <f>_xlfn.IFNA(+VLOOKUP($B23,'1g -izabrana lica u pravosuđu'!$A$17:$I$44,+K$3,FALSE),"")</f>
        <v>0</v>
      </c>
      <c r="L23" s="29"/>
      <c r="M23" s="29"/>
      <c r="N23" s="29"/>
      <c r="O23" s="29"/>
      <c r="P23" s="29"/>
      <c r="T23" s="29">
        <f>_xlfn.IFNA(IF($B23=0,0,+VLOOKUP($B23,'1g -izabrana lica u pravosuđu'!$A$17:$S$44,+T$3,FALSE)),"")</f>
        <v>0</v>
      </c>
      <c r="U23" s="29"/>
      <c r="V23" s="29">
        <f t="shared" si="5"/>
        <v>0</v>
      </c>
      <c r="W23" s="29">
        <f>_xlfn.IFNA(IF($B23=0,0,+VLOOKUP($B23,'1g -izabrana lica u pravosuđu'!$A$17:$S$44,+W$3,FALSE)),"")</f>
        <v>0</v>
      </c>
      <c r="X23" s="29">
        <f>_xlfn.IFNA(IF($B23=0,0,VLOOKUP($B23,'1g -izabrana lica u pravosuđu'!$A$17:$S$44,+X$3,FALSE)),"")</f>
        <v>0</v>
      </c>
      <c r="Y23" s="29">
        <f>+_xlfn.IFNA(IF(B23=0,0,VLOOKUP($B23,'1g -izabrana lica u pravosuđu'!$A$17:$S$44,+Y$3,FALSE)),"")</f>
        <v>0</v>
      </c>
      <c r="Z23" s="29"/>
      <c r="AA23" s="29">
        <f t="shared" si="6"/>
        <v>0</v>
      </c>
      <c r="AB23" s="29">
        <f>+_xlfn.IFNA(IF(B23=0,0,VLOOKUP($B23,'1g -izabrana lica u pravosuđu'!$A$17:$S$44,+AB$3,FALSE)),"")</f>
        <v>0</v>
      </c>
      <c r="AC23" s="29">
        <f>+_xlfn.IFNA(IF(B23=0,0,VLOOKUP($B23,'1g -izabrana lica u pravosuđu'!$A$17:$S$44,+AC$3,FALSE)),"")</f>
        <v>0</v>
      </c>
      <c r="AD23" s="29">
        <f>+IFERROR((W23*'1g -izabrana lica u pravosuđu'!$D$6)/100,"")</f>
        <v>0</v>
      </c>
      <c r="AE23" s="29">
        <f>+IFERROR((X23*'1g -izabrana lica u pravosuđu'!$D$6)/100,"")</f>
        <v>0</v>
      </c>
      <c r="AF23" s="29">
        <f>+IFERROR((AB23*'1g -izabrana lica u pravosuđu'!$D$6)/100,"")</f>
        <v>0</v>
      </c>
      <c r="AG23" s="29">
        <f>+IFERROR((AC23*'1g -izabrana lica u pravosuđu'!$D$6)/100,"")</f>
        <v>0</v>
      </c>
    </row>
    <row r="24" spans="1:33" x14ac:dyDescent="0.2">
      <c r="A24">
        <f t="shared" si="1"/>
        <v>0</v>
      </c>
      <c r="B24">
        <f>+IF(MAX(B$4:B23)+1&lt;=B$1,B23+1,0)</f>
        <v>0</v>
      </c>
      <c r="C24" s="194">
        <f t="shared" si="2"/>
        <v>0</v>
      </c>
      <c r="D24">
        <f t="shared" si="3"/>
        <v>0</v>
      </c>
      <c r="E24" s="319">
        <f t="shared" si="4"/>
        <v>0</v>
      </c>
      <c r="F24" s="194">
        <f t="shared" si="7"/>
        <v>0</v>
      </c>
      <c r="G24">
        <f>_xlfn.IFNA(IF($B24=0,0,+VLOOKUP($B24,'1g -izabrana lica u pravosuđu'!$A$17:$I$50,G$3,FALSE)),"")</f>
        <v>0</v>
      </c>
      <c r="I24">
        <f>_xlfn.IFNA(IF($B24=0,0,+VLOOKUP($B24,'1g -izabrana lica u pravosuđu'!$A$17:$I$50,I$3,FALSE)),"")</f>
        <v>0</v>
      </c>
      <c r="J24">
        <f>_xlfn.IFNA(+VLOOKUP($B24,'1g -izabrana lica u pravosuđu'!$A$17:$I$44,+J$3,FALSE),"")</f>
        <v>0</v>
      </c>
      <c r="K24">
        <f>_xlfn.IFNA(+VLOOKUP($B24,'1g -izabrana lica u pravosuđu'!$A$17:$I$44,+K$3,FALSE),"")</f>
        <v>0</v>
      </c>
      <c r="L24" s="29"/>
      <c r="M24" s="29"/>
      <c r="N24" s="29"/>
      <c r="O24" s="29"/>
      <c r="P24" s="29"/>
      <c r="T24" s="29">
        <f>_xlfn.IFNA(IF($B24=0,0,+VLOOKUP($B24,'1g -izabrana lica u pravosuđu'!$A$17:$S$44,+T$3,FALSE)),"")</f>
        <v>0</v>
      </c>
      <c r="U24" s="29"/>
      <c r="V24" s="29">
        <f t="shared" si="5"/>
        <v>0</v>
      </c>
      <c r="W24" s="29">
        <f>_xlfn.IFNA(IF($B24=0,0,+VLOOKUP($B24,'1g -izabrana lica u pravosuđu'!$A$17:$S$44,+W$3,FALSE)),"")</f>
        <v>0</v>
      </c>
      <c r="X24" s="29">
        <f>_xlfn.IFNA(IF($B24=0,0,VLOOKUP($B24,'1g -izabrana lica u pravosuđu'!$A$17:$S$44,+X$3,FALSE)),"")</f>
        <v>0</v>
      </c>
      <c r="Y24" s="29">
        <f>+_xlfn.IFNA(IF(B24=0,0,VLOOKUP($B24,'1g -izabrana lica u pravosuđu'!$A$17:$S$44,+Y$3,FALSE)),"")</f>
        <v>0</v>
      </c>
      <c r="Z24" s="29"/>
      <c r="AA24" s="29">
        <f t="shared" si="6"/>
        <v>0</v>
      </c>
      <c r="AB24" s="29">
        <f>+_xlfn.IFNA(IF(B24=0,0,VLOOKUP($B24,'1g -izabrana lica u pravosuđu'!$A$17:$S$44,+AB$3,FALSE)),"")</f>
        <v>0</v>
      </c>
      <c r="AC24" s="29">
        <f>+_xlfn.IFNA(IF(B24=0,0,VLOOKUP($B24,'1g -izabrana lica u pravosuđu'!$A$17:$S$44,+AC$3,FALSE)),"")</f>
        <v>0</v>
      </c>
      <c r="AD24" s="29">
        <f>+IFERROR((W24*'1g -izabrana lica u pravosuđu'!$D$6)/100,"")</f>
        <v>0</v>
      </c>
      <c r="AE24" s="29">
        <f>+IFERROR((X24*'1g -izabrana lica u pravosuđu'!$D$6)/100,"")</f>
        <v>0</v>
      </c>
      <c r="AF24" s="29">
        <f>+IFERROR((AB24*'1g -izabrana lica u pravosuđu'!$D$6)/100,"")</f>
        <v>0</v>
      </c>
      <c r="AG24" s="29">
        <f>+IFERROR((AC24*'1g -izabrana lica u pravosuđu'!$D$6)/100,"")</f>
        <v>0</v>
      </c>
    </row>
    <row r="25" spans="1:33" x14ac:dyDescent="0.2">
      <c r="A25">
        <f t="shared" si="1"/>
        <v>0</v>
      </c>
      <c r="B25">
        <f>+IF(MAX(B$4:B24)+1&lt;=B$1,B24+1,0)</f>
        <v>0</v>
      </c>
      <c r="C25" s="194">
        <f t="shared" si="2"/>
        <v>0</v>
      </c>
      <c r="D25">
        <f t="shared" si="3"/>
        <v>0</v>
      </c>
      <c r="E25" s="319">
        <f t="shared" si="4"/>
        <v>0</v>
      </c>
      <c r="F25" s="194">
        <f t="shared" si="7"/>
        <v>0</v>
      </c>
      <c r="G25">
        <f>_xlfn.IFNA(IF($B25=0,0,+VLOOKUP($B25,'1g -izabrana lica u pravosuđu'!$A$17:$I$50,G$3,FALSE)),"")</f>
        <v>0</v>
      </c>
      <c r="I25">
        <f>_xlfn.IFNA(IF($B25=0,0,+VLOOKUP($B25,'1g -izabrana lica u pravosuđu'!$A$17:$I$50,I$3,FALSE)),"")</f>
        <v>0</v>
      </c>
      <c r="J25">
        <f>_xlfn.IFNA(+VLOOKUP($B25,'1g -izabrana lica u pravosuđu'!$A$17:$I$44,+J$3,FALSE),"")</f>
        <v>0</v>
      </c>
      <c r="K25">
        <f>_xlfn.IFNA(+VLOOKUP($B25,'1g -izabrana lica u pravosuđu'!$A$17:$I$44,+K$3,FALSE),"")</f>
        <v>0</v>
      </c>
      <c r="L25" s="29"/>
      <c r="M25" s="29"/>
      <c r="N25" s="29"/>
      <c r="O25" s="29"/>
      <c r="P25" s="29"/>
      <c r="T25" s="29">
        <f>_xlfn.IFNA(IF($B25=0,0,+VLOOKUP($B25,'1g -izabrana lica u pravosuđu'!$A$17:$S$44,+T$3,FALSE)),"")</f>
        <v>0</v>
      </c>
      <c r="U25" s="29"/>
      <c r="V25" s="29">
        <f t="shared" si="5"/>
        <v>0</v>
      </c>
      <c r="W25" s="29">
        <f>_xlfn.IFNA(IF($B25=0,0,+VLOOKUP($B25,'1g -izabrana lica u pravosuđu'!$A$17:$S$44,+W$3,FALSE)),"")</f>
        <v>0</v>
      </c>
      <c r="X25" s="29">
        <f>_xlfn.IFNA(IF($B25=0,0,VLOOKUP($B25,'1g -izabrana lica u pravosuđu'!$A$17:$S$44,+X$3,FALSE)),"")</f>
        <v>0</v>
      </c>
      <c r="Y25" s="29">
        <f>+_xlfn.IFNA(IF(B25=0,0,VLOOKUP($B25,'1g -izabrana lica u pravosuđu'!$A$17:$S$44,+Y$3,FALSE)),"")</f>
        <v>0</v>
      </c>
      <c r="Z25" s="29"/>
      <c r="AA25" s="29">
        <f t="shared" si="6"/>
        <v>0</v>
      </c>
      <c r="AB25" s="29">
        <f>+_xlfn.IFNA(IF(B25=0,0,VLOOKUP($B25,'1g -izabrana lica u pravosuđu'!$A$17:$S$44,+AB$3,FALSE)),"")</f>
        <v>0</v>
      </c>
      <c r="AC25" s="29">
        <f>+_xlfn.IFNA(IF(B25=0,0,VLOOKUP($B25,'1g -izabrana lica u pravosuđu'!$A$17:$S$44,+AC$3,FALSE)),"")</f>
        <v>0</v>
      </c>
      <c r="AD25" s="29">
        <f>+IFERROR((W25*'1g -izabrana lica u pravosuđu'!$D$6)/100,"")</f>
        <v>0</v>
      </c>
      <c r="AE25" s="29">
        <f>+IFERROR((X25*'1g -izabrana lica u pravosuđu'!$D$6)/100,"")</f>
        <v>0</v>
      </c>
      <c r="AF25" s="29">
        <f>+IFERROR((AB25*'1g -izabrana lica u pravosuđu'!$D$6)/100,"")</f>
        <v>0</v>
      </c>
      <c r="AG25" s="29">
        <f>+IFERROR((AC25*'1g -izabrana lica u pravosuđu'!$D$6)/100,"")</f>
        <v>0</v>
      </c>
    </row>
    <row r="26" spans="1:33" x14ac:dyDescent="0.2">
      <c r="A26">
        <f t="shared" si="1"/>
        <v>0</v>
      </c>
      <c r="B26">
        <f>+IF(MAX(B$4:B25)+1&lt;=B$1,B25+1,0)</f>
        <v>0</v>
      </c>
      <c r="C26" s="194">
        <f t="shared" si="2"/>
        <v>0</v>
      </c>
      <c r="D26">
        <f t="shared" si="3"/>
        <v>0</v>
      </c>
      <c r="E26" s="319">
        <f t="shared" si="4"/>
        <v>0</v>
      </c>
      <c r="F26" s="194">
        <f t="shared" si="7"/>
        <v>0</v>
      </c>
      <c r="G26">
        <f>_xlfn.IFNA(IF($B26=0,0,+VLOOKUP($B26,'1g -izabrana lica u pravosuđu'!$A$17:$I$50,G$3,FALSE)),"")</f>
        <v>0</v>
      </c>
      <c r="I26">
        <f>_xlfn.IFNA(IF($B26=0,0,+VLOOKUP($B26,'1g -izabrana lica u pravosuđu'!$A$17:$I$50,I$3,FALSE)),"")</f>
        <v>0</v>
      </c>
      <c r="J26">
        <f>_xlfn.IFNA(+VLOOKUP($B26,'1g -izabrana lica u pravosuđu'!$A$17:$I$44,+J$3,FALSE),"")</f>
        <v>0</v>
      </c>
      <c r="K26">
        <f>_xlfn.IFNA(+VLOOKUP($B26,'1g -izabrana lica u pravosuđu'!$A$17:$I$44,+K$3,FALSE),"")</f>
        <v>0</v>
      </c>
      <c r="L26" s="29"/>
      <c r="M26" s="29"/>
      <c r="N26" s="29"/>
      <c r="O26" s="29"/>
      <c r="P26" s="29"/>
      <c r="T26" s="29">
        <f>_xlfn.IFNA(IF($B26=0,0,+VLOOKUP($B26,'1g -izabrana lica u pravosuđu'!$A$17:$S$44,+T$3,FALSE)),"")</f>
        <v>0</v>
      </c>
      <c r="U26" s="29"/>
      <c r="V26" s="29">
        <f t="shared" si="5"/>
        <v>0</v>
      </c>
      <c r="W26" s="29">
        <f>_xlfn.IFNA(IF($B26=0,0,+VLOOKUP($B26,'1g -izabrana lica u pravosuđu'!$A$17:$S$44,+W$3,FALSE)),"")</f>
        <v>0</v>
      </c>
      <c r="X26" s="29">
        <f>_xlfn.IFNA(IF($B26=0,0,VLOOKUP($B26,'1g -izabrana lica u pravosuđu'!$A$17:$S$44,+X$3,FALSE)),"")</f>
        <v>0</v>
      </c>
      <c r="Y26" s="29">
        <f>+_xlfn.IFNA(IF(B26=0,0,VLOOKUP($B26,'1g -izabrana lica u pravosuđu'!$A$17:$S$44,+Y$3,FALSE)),"")</f>
        <v>0</v>
      </c>
      <c r="Z26" s="29"/>
      <c r="AA26" s="29">
        <f t="shared" si="6"/>
        <v>0</v>
      </c>
      <c r="AB26" s="29">
        <f>+_xlfn.IFNA(IF(B26=0,0,VLOOKUP($B26,'1g -izabrana lica u pravosuđu'!$A$17:$S$44,+AB$3,FALSE)),"")</f>
        <v>0</v>
      </c>
      <c r="AC26" s="29">
        <f>+_xlfn.IFNA(IF(B26=0,0,VLOOKUP($B26,'1g -izabrana lica u pravosuđu'!$A$17:$S$44,+AC$3,FALSE)),"")</f>
        <v>0</v>
      </c>
      <c r="AD26" s="29">
        <f>+IFERROR((W26*'1g -izabrana lica u pravosuđu'!$D$6)/100,"")</f>
        <v>0</v>
      </c>
      <c r="AE26" s="29">
        <f>+IFERROR((X26*'1g -izabrana lica u pravosuđu'!$D$6)/100,"")</f>
        <v>0</v>
      </c>
      <c r="AF26" s="29">
        <f>+IFERROR((AB26*'1g -izabrana lica u pravosuđu'!$D$6)/100,"")</f>
        <v>0</v>
      </c>
      <c r="AG26" s="29">
        <f>+IFERROR((AC26*'1g -izabrana lica u pravosuđu'!$D$6)/100,"")</f>
        <v>0</v>
      </c>
    </row>
    <row r="27" spans="1:33" x14ac:dyDescent="0.2">
      <c r="A27">
        <f t="shared" si="1"/>
        <v>0</v>
      </c>
      <c r="B27">
        <f>+IF(MAX(B$4:B26)+1&lt;=B$1,B26+1,0)</f>
        <v>0</v>
      </c>
      <c r="C27" s="194">
        <f t="shared" si="2"/>
        <v>0</v>
      </c>
      <c r="D27">
        <f t="shared" si="3"/>
        <v>0</v>
      </c>
      <c r="E27" s="319">
        <f t="shared" si="4"/>
        <v>0</v>
      </c>
      <c r="F27" s="194">
        <f t="shared" si="7"/>
        <v>0</v>
      </c>
      <c r="G27">
        <f>_xlfn.IFNA(IF($B27=0,0,+VLOOKUP($B27,'1g -izabrana lica u pravosuđu'!$A$17:$I$50,G$3,FALSE)),"")</f>
        <v>0</v>
      </c>
      <c r="I27">
        <f>_xlfn.IFNA(IF($B27=0,0,+VLOOKUP($B27,'1g -izabrana lica u pravosuđu'!$A$17:$I$50,I$3,FALSE)),"")</f>
        <v>0</v>
      </c>
      <c r="J27">
        <f>_xlfn.IFNA(+VLOOKUP($B27,'1g -izabrana lica u pravosuđu'!$A$17:$I$44,+J$3,FALSE),"")</f>
        <v>0</v>
      </c>
      <c r="K27">
        <f>_xlfn.IFNA(+VLOOKUP($B27,'1g -izabrana lica u pravosuđu'!$A$17:$I$44,+K$3,FALSE),"")</f>
        <v>0</v>
      </c>
      <c r="L27" s="29"/>
      <c r="M27" s="29"/>
      <c r="N27" s="29"/>
      <c r="O27" s="29"/>
      <c r="P27" s="29"/>
      <c r="T27" s="29">
        <f>_xlfn.IFNA(IF($B27=0,0,+VLOOKUP($B27,'1g -izabrana lica u pravosuđu'!$A$17:$S$44,+T$3,FALSE)),"")</f>
        <v>0</v>
      </c>
      <c r="U27" s="29"/>
      <c r="V27" s="29">
        <f t="shared" si="5"/>
        <v>0</v>
      </c>
      <c r="W27" s="29">
        <f>_xlfn.IFNA(IF($B27=0,0,+VLOOKUP($B27,'1g -izabrana lica u pravosuđu'!$A$17:$S$44,+W$3,FALSE)),"")</f>
        <v>0</v>
      </c>
      <c r="X27" s="29">
        <f>_xlfn.IFNA(IF($B27=0,0,VLOOKUP($B27,'1g -izabrana lica u pravosuđu'!$A$17:$S$44,+X$3,FALSE)),"")</f>
        <v>0</v>
      </c>
      <c r="Y27" s="29">
        <f>+_xlfn.IFNA(IF(B27=0,0,VLOOKUP($B27,'1g -izabrana lica u pravosuđu'!$A$17:$S$44,+Y$3,FALSE)),"")</f>
        <v>0</v>
      </c>
      <c r="Z27" s="29"/>
      <c r="AA27" s="29">
        <f t="shared" si="6"/>
        <v>0</v>
      </c>
      <c r="AB27" s="29">
        <f>+_xlfn.IFNA(IF(B27=0,0,VLOOKUP($B27,'1g -izabrana lica u pravosuđu'!$A$17:$S$44,+AB$3,FALSE)),"")</f>
        <v>0</v>
      </c>
      <c r="AC27" s="29">
        <f>+_xlfn.IFNA(IF(B27=0,0,VLOOKUP($B27,'1g -izabrana lica u pravosuđu'!$A$17:$S$44,+AC$3,FALSE)),"")</f>
        <v>0</v>
      </c>
      <c r="AD27" s="29">
        <f>+IFERROR((W27*'1g -izabrana lica u pravosuđu'!$D$6)/100,"")</f>
        <v>0</v>
      </c>
      <c r="AE27" s="29">
        <f>+IFERROR((X27*'1g -izabrana lica u pravosuđu'!$D$6)/100,"")</f>
        <v>0</v>
      </c>
      <c r="AF27" s="29">
        <f>+IFERROR((AB27*'1g -izabrana lica u pravosuđu'!$D$6)/100,"")</f>
        <v>0</v>
      </c>
      <c r="AG27" s="29">
        <f>+IFERROR((AC27*'1g -izabrana lica u pravosuđu'!$D$6)/100,"")</f>
        <v>0</v>
      </c>
    </row>
    <row r="28" spans="1:33" x14ac:dyDescent="0.2">
      <c r="A28">
        <f t="shared" si="1"/>
        <v>0</v>
      </c>
      <c r="B28">
        <f>+IF(MAX(B$4:B27)+1&lt;=B$1,B27+1,0)</f>
        <v>0</v>
      </c>
      <c r="C28" s="194">
        <f t="shared" si="2"/>
        <v>0</v>
      </c>
      <c r="D28">
        <f t="shared" si="3"/>
        <v>0</v>
      </c>
      <c r="E28" s="319">
        <f t="shared" si="4"/>
        <v>0</v>
      </c>
      <c r="F28" s="194">
        <f t="shared" si="7"/>
        <v>0</v>
      </c>
      <c r="G28">
        <f>_xlfn.IFNA(IF($B28=0,0,+VLOOKUP($B28,'1g -izabrana lica u pravosuđu'!$A$17:$I$50,G$3,FALSE)),"")</f>
        <v>0</v>
      </c>
      <c r="I28">
        <f>_xlfn.IFNA(IF($B28=0,0,+VLOOKUP($B28,'1g -izabrana lica u pravosuđu'!$A$17:$I$50,I$3,FALSE)),"")</f>
        <v>0</v>
      </c>
      <c r="J28">
        <f>_xlfn.IFNA(+VLOOKUP($B28,'1g -izabrana lica u pravosuđu'!$A$17:$I$44,+J$3,FALSE),"")</f>
        <v>0</v>
      </c>
      <c r="K28">
        <f>_xlfn.IFNA(+VLOOKUP($B28,'1g -izabrana lica u pravosuđu'!$A$17:$I$44,+K$3,FALSE),"")</f>
        <v>0</v>
      </c>
      <c r="L28" s="29"/>
      <c r="M28" s="29"/>
      <c r="N28" s="29"/>
      <c r="O28" s="29"/>
      <c r="P28" s="29"/>
      <c r="T28" s="29">
        <f>_xlfn.IFNA(IF($B28=0,0,+VLOOKUP($B28,'1g -izabrana lica u pravosuđu'!$A$17:$S$44,+T$3,FALSE)),"")</f>
        <v>0</v>
      </c>
      <c r="U28" s="29"/>
      <c r="V28" s="29">
        <f t="shared" si="5"/>
        <v>0</v>
      </c>
      <c r="W28" s="29">
        <f>_xlfn.IFNA(IF($B28=0,0,+VLOOKUP($B28,'1g -izabrana lica u pravosuđu'!$A$17:$S$44,+W$3,FALSE)),"")</f>
        <v>0</v>
      </c>
      <c r="X28" s="29">
        <f>_xlfn.IFNA(IF($B28=0,0,VLOOKUP($B28,'1g -izabrana lica u pravosuđu'!$A$17:$S$44,+X$3,FALSE)),"")</f>
        <v>0</v>
      </c>
      <c r="Y28" s="29">
        <f>+_xlfn.IFNA(IF(B28=0,0,VLOOKUP($B28,'1g -izabrana lica u pravosuđu'!$A$17:$S$44,+Y$3,FALSE)),"")</f>
        <v>0</v>
      </c>
      <c r="Z28" s="29"/>
      <c r="AA28" s="29">
        <f t="shared" si="6"/>
        <v>0</v>
      </c>
      <c r="AB28" s="29">
        <f>+_xlfn.IFNA(IF(B28=0,0,VLOOKUP($B28,'1g -izabrana lica u pravosuđu'!$A$17:$S$44,+AB$3,FALSE)),"")</f>
        <v>0</v>
      </c>
      <c r="AC28" s="29">
        <f>+_xlfn.IFNA(IF(B28=0,0,VLOOKUP($B28,'1g -izabrana lica u pravosuđu'!$A$17:$S$44,+AC$3,FALSE)),"")</f>
        <v>0</v>
      </c>
      <c r="AD28" s="29">
        <f>+IFERROR((W28*'1g -izabrana lica u pravosuđu'!$D$6)/100,"")</f>
        <v>0</v>
      </c>
      <c r="AE28" s="29">
        <f>+IFERROR((X28*'1g -izabrana lica u pravosuđu'!$D$6)/100,"")</f>
        <v>0</v>
      </c>
      <c r="AF28" s="29">
        <f>+IFERROR((AB28*'1g -izabrana lica u pravosuđu'!$D$6)/100,"")</f>
        <v>0</v>
      </c>
      <c r="AG28" s="29">
        <f>+IFERROR((AC28*'1g -izabrana lica u pravosuđu'!$D$6)/100,"")</f>
        <v>0</v>
      </c>
    </row>
    <row r="29" spans="1:33" x14ac:dyDescent="0.2">
      <c r="A29">
        <f t="shared" si="1"/>
        <v>0</v>
      </c>
      <c r="B29">
        <f>+IF(MAX(B$4:B28)+1&lt;=B$1,B28+1,0)</f>
        <v>0</v>
      </c>
      <c r="C29" s="194">
        <f t="shared" si="2"/>
        <v>0</v>
      </c>
      <c r="D29">
        <f t="shared" si="3"/>
        <v>0</v>
      </c>
      <c r="E29" s="319">
        <f t="shared" si="4"/>
        <v>0</v>
      </c>
      <c r="F29" s="194">
        <f t="shared" si="7"/>
        <v>0</v>
      </c>
      <c r="G29">
        <f>_xlfn.IFNA(IF($B29=0,0,+VLOOKUP($B29,'1g -izabrana lica u pravosuđu'!$A$17:$I$50,G$3,FALSE)),"")</f>
        <v>0</v>
      </c>
      <c r="I29">
        <f>_xlfn.IFNA(IF($B29=0,0,+VLOOKUP($B29,'1g -izabrana lica u pravosuđu'!$A$17:$I$50,I$3,FALSE)),"")</f>
        <v>0</v>
      </c>
      <c r="J29">
        <f>_xlfn.IFNA(+VLOOKUP($B29,'1g -izabrana lica u pravosuđu'!$A$17:$I$44,+J$3,FALSE),"")</f>
        <v>0</v>
      </c>
      <c r="K29">
        <f>_xlfn.IFNA(+VLOOKUP($B29,'1g -izabrana lica u pravosuđu'!$A$17:$I$44,+K$3,FALSE),"")</f>
        <v>0</v>
      </c>
      <c r="L29" s="29"/>
      <c r="M29" s="29"/>
      <c r="N29" s="29"/>
      <c r="O29" s="29"/>
      <c r="P29" s="29"/>
      <c r="T29" s="29">
        <f>_xlfn.IFNA(IF($B29=0,0,+VLOOKUP($B29,'1g -izabrana lica u pravosuđu'!$A$17:$S$44,+T$3,FALSE)),"")</f>
        <v>0</v>
      </c>
      <c r="U29" s="29"/>
      <c r="V29" s="29">
        <f t="shared" si="5"/>
        <v>0</v>
      </c>
      <c r="W29" s="29">
        <f>_xlfn.IFNA(IF($B29=0,0,+VLOOKUP($B29,'1g -izabrana lica u pravosuđu'!$A$17:$S$44,+W$3,FALSE)),"")</f>
        <v>0</v>
      </c>
      <c r="X29" s="29">
        <f>_xlfn.IFNA(IF($B29=0,0,VLOOKUP($B29,'1g -izabrana lica u pravosuđu'!$A$17:$S$44,+X$3,FALSE)),"")</f>
        <v>0</v>
      </c>
      <c r="Y29" s="29">
        <f>+_xlfn.IFNA(IF(B29=0,0,VLOOKUP($B29,'1g -izabrana lica u pravosuđu'!$A$17:$S$44,+Y$3,FALSE)),"")</f>
        <v>0</v>
      </c>
      <c r="Z29" s="29"/>
      <c r="AA29" s="29">
        <f t="shared" si="6"/>
        <v>0</v>
      </c>
      <c r="AB29" s="29">
        <f>+_xlfn.IFNA(IF(B29=0,0,VLOOKUP($B29,'1g -izabrana lica u pravosuđu'!$A$17:$S$44,+AB$3,FALSE)),"")</f>
        <v>0</v>
      </c>
      <c r="AC29" s="29">
        <f>+_xlfn.IFNA(IF(B29=0,0,VLOOKUP($B29,'1g -izabrana lica u pravosuđu'!$A$17:$S$44,+AC$3,FALSE)),"")</f>
        <v>0</v>
      </c>
      <c r="AD29" s="29">
        <f>+IFERROR((W29*'1g -izabrana lica u pravosuđu'!$D$6)/100,"")</f>
        <v>0</v>
      </c>
      <c r="AE29" s="29">
        <f>+IFERROR((X29*'1g -izabrana lica u pravosuđu'!$D$6)/100,"")</f>
        <v>0</v>
      </c>
      <c r="AF29" s="29">
        <f>+IFERROR((AB29*'1g -izabrana lica u pravosuđu'!$D$6)/100,"")</f>
        <v>0</v>
      </c>
      <c r="AG29" s="29">
        <f>+IFERROR((AC29*'1g -izabrana lica u pravosuđu'!$D$6)/100,"")</f>
        <v>0</v>
      </c>
    </row>
    <row r="30" spans="1:33" x14ac:dyDescent="0.2">
      <c r="A30">
        <f t="shared" si="1"/>
        <v>0</v>
      </c>
      <c r="B30">
        <f>+IF(MAX(B$4:B29)+1&lt;=B$1,B29+1,0)</f>
        <v>0</v>
      </c>
      <c r="C30" s="194">
        <f t="shared" si="2"/>
        <v>0</v>
      </c>
      <c r="D30">
        <f t="shared" si="3"/>
        <v>0</v>
      </c>
      <c r="E30" s="319">
        <f t="shared" si="4"/>
        <v>0</v>
      </c>
      <c r="F30" s="194">
        <f t="shared" si="7"/>
        <v>0</v>
      </c>
      <c r="G30">
        <f>_xlfn.IFNA(IF($B30=0,0,+VLOOKUP($B30,'1g -izabrana lica u pravosuđu'!$A$17:$I$50,G$3,FALSE)),"")</f>
        <v>0</v>
      </c>
      <c r="I30">
        <f>_xlfn.IFNA(IF($B30=0,0,+VLOOKUP($B30,'1g -izabrana lica u pravosuđu'!$A$17:$I$50,I$3,FALSE)),"")</f>
        <v>0</v>
      </c>
      <c r="J30">
        <f>_xlfn.IFNA(+VLOOKUP($B30,'1g -izabrana lica u pravosuđu'!$A$17:$I$44,+J$3,FALSE),"")</f>
        <v>0</v>
      </c>
      <c r="K30">
        <f>_xlfn.IFNA(+VLOOKUP($B30,'1g -izabrana lica u pravosuđu'!$A$17:$I$44,+K$3,FALSE),"")</f>
        <v>0</v>
      </c>
      <c r="L30" s="29"/>
      <c r="M30" s="29"/>
      <c r="N30" s="29"/>
      <c r="O30" s="29"/>
      <c r="P30" s="29"/>
      <c r="T30" s="29">
        <f>_xlfn.IFNA(IF($B30=0,0,+VLOOKUP($B30,'1g -izabrana lica u pravosuđu'!$A$17:$S$44,+T$3,FALSE)),"")</f>
        <v>0</v>
      </c>
      <c r="U30" s="29"/>
      <c r="V30" s="29">
        <f t="shared" si="5"/>
        <v>0</v>
      </c>
      <c r="W30" s="29">
        <f>_xlfn.IFNA(IF($B30=0,0,+VLOOKUP($B30,'1g -izabrana lica u pravosuđu'!$A$17:$S$44,+W$3,FALSE)),"")</f>
        <v>0</v>
      </c>
      <c r="X30" s="29">
        <f>_xlfn.IFNA(IF($B30=0,0,VLOOKUP($B30,'1g -izabrana lica u pravosuđu'!$A$17:$S$44,+X$3,FALSE)),"")</f>
        <v>0</v>
      </c>
      <c r="Y30" s="29">
        <f>+_xlfn.IFNA(IF(B30=0,0,VLOOKUP($B30,'1g -izabrana lica u pravosuđu'!$A$17:$S$44,+Y$3,FALSE)),"")</f>
        <v>0</v>
      </c>
      <c r="Z30" s="29"/>
      <c r="AA30" s="29">
        <f t="shared" si="6"/>
        <v>0</v>
      </c>
      <c r="AB30" s="29">
        <f>+_xlfn.IFNA(IF(B30=0,0,VLOOKUP($B30,'1g -izabrana lica u pravosuđu'!$A$17:$S$44,+AB$3,FALSE)),"")</f>
        <v>0</v>
      </c>
      <c r="AC30" s="29">
        <f>+_xlfn.IFNA(IF(B30=0,0,VLOOKUP($B30,'1g -izabrana lica u pravosuđu'!$A$17:$S$44,+AC$3,FALSE)),"")</f>
        <v>0</v>
      </c>
      <c r="AD30" s="29">
        <f>+IFERROR((W30*'1g -izabrana lica u pravosuđu'!$D$6)/100,"")</f>
        <v>0</v>
      </c>
      <c r="AE30" s="29">
        <f>+IFERROR((X30*'1g -izabrana lica u pravosuđu'!$D$6)/100,"")</f>
        <v>0</v>
      </c>
      <c r="AF30" s="29">
        <f>+IFERROR((AB30*'1g -izabrana lica u pravosuđu'!$D$6)/100,"")</f>
        <v>0</v>
      </c>
      <c r="AG30" s="29">
        <f>+IFERROR((AC30*'1g -izabrana lica u pravosuđu'!$D$6)/100,"")</f>
        <v>0</v>
      </c>
    </row>
    <row r="31" spans="1:33" x14ac:dyDescent="0.2">
      <c r="A31">
        <f t="shared" si="1"/>
        <v>0</v>
      </c>
      <c r="B31">
        <f>+IF(MAX(B$4:B30)+1&lt;=B$1,B30+1,0)</f>
        <v>0</v>
      </c>
      <c r="C31" s="194">
        <f t="shared" si="2"/>
        <v>0</v>
      </c>
      <c r="D31">
        <f t="shared" si="3"/>
        <v>0</v>
      </c>
      <c r="E31" s="319">
        <f t="shared" si="4"/>
        <v>0</v>
      </c>
      <c r="F31" s="194">
        <f t="shared" si="7"/>
        <v>0</v>
      </c>
      <c r="G31">
        <f>_xlfn.IFNA(IF($B31=0,0,+VLOOKUP($B31,'1g -izabrana lica u pravosuđu'!$A$17:$I$50,G$3,FALSE)),"")</f>
        <v>0</v>
      </c>
      <c r="I31">
        <f>_xlfn.IFNA(IF($B31=0,0,+VLOOKUP($B31,'1g -izabrana lica u pravosuđu'!$A$17:$I$50,I$3,FALSE)),"")</f>
        <v>0</v>
      </c>
      <c r="J31">
        <f>_xlfn.IFNA(+VLOOKUP($B31,'1g -izabrana lica u pravosuđu'!$A$17:$I$44,+J$3,FALSE),"")</f>
        <v>0</v>
      </c>
      <c r="K31">
        <f>_xlfn.IFNA(+VLOOKUP($B31,'1g -izabrana lica u pravosuđu'!$A$17:$I$44,+K$3,FALSE),"")</f>
        <v>0</v>
      </c>
      <c r="L31" s="29"/>
      <c r="M31" s="29"/>
      <c r="N31" s="29"/>
      <c r="O31" s="29"/>
      <c r="P31" s="29"/>
      <c r="T31" s="29">
        <f>_xlfn.IFNA(IF($B31=0,0,+VLOOKUP($B31,'1g -izabrana lica u pravosuđu'!$A$17:$S$44,+T$3,FALSE)),"")</f>
        <v>0</v>
      </c>
      <c r="U31" s="29"/>
      <c r="V31" s="29">
        <f t="shared" si="5"/>
        <v>0</v>
      </c>
      <c r="W31" s="29">
        <f>_xlfn.IFNA(IF($B31=0,0,+VLOOKUP($B31,'1g -izabrana lica u pravosuđu'!$A$17:$S$44,+W$3,FALSE)),"")</f>
        <v>0</v>
      </c>
      <c r="X31" s="29">
        <f>_xlfn.IFNA(IF($B31=0,0,VLOOKUP($B31,'1g -izabrana lica u pravosuđu'!$A$17:$S$44,+X$3,FALSE)),"")</f>
        <v>0</v>
      </c>
      <c r="Y31" s="29">
        <f>+_xlfn.IFNA(IF(B31=0,0,VLOOKUP($B31,'1g -izabrana lica u pravosuđu'!$A$17:$S$44,+Y$3,FALSE)),"")</f>
        <v>0</v>
      </c>
      <c r="Z31" s="29"/>
      <c r="AA31" s="29">
        <f t="shared" si="6"/>
        <v>0</v>
      </c>
      <c r="AB31" s="29">
        <f>+_xlfn.IFNA(IF(B31=0,0,VLOOKUP($B31,'1g -izabrana lica u pravosuđu'!$A$17:$S$44,+AB$3,FALSE)),"")</f>
        <v>0</v>
      </c>
      <c r="AC31" s="29">
        <f>+_xlfn.IFNA(IF(B31=0,0,VLOOKUP($B31,'1g -izabrana lica u pravosuđu'!$A$17:$S$44,+AC$3,FALSE)),"")</f>
        <v>0</v>
      </c>
      <c r="AD31" s="29">
        <f>+IFERROR((W31*'1g -izabrana lica u pravosuđu'!$D$6)/100,"")</f>
        <v>0</v>
      </c>
      <c r="AE31" s="29">
        <f>+IFERROR((X31*'1g -izabrana lica u pravosuđu'!$D$6)/100,"")</f>
        <v>0</v>
      </c>
      <c r="AF31" s="29">
        <f>+IFERROR((AB31*'1g -izabrana lica u pravosuđu'!$D$6)/100,"")</f>
        <v>0</v>
      </c>
      <c r="AG31" s="29">
        <f>+IFERROR((AC31*'1g -izabrana lica u pravosuđu'!$D$6)/100,"")</f>
        <v>0</v>
      </c>
    </row>
    <row r="32" spans="1:33" x14ac:dyDescent="0.2">
      <c r="A32">
        <f t="shared" si="1"/>
        <v>0</v>
      </c>
      <c r="B32">
        <f>+IF(MAX(B$4:B31)+1&lt;=B$1,B31+1,0)</f>
        <v>0</v>
      </c>
      <c r="C32" s="194">
        <f t="shared" si="2"/>
        <v>0</v>
      </c>
      <c r="D32">
        <f t="shared" si="3"/>
        <v>0</v>
      </c>
      <c r="E32" s="319">
        <f t="shared" si="4"/>
        <v>0</v>
      </c>
      <c r="F32" s="194">
        <f t="shared" si="7"/>
        <v>0</v>
      </c>
      <c r="G32">
        <f>_xlfn.IFNA(IF($B32=0,0,+VLOOKUP($B32,'1g -izabrana lica u pravosuđu'!$A$17:$I$50,G$3,FALSE)),"")</f>
        <v>0</v>
      </c>
      <c r="I32">
        <f>_xlfn.IFNA(IF($B32=0,0,+VLOOKUP($B32,'1g -izabrana lica u pravosuđu'!$A$17:$I$50,I$3,FALSE)),"")</f>
        <v>0</v>
      </c>
      <c r="J32">
        <f>_xlfn.IFNA(+VLOOKUP($B32,'1g -izabrana lica u pravosuđu'!$A$17:$I$44,+J$3,FALSE),"")</f>
        <v>0</v>
      </c>
      <c r="K32">
        <f>_xlfn.IFNA(+VLOOKUP($B32,'1g -izabrana lica u pravosuđu'!$A$17:$I$44,+K$3,FALSE),"")</f>
        <v>0</v>
      </c>
      <c r="L32" s="29"/>
      <c r="M32" s="29"/>
      <c r="N32" s="29"/>
      <c r="O32" s="29"/>
      <c r="P32" s="29"/>
      <c r="T32" s="29">
        <f>_xlfn.IFNA(IF($B32=0,0,+VLOOKUP($B32,'1g -izabrana lica u pravosuđu'!$A$17:$S$44,+T$3,FALSE)),"")</f>
        <v>0</v>
      </c>
      <c r="U32" s="29"/>
      <c r="V32" s="29">
        <f t="shared" si="5"/>
        <v>0</v>
      </c>
      <c r="W32" s="29">
        <f>_xlfn.IFNA(IF($B32=0,0,+VLOOKUP($B32,'1g -izabrana lica u pravosuđu'!$A$17:$S$44,+W$3,FALSE)),"")</f>
        <v>0</v>
      </c>
      <c r="X32" s="29">
        <f>_xlfn.IFNA(IF($B32=0,0,VLOOKUP($B32,'1g -izabrana lica u pravosuđu'!$A$17:$S$44,+X$3,FALSE)),"")</f>
        <v>0</v>
      </c>
      <c r="Y32" s="29">
        <f>+_xlfn.IFNA(IF(B32=0,0,VLOOKUP($B32,'1g -izabrana lica u pravosuđu'!$A$17:$S$44,+Y$3,FALSE)),"")</f>
        <v>0</v>
      </c>
      <c r="Z32" s="29"/>
      <c r="AA32" s="29">
        <f t="shared" si="6"/>
        <v>0</v>
      </c>
      <c r="AB32" s="29">
        <f>+_xlfn.IFNA(IF(B32=0,0,VLOOKUP($B32,'1g -izabrana lica u pravosuđu'!$A$17:$S$44,+AB$3,FALSE)),"")</f>
        <v>0</v>
      </c>
      <c r="AC32" s="29">
        <f>+_xlfn.IFNA(IF(B32=0,0,VLOOKUP($B32,'1g -izabrana lica u pravosuđu'!$A$17:$S$44,+AC$3,FALSE)),"")</f>
        <v>0</v>
      </c>
      <c r="AD32" s="29">
        <f>+IFERROR((W32*'1g -izabrana lica u pravosuđu'!$D$6)/100,"")</f>
        <v>0</v>
      </c>
      <c r="AE32" s="29">
        <f>+IFERROR((X32*'1g -izabrana lica u pravosuđu'!$D$6)/100,"")</f>
        <v>0</v>
      </c>
      <c r="AF32" s="29">
        <f>+IFERROR((AB32*'1g -izabrana lica u pravosuđu'!$D$6)/100,"")</f>
        <v>0</v>
      </c>
      <c r="AG32" s="29">
        <f>+IFERROR((AC32*'1g -izabrana lica u pravosuđu'!$D$6)/100,"")</f>
        <v>0</v>
      </c>
    </row>
    <row r="33" spans="1:33" x14ac:dyDescent="0.2">
      <c r="A33">
        <f t="shared" si="1"/>
        <v>0</v>
      </c>
      <c r="B33">
        <f>+IF(MAX(B$4:B32)+1&lt;=B$1,B32+1,0)</f>
        <v>0</v>
      </c>
      <c r="C33" s="194">
        <f t="shared" si="2"/>
        <v>0</v>
      </c>
      <c r="D33">
        <f t="shared" si="3"/>
        <v>0</v>
      </c>
      <c r="E33" s="319">
        <f t="shared" si="4"/>
        <v>0</v>
      </c>
      <c r="F33" s="194">
        <f t="shared" si="7"/>
        <v>0</v>
      </c>
      <c r="G33">
        <f>_xlfn.IFNA(IF($B33=0,0,+VLOOKUP($B33,'1g -izabrana lica u pravosuđu'!$A$17:$I$50,G$3,FALSE)),"")</f>
        <v>0</v>
      </c>
      <c r="I33">
        <f>_xlfn.IFNA(IF($B33=0,0,+VLOOKUP($B33,'1g -izabrana lica u pravosuđu'!$A$17:$I$50,I$3,FALSE)),"")</f>
        <v>0</v>
      </c>
      <c r="J33">
        <f>_xlfn.IFNA(+VLOOKUP($B33,'1g -izabrana lica u pravosuđu'!$A$17:$I$44,+J$3,FALSE),"")</f>
        <v>0</v>
      </c>
      <c r="K33">
        <f>_xlfn.IFNA(+VLOOKUP($B33,'1g -izabrana lica u pravosuđu'!$A$17:$I$44,+K$3,FALSE),"")</f>
        <v>0</v>
      </c>
      <c r="L33" s="29"/>
      <c r="M33" s="29"/>
      <c r="N33" s="29"/>
      <c r="O33" s="29"/>
      <c r="P33" s="29"/>
      <c r="T33" s="29">
        <f>_xlfn.IFNA(IF($B33=0,0,+VLOOKUP($B33,'1g -izabrana lica u pravosuđu'!$A$17:$S$44,+T$3,FALSE)),"")</f>
        <v>0</v>
      </c>
      <c r="U33" s="29"/>
      <c r="V33" s="29">
        <f t="shared" si="5"/>
        <v>0</v>
      </c>
      <c r="W33" s="29">
        <f>_xlfn.IFNA(IF($B33=0,0,+VLOOKUP($B33,'1g -izabrana lica u pravosuđu'!$A$17:$S$44,+W$3,FALSE)),"")</f>
        <v>0</v>
      </c>
      <c r="X33" s="29">
        <f>_xlfn.IFNA(IF($B33=0,0,VLOOKUP($B33,'1g -izabrana lica u pravosuđu'!$A$17:$S$44,+X$3,FALSE)),"")</f>
        <v>0</v>
      </c>
      <c r="Y33" s="29">
        <f>+_xlfn.IFNA(IF(B33=0,0,VLOOKUP($B33,'1g -izabrana lica u pravosuđu'!$A$17:$S$44,+Y$3,FALSE)),"")</f>
        <v>0</v>
      </c>
      <c r="Z33" s="29"/>
      <c r="AA33" s="29">
        <f t="shared" si="6"/>
        <v>0</v>
      </c>
      <c r="AB33" s="29">
        <f>+_xlfn.IFNA(IF(B33=0,0,VLOOKUP($B33,'1g -izabrana lica u pravosuđu'!$A$17:$S$44,+AB$3,FALSE)),"")</f>
        <v>0</v>
      </c>
      <c r="AC33" s="29">
        <f>+_xlfn.IFNA(IF(B33=0,0,VLOOKUP($B33,'1g -izabrana lica u pravosuđu'!$A$17:$S$44,+AC$3,FALSE)),"")</f>
        <v>0</v>
      </c>
      <c r="AD33" s="29">
        <f>+IFERROR((W33*'1g -izabrana lica u pravosuđu'!$D$6)/100,"")</f>
        <v>0</v>
      </c>
      <c r="AE33" s="29">
        <f>+IFERROR((X33*'1g -izabrana lica u pravosuđu'!$D$6)/100,"")</f>
        <v>0</v>
      </c>
      <c r="AF33" s="29">
        <f>+IFERROR((AB33*'1g -izabrana lica u pravosuđu'!$D$6)/100,"")</f>
        <v>0</v>
      </c>
      <c r="AG33" s="29">
        <f>+IFERROR((AC33*'1g -izabrana lica u pravosuđu'!$D$6)/100,"")</f>
        <v>0</v>
      </c>
    </row>
    <row r="34" spans="1:33" x14ac:dyDescent="0.2">
      <c r="A34">
        <f t="shared" si="1"/>
        <v>0</v>
      </c>
      <c r="B34">
        <f>+IF(MAX(B$4:B33)+1&lt;=B$1,B33+1,0)</f>
        <v>0</v>
      </c>
      <c r="C34" s="194">
        <f t="shared" si="2"/>
        <v>0</v>
      </c>
      <c r="D34">
        <f t="shared" si="3"/>
        <v>0</v>
      </c>
      <c r="E34" s="319">
        <f t="shared" si="4"/>
        <v>0</v>
      </c>
      <c r="F34" s="194">
        <f t="shared" si="7"/>
        <v>0</v>
      </c>
      <c r="G34">
        <f>_xlfn.IFNA(IF($B34=0,0,+VLOOKUP($B34,'1g -izabrana lica u pravosuđu'!$A$17:$I$50,G$3,FALSE)),"")</f>
        <v>0</v>
      </c>
      <c r="I34">
        <f>_xlfn.IFNA(IF($B34=0,0,+VLOOKUP($B34,'1g -izabrana lica u pravosuđu'!$A$17:$I$50,I$3,FALSE)),"")</f>
        <v>0</v>
      </c>
      <c r="J34">
        <f>_xlfn.IFNA(+VLOOKUP($B34,'1g -izabrana lica u pravosuđu'!$A$17:$I$44,+J$3,FALSE),"")</f>
        <v>0</v>
      </c>
      <c r="K34">
        <f>_xlfn.IFNA(+VLOOKUP($B34,'1g -izabrana lica u pravosuđu'!$A$17:$I$44,+K$3,FALSE),"")</f>
        <v>0</v>
      </c>
      <c r="L34" s="29"/>
      <c r="M34" s="29"/>
      <c r="N34" s="29"/>
      <c r="O34" s="29"/>
      <c r="P34" s="29"/>
      <c r="T34" s="29">
        <f>_xlfn.IFNA(IF($B34=0,0,+VLOOKUP($B34,'1g -izabrana lica u pravosuđu'!$A$17:$S$44,+T$3,FALSE)),"")</f>
        <v>0</v>
      </c>
      <c r="U34" s="29"/>
      <c r="V34" s="29">
        <f t="shared" si="5"/>
        <v>0</v>
      </c>
      <c r="W34" s="29">
        <f>_xlfn.IFNA(IF($B34=0,0,+VLOOKUP($B34,'1g -izabrana lica u pravosuđu'!$A$17:$S$44,+W$3,FALSE)),"")</f>
        <v>0</v>
      </c>
      <c r="X34" s="29">
        <f>_xlfn.IFNA(IF($B34=0,0,VLOOKUP($B34,'1g -izabrana lica u pravosuđu'!$A$17:$S$44,+X$3,FALSE)),"")</f>
        <v>0</v>
      </c>
      <c r="Y34" s="29">
        <f>+_xlfn.IFNA(IF(B34=0,0,VLOOKUP($B34,'1g -izabrana lica u pravosuđu'!$A$17:$S$44,+Y$3,FALSE)),"")</f>
        <v>0</v>
      </c>
      <c r="Z34" s="29"/>
      <c r="AA34" s="29">
        <f t="shared" si="6"/>
        <v>0</v>
      </c>
      <c r="AB34" s="29">
        <f>+_xlfn.IFNA(IF(B34=0,0,VLOOKUP($B34,'1g -izabrana lica u pravosuđu'!$A$17:$S$44,+AB$3,FALSE)),"")</f>
        <v>0</v>
      </c>
      <c r="AC34" s="29">
        <f>+_xlfn.IFNA(IF(B34=0,0,VLOOKUP($B34,'1g -izabrana lica u pravosuđu'!$A$17:$S$44,+AC$3,FALSE)),"")</f>
        <v>0</v>
      </c>
      <c r="AD34" s="29">
        <f>+IFERROR((W34*'1g -izabrana lica u pravosuđu'!$D$6)/100,"")</f>
        <v>0</v>
      </c>
      <c r="AE34" s="29">
        <f>+IFERROR((X34*'1g -izabrana lica u pravosuđu'!$D$6)/100,"")</f>
        <v>0</v>
      </c>
      <c r="AF34" s="29">
        <f>+IFERROR((AB34*'1g -izabrana lica u pravosuđu'!$D$6)/100,"")</f>
        <v>0</v>
      </c>
      <c r="AG34" s="29">
        <f>+IFERROR((AC34*'1g -izabrana lica u pravosuđu'!$D$6)/100,"")</f>
        <v>0</v>
      </c>
    </row>
    <row r="35" spans="1:33" x14ac:dyDescent="0.2">
      <c r="A35">
        <f t="shared" si="1"/>
        <v>0</v>
      </c>
      <c r="B35">
        <f>+IF(MAX(B$4:B34)+1&lt;=B$1,B34+1,0)</f>
        <v>0</v>
      </c>
      <c r="C35" s="194">
        <f t="shared" si="2"/>
        <v>0</v>
      </c>
      <c r="D35">
        <f t="shared" si="3"/>
        <v>0</v>
      </c>
      <c r="E35" s="319">
        <f t="shared" si="4"/>
        <v>0</v>
      </c>
      <c r="F35" s="194">
        <f t="shared" si="7"/>
        <v>0</v>
      </c>
      <c r="G35">
        <f>_xlfn.IFNA(IF($B35=0,0,+VLOOKUP($B35,'1g -izabrana lica u pravosuđu'!$A$17:$I$50,G$3,FALSE)),"")</f>
        <v>0</v>
      </c>
      <c r="I35">
        <f>_xlfn.IFNA(IF($B35=0,0,+VLOOKUP($B35,'1g -izabrana lica u pravosuđu'!$A$17:$I$50,I$3,FALSE)),"")</f>
        <v>0</v>
      </c>
      <c r="J35">
        <f>_xlfn.IFNA(+VLOOKUP($B35,'1g -izabrana lica u pravosuđu'!$A$17:$I$44,+J$3,FALSE),"")</f>
        <v>0</v>
      </c>
      <c r="K35">
        <f>_xlfn.IFNA(+VLOOKUP($B35,'1g -izabrana lica u pravosuđu'!$A$17:$I$44,+K$3,FALSE),"")</f>
        <v>0</v>
      </c>
      <c r="L35" s="29"/>
      <c r="M35" s="29"/>
      <c r="N35" s="29"/>
      <c r="O35" s="29"/>
      <c r="P35" s="29"/>
      <c r="T35" s="29">
        <f>_xlfn.IFNA(IF($B35=0,0,+VLOOKUP($B35,'1g -izabrana lica u pravosuđu'!$A$17:$S$44,+T$3,FALSE)),"")</f>
        <v>0</v>
      </c>
      <c r="U35" s="29"/>
      <c r="V35" s="29">
        <f t="shared" si="5"/>
        <v>0</v>
      </c>
      <c r="W35" s="29">
        <f>_xlfn.IFNA(IF($B35=0,0,+VLOOKUP($B35,'1g -izabrana lica u pravosuđu'!$A$17:$S$44,+W$3,FALSE)),"")</f>
        <v>0</v>
      </c>
      <c r="X35" s="29">
        <f>_xlfn.IFNA(IF($B35=0,0,VLOOKUP($B35,'1g -izabrana lica u pravosuđu'!$A$17:$S$44,+X$3,FALSE)),"")</f>
        <v>0</v>
      </c>
      <c r="Y35" s="29">
        <f>+_xlfn.IFNA(IF(B35=0,0,VLOOKUP($B35,'1g -izabrana lica u pravosuđu'!$A$17:$S$44,+Y$3,FALSE)),"")</f>
        <v>0</v>
      </c>
      <c r="Z35" s="29"/>
      <c r="AA35" s="29">
        <f t="shared" si="6"/>
        <v>0</v>
      </c>
      <c r="AB35" s="29">
        <f>+_xlfn.IFNA(IF(B35=0,0,VLOOKUP($B35,'1g -izabrana lica u pravosuđu'!$A$17:$S$44,+AB$3,FALSE)),"")</f>
        <v>0</v>
      </c>
      <c r="AC35" s="29">
        <f>+_xlfn.IFNA(IF(B35=0,0,VLOOKUP($B35,'1g -izabrana lica u pravosuđu'!$A$17:$S$44,+AC$3,FALSE)),"")</f>
        <v>0</v>
      </c>
      <c r="AD35" s="29">
        <f>+IFERROR((W35*'1g -izabrana lica u pravosuđu'!$D$6)/100,"")</f>
        <v>0</v>
      </c>
      <c r="AE35" s="29">
        <f>+IFERROR((X35*'1g -izabrana lica u pravosuđu'!$D$6)/100,"")</f>
        <v>0</v>
      </c>
      <c r="AF35" s="29">
        <f>+IFERROR((AB35*'1g -izabrana lica u pravosuđu'!$D$6)/100,"")</f>
        <v>0</v>
      </c>
      <c r="AG35" s="29">
        <f>+IFERROR((AC35*'1g -izabrana lica u pravosuđu'!$D$6)/100,"")</f>
        <v>0</v>
      </c>
    </row>
    <row r="36" spans="1:33" x14ac:dyDescent="0.2">
      <c r="A36">
        <f t="shared" si="1"/>
        <v>0</v>
      </c>
      <c r="B36">
        <f>+IF(MAX(B$4:B35)+1&lt;=B$1,B35+1,0)</f>
        <v>0</v>
      </c>
      <c r="C36" s="194">
        <f t="shared" si="2"/>
        <v>0</v>
      </c>
      <c r="D36">
        <f t="shared" si="3"/>
        <v>0</v>
      </c>
      <c r="E36" s="319">
        <f t="shared" si="4"/>
        <v>0</v>
      </c>
      <c r="F36" s="194">
        <f t="shared" si="7"/>
        <v>0</v>
      </c>
      <c r="G36">
        <f>_xlfn.IFNA(IF($B36=0,0,+VLOOKUP($B36,'1g -izabrana lica u pravosuđu'!$A$17:$I$50,G$3,FALSE)),"")</f>
        <v>0</v>
      </c>
      <c r="I36">
        <f>_xlfn.IFNA(IF($B36=0,0,+VLOOKUP($B36,'1g -izabrana lica u pravosuđu'!$A$17:$I$50,I$3,FALSE)),"")</f>
        <v>0</v>
      </c>
      <c r="J36">
        <f>_xlfn.IFNA(+VLOOKUP($B36,'1g -izabrana lica u pravosuđu'!$A$17:$I$44,+J$3,FALSE),"")</f>
        <v>0</v>
      </c>
      <c r="K36">
        <f>_xlfn.IFNA(+VLOOKUP($B36,'1g -izabrana lica u pravosuđu'!$A$17:$I$44,+K$3,FALSE),"")</f>
        <v>0</v>
      </c>
      <c r="L36" s="29"/>
      <c r="M36" s="29"/>
      <c r="N36" s="29"/>
      <c r="O36" s="29"/>
      <c r="P36" s="29"/>
      <c r="T36" s="29">
        <f>_xlfn.IFNA(IF($B36=0,0,+VLOOKUP($B36,'1g -izabrana lica u pravosuđu'!$A$17:$S$44,+T$3,FALSE)),"")</f>
        <v>0</v>
      </c>
      <c r="U36" s="29"/>
      <c r="V36" s="29">
        <f t="shared" si="5"/>
        <v>0</v>
      </c>
      <c r="W36" s="29">
        <f>_xlfn.IFNA(IF($B36=0,0,+VLOOKUP($B36,'1g -izabrana lica u pravosuđu'!$A$17:$S$44,+W$3,FALSE)),"")</f>
        <v>0</v>
      </c>
      <c r="X36" s="29">
        <f>_xlfn.IFNA(IF($B36=0,0,VLOOKUP($B36,'1g -izabrana lica u pravosuđu'!$A$17:$S$44,+X$3,FALSE)),"")</f>
        <v>0</v>
      </c>
      <c r="Y36" s="29">
        <f>+_xlfn.IFNA(IF(B36=0,0,VLOOKUP($B36,'1g -izabrana lica u pravosuđu'!$A$17:$S$44,+Y$3,FALSE)),"")</f>
        <v>0</v>
      </c>
      <c r="Z36" s="29"/>
      <c r="AA36" s="29">
        <f t="shared" si="6"/>
        <v>0</v>
      </c>
      <c r="AB36" s="29">
        <f>+_xlfn.IFNA(IF(B36=0,0,VLOOKUP($B36,'1g -izabrana lica u pravosuđu'!$A$17:$S$44,+AB$3,FALSE)),"")</f>
        <v>0</v>
      </c>
      <c r="AC36" s="29">
        <f>+_xlfn.IFNA(IF(B36=0,0,VLOOKUP($B36,'1g -izabrana lica u pravosuđu'!$A$17:$S$44,+AC$3,FALSE)),"")</f>
        <v>0</v>
      </c>
      <c r="AD36" s="29">
        <f>+IFERROR((W36*'1g -izabrana lica u pravosuđu'!$D$6)/100,"")</f>
        <v>0</v>
      </c>
      <c r="AE36" s="29">
        <f>+IFERROR((X36*'1g -izabrana lica u pravosuđu'!$D$6)/100,"")</f>
        <v>0</v>
      </c>
      <c r="AF36" s="29">
        <f>+IFERROR((AB36*'1g -izabrana lica u pravosuđu'!$D$6)/100,"")</f>
        <v>0</v>
      </c>
      <c r="AG36" s="29">
        <f>+IFERROR((AC36*'1g -izabrana lica u pravosuđu'!$D$6)/100,"")</f>
        <v>0</v>
      </c>
    </row>
    <row r="37" spans="1:33" x14ac:dyDescent="0.2">
      <c r="A37">
        <f t="shared" si="1"/>
        <v>0</v>
      </c>
      <c r="B37">
        <f>+IF(MAX(B$4:B36)+1&lt;=B$1,B36+1,0)</f>
        <v>0</v>
      </c>
      <c r="C37" s="194">
        <f t="shared" si="2"/>
        <v>0</v>
      </c>
      <c r="D37">
        <f t="shared" si="3"/>
        <v>0</v>
      </c>
      <c r="E37" s="319">
        <f t="shared" si="4"/>
        <v>0</v>
      </c>
      <c r="F37" s="194">
        <f t="shared" si="7"/>
        <v>0</v>
      </c>
      <c r="G37">
        <f>_xlfn.IFNA(IF($B37=0,0,+VLOOKUP($B37,'1g -izabrana lica u pravosuđu'!$A$17:$I$50,G$3,FALSE)),"")</f>
        <v>0</v>
      </c>
      <c r="I37">
        <f>_xlfn.IFNA(IF($B37=0,0,+VLOOKUP($B37,'1g -izabrana lica u pravosuđu'!$A$17:$I$50,I$3,FALSE)),"")</f>
        <v>0</v>
      </c>
      <c r="J37">
        <f>_xlfn.IFNA(+VLOOKUP($B37,'1g -izabrana lica u pravosuđu'!$A$17:$I$44,+J$3,FALSE),"")</f>
        <v>0</v>
      </c>
      <c r="K37">
        <f>_xlfn.IFNA(+VLOOKUP($B37,'1g -izabrana lica u pravosuđu'!$A$17:$I$44,+K$3,FALSE),"")</f>
        <v>0</v>
      </c>
      <c r="L37" s="29"/>
      <c r="M37" s="29"/>
      <c r="N37" s="29"/>
      <c r="O37" s="29"/>
      <c r="P37" s="29"/>
      <c r="T37" s="29">
        <f>_xlfn.IFNA(IF($B37=0,0,+VLOOKUP($B37,'1g -izabrana lica u pravosuđu'!$A$17:$S$44,+T$3,FALSE)),"")</f>
        <v>0</v>
      </c>
      <c r="U37" s="29"/>
      <c r="V37" s="29">
        <f t="shared" si="5"/>
        <v>0</v>
      </c>
      <c r="W37" s="29">
        <f>_xlfn.IFNA(IF($B37=0,0,+VLOOKUP($B37,'1g -izabrana lica u pravosuđu'!$A$17:$S$44,+W$3,FALSE)),"")</f>
        <v>0</v>
      </c>
      <c r="X37" s="29">
        <f>_xlfn.IFNA(IF($B37=0,0,VLOOKUP($B37,'1g -izabrana lica u pravosuđu'!$A$17:$S$44,+X$3,FALSE)),"")</f>
        <v>0</v>
      </c>
      <c r="Y37" s="29">
        <f>+_xlfn.IFNA(IF(B37=0,0,VLOOKUP($B37,'1g -izabrana lica u pravosuđu'!$A$17:$S$44,+Y$3,FALSE)),"")</f>
        <v>0</v>
      </c>
      <c r="Z37" s="29"/>
      <c r="AA37" s="29">
        <f t="shared" si="6"/>
        <v>0</v>
      </c>
      <c r="AB37" s="29">
        <f>+_xlfn.IFNA(IF(B37=0,0,VLOOKUP($B37,'1g -izabrana lica u pravosuđu'!$A$17:$S$44,+AB$3,FALSE)),"")</f>
        <v>0</v>
      </c>
      <c r="AC37" s="29">
        <f>+_xlfn.IFNA(IF(B37=0,0,VLOOKUP($B37,'1g -izabrana lica u pravosuđu'!$A$17:$S$44,+AC$3,FALSE)),"")</f>
        <v>0</v>
      </c>
      <c r="AD37" s="29">
        <f>+IFERROR((W37*'1g -izabrana lica u pravosuđu'!$D$6)/100,"")</f>
        <v>0</v>
      </c>
      <c r="AE37" s="29">
        <f>+IFERROR((X37*'1g -izabrana lica u pravosuđu'!$D$6)/100,"")</f>
        <v>0</v>
      </c>
      <c r="AF37" s="29">
        <f>+IFERROR((AB37*'1g -izabrana lica u pravosuđu'!$D$6)/100,"")</f>
        <v>0</v>
      </c>
      <c r="AG37" s="29">
        <f>+IFERROR((AC37*'1g -izabrana lica u pravosuđu'!$D$6)/100,"")</f>
        <v>0</v>
      </c>
    </row>
    <row r="38" spans="1:33" x14ac:dyDescent="0.2">
      <c r="A38">
        <f t="shared" ref="A38:A69" si="8">+IF(B38=0,0,A37)</f>
        <v>0</v>
      </c>
      <c r="B38">
        <f>+IF(MAX(B$4:B37)+1&lt;=B$1,B37+1,0)</f>
        <v>0</v>
      </c>
      <c r="C38" s="194">
        <f t="shared" ref="C38:C69" si="9">+IF(B38&gt;0,C37,0)</f>
        <v>0</v>
      </c>
      <c r="D38">
        <f t="shared" ref="D38:D69" si="10">+IF(C38&gt;0,D37,0)</f>
        <v>0</v>
      </c>
      <c r="E38" s="319">
        <f t="shared" ref="E38:E69" si="11">+IF(D38&gt;0,E37,0)</f>
        <v>0</v>
      </c>
      <c r="F38" s="194">
        <f t="shared" si="7"/>
        <v>0</v>
      </c>
      <c r="G38">
        <f>_xlfn.IFNA(IF($B38=0,0,+VLOOKUP($B38,'1g -izabrana lica u pravosuđu'!$A$17:$I$50,G$3,FALSE)),"")</f>
        <v>0</v>
      </c>
      <c r="I38">
        <f>_xlfn.IFNA(IF($B38=0,0,+VLOOKUP($B38,'1g -izabrana lica u pravosuđu'!$A$17:$I$50,I$3,FALSE)),"")</f>
        <v>0</v>
      </c>
      <c r="J38">
        <f>_xlfn.IFNA(+VLOOKUP($B38,'1g -izabrana lica u pravosuđu'!$A$17:$I$44,+J$3,FALSE),"")</f>
        <v>0</v>
      </c>
      <c r="K38">
        <f>_xlfn.IFNA(+VLOOKUP($B38,'1g -izabrana lica u pravosuđu'!$A$17:$I$44,+K$3,FALSE),"")</f>
        <v>0</v>
      </c>
      <c r="L38" s="29"/>
      <c r="M38" s="29"/>
      <c r="N38" s="29"/>
      <c r="O38" s="29"/>
      <c r="P38" s="29"/>
      <c r="T38" s="29">
        <f>_xlfn.IFNA(IF($B38=0,0,+VLOOKUP($B38,'1g -izabrana lica u pravosuđu'!$A$17:$S$44,+T$3,FALSE)),"")</f>
        <v>0</v>
      </c>
      <c r="U38" s="29"/>
      <c r="V38" s="29">
        <f t="shared" si="5"/>
        <v>0</v>
      </c>
      <c r="W38" s="29">
        <f>_xlfn.IFNA(IF($B38=0,0,+VLOOKUP($B38,'1g -izabrana lica u pravosuđu'!$A$17:$S$44,+W$3,FALSE)),"")</f>
        <v>0</v>
      </c>
      <c r="X38" s="29">
        <f>_xlfn.IFNA(IF($B38=0,0,VLOOKUP($B38,'1g -izabrana lica u pravosuđu'!$A$17:$S$44,+X$3,FALSE)),"")</f>
        <v>0</v>
      </c>
      <c r="Y38" s="29">
        <f>+_xlfn.IFNA(IF(B38=0,0,VLOOKUP($B38,'1g -izabrana lica u pravosuđu'!$A$17:$S$44,+Y$3,FALSE)),"")</f>
        <v>0</v>
      </c>
      <c r="Z38" s="29"/>
      <c r="AA38" s="29">
        <f t="shared" si="6"/>
        <v>0</v>
      </c>
      <c r="AB38" s="29">
        <f>+_xlfn.IFNA(IF(B38=0,0,VLOOKUP($B38,'1g -izabrana lica u pravosuđu'!$A$17:$S$44,+AB$3,FALSE)),"")</f>
        <v>0</v>
      </c>
      <c r="AC38" s="29">
        <f>+_xlfn.IFNA(IF(B38=0,0,VLOOKUP($B38,'1g -izabrana lica u pravosuđu'!$A$17:$S$44,+AC$3,FALSE)),"")</f>
        <v>0</v>
      </c>
      <c r="AD38" s="29">
        <f>+IFERROR((W38*'1g -izabrana lica u pravosuđu'!$D$6)/100,"")</f>
        <v>0</v>
      </c>
      <c r="AE38" s="29">
        <f>+IFERROR((X38*'1g -izabrana lica u pravosuđu'!$D$6)/100,"")</f>
        <v>0</v>
      </c>
      <c r="AF38" s="29">
        <f>+IFERROR((AB38*'1g -izabrana lica u pravosuđu'!$D$6)/100,"")</f>
        <v>0</v>
      </c>
      <c r="AG38" s="29">
        <f>+IFERROR((AC38*'1g -izabrana lica u pravosuđu'!$D$6)/100,"")</f>
        <v>0</v>
      </c>
    </row>
    <row r="39" spans="1:33" x14ac:dyDescent="0.2">
      <c r="A39">
        <f t="shared" si="8"/>
        <v>0</v>
      </c>
      <c r="B39">
        <f>+IF(MAX(B$4:B38)+1&lt;=B$1,B38+1,0)</f>
        <v>0</v>
      </c>
      <c r="C39" s="194">
        <f t="shared" si="9"/>
        <v>0</v>
      </c>
      <c r="D39">
        <f t="shared" si="10"/>
        <v>0</v>
      </c>
      <c r="E39" s="319">
        <f t="shared" si="11"/>
        <v>0</v>
      </c>
      <c r="F39" s="194">
        <f t="shared" si="7"/>
        <v>0</v>
      </c>
      <c r="G39">
        <f>_xlfn.IFNA(IF($B39=0,0,+VLOOKUP($B39,'1g -izabrana lica u pravosuđu'!$A$17:$I$50,G$3,FALSE)),"")</f>
        <v>0</v>
      </c>
      <c r="I39">
        <f>_xlfn.IFNA(IF($B39=0,0,+VLOOKUP($B39,'1g -izabrana lica u pravosuđu'!$A$17:$I$50,I$3,FALSE)),"")</f>
        <v>0</v>
      </c>
      <c r="J39">
        <f>_xlfn.IFNA(+VLOOKUP($B39,'1g -izabrana lica u pravosuđu'!$A$17:$I$44,+J$3,FALSE),"")</f>
        <v>0</v>
      </c>
      <c r="K39">
        <f>_xlfn.IFNA(+VLOOKUP($B39,'1g -izabrana lica u pravosuđu'!$A$17:$I$44,+K$3,FALSE),"")</f>
        <v>0</v>
      </c>
      <c r="L39" s="29"/>
      <c r="M39" s="29"/>
      <c r="N39" s="29"/>
      <c r="O39" s="29"/>
      <c r="P39" s="29"/>
      <c r="T39" s="29">
        <f>_xlfn.IFNA(IF($B39=0,0,+VLOOKUP($B39,'1g -izabrana lica u pravosuđu'!$A$17:$S$44,+T$3,FALSE)),"")</f>
        <v>0</v>
      </c>
      <c r="U39" s="29"/>
      <c r="V39" s="29">
        <f t="shared" si="5"/>
        <v>0</v>
      </c>
      <c r="W39" s="29">
        <f>_xlfn.IFNA(IF($B39=0,0,+VLOOKUP($B39,'1g -izabrana lica u pravosuđu'!$A$17:$S$44,+W$3,FALSE)),"")</f>
        <v>0</v>
      </c>
      <c r="X39" s="29">
        <f>_xlfn.IFNA(IF($B39=0,0,VLOOKUP($B39,'1g -izabrana lica u pravosuđu'!$A$17:$S$44,+X$3,FALSE)),"")</f>
        <v>0</v>
      </c>
      <c r="Y39" s="29">
        <f>+_xlfn.IFNA(IF(B39=0,0,VLOOKUP($B39,'1g -izabrana lica u pravosuđu'!$A$17:$S$44,+Y$3,FALSE)),"")</f>
        <v>0</v>
      </c>
      <c r="Z39" s="29"/>
      <c r="AA39" s="29">
        <f t="shared" si="6"/>
        <v>0</v>
      </c>
      <c r="AB39" s="29">
        <f>+_xlfn.IFNA(IF(B39=0,0,VLOOKUP($B39,'1g -izabrana lica u pravosuđu'!$A$17:$S$44,+AB$3,FALSE)),"")</f>
        <v>0</v>
      </c>
      <c r="AC39" s="29">
        <f>+_xlfn.IFNA(IF(B39=0,0,VLOOKUP($B39,'1g -izabrana lica u pravosuđu'!$A$17:$S$44,+AC$3,FALSE)),"")</f>
        <v>0</v>
      </c>
      <c r="AD39" s="29">
        <f>+IFERROR((W39*'1g -izabrana lica u pravosuđu'!$D$6)/100,"")</f>
        <v>0</v>
      </c>
      <c r="AE39" s="29">
        <f>+IFERROR((X39*'1g -izabrana lica u pravosuđu'!$D$6)/100,"")</f>
        <v>0</v>
      </c>
      <c r="AF39" s="29">
        <f>+IFERROR((AB39*'1g -izabrana lica u pravosuđu'!$D$6)/100,"")</f>
        <v>0</v>
      </c>
      <c r="AG39" s="29">
        <f>+IFERROR((AC39*'1g -izabrana lica u pravosuđu'!$D$6)/100,"")</f>
        <v>0</v>
      </c>
    </row>
    <row r="40" spans="1:33" x14ac:dyDescent="0.2">
      <c r="A40">
        <f t="shared" si="8"/>
        <v>0</v>
      </c>
      <c r="B40">
        <f>+IF(MAX(B$4:B39)+1&lt;=B$1,B39+1,0)</f>
        <v>0</v>
      </c>
      <c r="C40" s="194">
        <f t="shared" si="9"/>
        <v>0</v>
      </c>
      <c r="D40">
        <f t="shared" si="10"/>
        <v>0</v>
      </c>
      <c r="E40" s="319">
        <f t="shared" si="11"/>
        <v>0</v>
      </c>
      <c r="F40" s="194">
        <f t="shared" si="7"/>
        <v>0</v>
      </c>
      <c r="G40">
        <f>_xlfn.IFNA(IF($B40=0,0,+VLOOKUP($B40,'1g -izabrana lica u pravosuđu'!$A$17:$I$50,G$3,FALSE)),"")</f>
        <v>0</v>
      </c>
      <c r="I40">
        <f>_xlfn.IFNA(IF($B40=0,0,+VLOOKUP($B40,'1g -izabrana lica u pravosuđu'!$A$17:$I$50,I$3,FALSE)),"")</f>
        <v>0</v>
      </c>
      <c r="J40">
        <f>_xlfn.IFNA(+VLOOKUP($B40,'1g -izabrana lica u pravosuđu'!$A$17:$I$44,+J$3,FALSE),"")</f>
        <v>0</v>
      </c>
      <c r="K40">
        <f>_xlfn.IFNA(+VLOOKUP($B40,'1g -izabrana lica u pravosuđu'!$A$17:$I$44,+K$3,FALSE),"")</f>
        <v>0</v>
      </c>
      <c r="L40" s="29"/>
      <c r="M40" s="29"/>
      <c r="N40" s="29"/>
      <c r="O40" s="29"/>
      <c r="P40" s="29"/>
      <c r="T40" s="29">
        <f>_xlfn.IFNA(IF($B40=0,0,+VLOOKUP($B40,'1g -izabrana lica u pravosuđu'!$A$17:$S$44,+T$3,FALSE)),"")</f>
        <v>0</v>
      </c>
      <c r="U40" s="29"/>
      <c r="V40" s="29">
        <f t="shared" si="5"/>
        <v>0</v>
      </c>
      <c r="W40" s="29">
        <f>_xlfn.IFNA(IF($B40=0,0,+VLOOKUP($B40,'1g -izabrana lica u pravosuđu'!$A$17:$S$44,+W$3,FALSE)),"")</f>
        <v>0</v>
      </c>
      <c r="X40" s="29">
        <f>_xlfn.IFNA(IF($B40=0,0,VLOOKUP($B40,'1g -izabrana lica u pravosuđu'!$A$17:$S$44,+X$3,FALSE)),"")</f>
        <v>0</v>
      </c>
      <c r="Y40" s="29">
        <f>+_xlfn.IFNA(IF(B40=0,0,VLOOKUP($B40,'1g -izabrana lica u pravosuđu'!$A$17:$S$44,+Y$3,FALSE)),"")</f>
        <v>0</v>
      </c>
      <c r="Z40" s="29"/>
      <c r="AA40" s="29">
        <f t="shared" si="6"/>
        <v>0</v>
      </c>
      <c r="AB40" s="29">
        <f>+_xlfn.IFNA(IF(B40=0,0,VLOOKUP($B40,'1g -izabrana lica u pravosuđu'!$A$17:$S$44,+AB$3,FALSE)),"")</f>
        <v>0</v>
      </c>
      <c r="AC40" s="29">
        <f>+_xlfn.IFNA(IF(B40=0,0,VLOOKUP($B40,'1g -izabrana lica u pravosuđu'!$A$17:$S$44,+AC$3,FALSE)),"")</f>
        <v>0</v>
      </c>
      <c r="AD40" s="29">
        <f>+IFERROR((W40*'1g -izabrana lica u pravosuđu'!$D$6)/100,"")</f>
        <v>0</v>
      </c>
      <c r="AE40" s="29">
        <f>+IFERROR((X40*'1g -izabrana lica u pravosuđu'!$D$6)/100,"")</f>
        <v>0</v>
      </c>
      <c r="AF40" s="29">
        <f>+IFERROR((AB40*'1g -izabrana lica u pravosuđu'!$D$6)/100,"")</f>
        <v>0</v>
      </c>
      <c r="AG40" s="29">
        <f>+IFERROR((AC40*'1g -izabrana lica u pravosuđu'!$D$6)/100,"")</f>
        <v>0</v>
      </c>
    </row>
    <row r="41" spans="1:33" x14ac:dyDescent="0.2">
      <c r="A41">
        <f t="shared" si="8"/>
        <v>0</v>
      </c>
      <c r="B41">
        <f>+IF(MAX(B$4:B40)+1&lt;=B$1,B40+1,0)</f>
        <v>0</v>
      </c>
      <c r="C41" s="194">
        <f t="shared" si="9"/>
        <v>0</v>
      </c>
      <c r="D41">
        <f t="shared" si="10"/>
        <v>0</v>
      </c>
      <c r="E41" s="319">
        <f t="shared" si="11"/>
        <v>0</v>
      </c>
      <c r="F41" s="194">
        <f t="shared" si="7"/>
        <v>0</v>
      </c>
      <c r="G41">
        <f>_xlfn.IFNA(IF($B41=0,0,+VLOOKUP($B41,'1g -izabrana lica u pravosuđu'!$A$17:$I$50,G$3,FALSE)),"")</f>
        <v>0</v>
      </c>
      <c r="I41">
        <f>_xlfn.IFNA(IF($B41=0,0,+VLOOKUP($B41,'1g -izabrana lica u pravosuđu'!$A$17:$I$50,I$3,FALSE)),"")</f>
        <v>0</v>
      </c>
      <c r="J41">
        <f>_xlfn.IFNA(+VLOOKUP($B41,'1g -izabrana lica u pravosuđu'!$A$17:$I$44,+J$3,FALSE),"")</f>
        <v>0</v>
      </c>
      <c r="K41">
        <f>_xlfn.IFNA(+VLOOKUP($B41,'1g -izabrana lica u pravosuđu'!$A$17:$I$44,+K$3,FALSE),"")</f>
        <v>0</v>
      </c>
      <c r="L41" s="29"/>
      <c r="M41" s="29"/>
      <c r="N41" s="29"/>
      <c r="O41" s="29"/>
      <c r="P41" s="29"/>
      <c r="T41" s="29">
        <f>_xlfn.IFNA(IF($B41=0,0,+VLOOKUP($B41,'1g -izabrana lica u pravosuđu'!$A$17:$S$44,+T$3,FALSE)),"")</f>
        <v>0</v>
      </c>
      <c r="U41" s="29"/>
      <c r="V41" s="29">
        <f t="shared" si="5"/>
        <v>0</v>
      </c>
      <c r="W41" s="29">
        <f>_xlfn.IFNA(IF($B41=0,0,+VLOOKUP($B41,'1g -izabrana lica u pravosuđu'!$A$17:$S$44,+W$3,FALSE)),"")</f>
        <v>0</v>
      </c>
      <c r="X41" s="29">
        <f>_xlfn.IFNA(IF($B41=0,0,VLOOKUP($B41,'1g -izabrana lica u pravosuđu'!$A$17:$S$44,+X$3,FALSE)),"")</f>
        <v>0</v>
      </c>
      <c r="Y41" s="29">
        <f>+_xlfn.IFNA(IF(B41=0,0,VLOOKUP($B41,'1g -izabrana lica u pravosuđu'!$A$17:$S$44,+Y$3,FALSE)),"")</f>
        <v>0</v>
      </c>
      <c r="Z41" s="29"/>
      <c r="AA41" s="29">
        <f t="shared" si="6"/>
        <v>0</v>
      </c>
      <c r="AB41" s="29">
        <f>+_xlfn.IFNA(IF(B41=0,0,VLOOKUP($B41,'1g -izabrana lica u pravosuđu'!$A$17:$S$44,+AB$3,FALSE)),"")</f>
        <v>0</v>
      </c>
      <c r="AC41" s="29">
        <f>+_xlfn.IFNA(IF(B41=0,0,VLOOKUP($B41,'1g -izabrana lica u pravosuđu'!$A$17:$S$44,+AC$3,FALSE)),"")</f>
        <v>0</v>
      </c>
      <c r="AD41" s="29">
        <f>+IFERROR((W41*'1g -izabrana lica u pravosuđu'!$D$6)/100,"")</f>
        <v>0</v>
      </c>
      <c r="AE41" s="29">
        <f>+IFERROR((X41*'1g -izabrana lica u pravosuđu'!$D$6)/100,"")</f>
        <v>0</v>
      </c>
      <c r="AF41" s="29">
        <f>+IFERROR((AB41*'1g -izabrana lica u pravosuđu'!$D$6)/100,"")</f>
        <v>0</v>
      </c>
      <c r="AG41" s="29">
        <f>+IFERROR((AC41*'1g -izabrana lica u pravosuđu'!$D$6)/100,"")</f>
        <v>0</v>
      </c>
    </row>
    <row r="42" spans="1:33" x14ac:dyDescent="0.2">
      <c r="A42">
        <f t="shared" si="8"/>
        <v>0</v>
      </c>
      <c r="B42">
        <f>+IF(MAX(B$4:B41)+1&lt;=B$1,B41+1,0)</f>
        <v>0</v>
      </c>
      <c r="C42" s="194">
        <f t="shared" si="9"/>
        <v>0</v>
      </c>
      <c r="D42">
        <f t="shared" si="10"/>
        <v>0</v>
      </c>
      <c r="E42" s="319">
        <f t="shared" si="11"/>
        <v>0</v>
      </c>
      <c r="F42" s="194">
        <f t="shared" si="7"/>
        <v>0</v>
      </c>
      <c r="G42">
        <f>_xlfn.IFNA(IF($B42=0,0,+VLOOKUP($B42,'1g -izabrana lica u pravosuđu'!$A$17:$I$50,G$3,FALSE)),"")</f>
        <v>0</v>
      </c>
      <c r="I42">
        <f>_xlfn.IFNA(IF($B42=0,0,+VLOOKUP($B42,'1g -izabrana lica u pravosuđu'!$A$17:$I$50,I$3,FALSE)),"")</f>
        <v>0</v>
      </c>
      <c r="J42">
        <f>_xlfn.IFNA(+VLOOKUP($B42,'1g -izabrana lica u pravosuđu'!$A$17:$I$44,+J$3,FALSE),"")</f>
        <v>0</v>
      </c>
      <c r="K42">
        <f>_xlfn.IFNA(+VLOOKUP($B42,'1g -izabrana lica u pravosuđu'!$A$17:$I$44,+K$3,FALSE),"")</f>
        <v>0</v>
      </c>
      <c r="L42" s="29"/>
      <c r="M42" s="29"/>
      <c r="N42" s="29"/>
      <c r="O42" s="29"/>
      <c r="P42" s="29"/>
      <c r="T42" s="29">
        <f>_xlfn.IFNA(IF($B42=0,0,+VLOOKUP($B42,'1g -izabrana lica u pravosuđu'!$A$17:$S$44,+T$3,FALSE)),"")</f>
        <v>0</v>
      </c>
      <c r="U42" s="29"/>
      <c r="V42" s="29">
        <f t="shared" si="5"/>
        <v>0</v>
      </c>
      <c r="W42" s="29">
        <f>_xlfn.IFNA(IF($B42=0,0,+VLOOKUP($B42,'1g -izabrana lica u pravosuđu'!$A$17:$S$44,+W$3,FALSE)),"")</f>
        <v>0</v>
      </c>
      <c r="X42" s="29">
        <f>_xlfn.IFNA(IF($B42=0,0,VLOOKUP($B42,'1g -izabrana lica u pravosuđu'!$A$17:$S$44,+X$3,FALSE)),"")</f>
        <v>0</v>
      </c>
      <c r="Y42" s="29">
        <f>+_xlfn.IFNA(IF(B42=0,0,VLOOKUP($B42,'1g -izabrana lica u pravosuđu'!$A$17:$S$44,+Y$3,FALSE)),"")</f>
        <v>0</v>
      </c>
      <c r="Z42" s="29"/>
      <c r="AA42" s="29">
        <f t="shared" si="6"/>
        <v>0</v>
      </c>
      <c r="AB42" s="29">
        <f>+_xlfn.IFNA(IF(B42=0,0,VLOOKUP($B42,'1g -izabrana lica u pravosuđu'!$A$17:$S$44,+AB$3,FALSE)),"")</f>
        <v>0</v>
      </c>
      <c r="AC42" s="29">
        <f>+_xlfn.IFNA(IF(B42=0,0,VLOOKUP($B42,'1g -izabrana lica u pravosuđu'!$A$17:$S$44,+AC$3,FALSE)),"")</f>
        <v>0</v>
      </c>
      <c r="AD42" s="29">
        <f>+IFERROR((W42*'1g -izabrana lica u pravosuđu'!$D$6)/100,"")</f>
        <v>0</v>
      </c>
      <c r="AE42" s="29">
        <f>+IFERROR((X42*'1g -izabrana lica u pravosuđu'!$D$6)/100,"")</f>
        <v>0</v>
      </c>
      <c r="AF42" s="29">
        <f>+IFERROR((AB42*'1g -izabrana lica u pravosuđu'!$D$6)/100,"")</f>
        <v>0</v>
      </c>
      <c r="AG42" s="29">
        <f>+IFERROR((AC42*'1g -izabrana lica u pravosuđu'!$D$6)/100,"")</f>
        <v>0</v>
      </c>
    </row>
    <row r="43" spans="1:33" x14ac:dyDescent="0.2">
      <c r="A43">
        <f t="shared" si="8"/>
        <v>0</v>
      </c>
      <c r="B43">
        <f>+IF(MAX(B$4:B42)+1&lt;=B$1,B42+1,0)</f>
        <v>0</v>
      </c>
      <c r="C43" s="194">
        <f t="shared" si="9"/>
        <v>0</v>
      </c>
      <c r="D43">
        <f t="shared" si="10"/>
        <v>0</v>
      </c>
      <c r="E43" s="319">
        <f t="shared" si="11"/>
        <v>0</v>
      </c>
      <c r="F43" s="194">
        <f t="shared" si="7"/>
        <v>0</v>
      </c>
      <c r="G43">
        <f>_xlfn.IFNA(IF($B43=0,0,+VLOOKUP($B43,'1g -izabrana lica u pravosuđu'!$A$17:$I$50,G$3,FALSE)),"")</f>
        <v>0</v>
      </c>
      <c r="I43">
        <f>_xlfn.IFNA(IF($B43=0,0,+VLOOKUP($B43,'1g -izabrana lica u pravosuđu'!$A$17:$I$50,I$3,FALSE)),"")</f>
        <v>0</v>
      </c>
      <c r="J43">
        <f>_xlfn.IFNA(+VLOOKUP($B43,'1g -izabrana lica u pravosuđu'!$A$17:$I$44,+J$3,FALSE),"")</f>
        <v>0</v>
      </c>
      <c r="K43">
        <f>_xlfn.IFNA(+VLOOKUP($B43,'1g -izabrana lica u pravosuđu'!$A$17:$I$44,+K$3,FALSE),"")</f>
        <v>0</v>
      </c>
      <c r="L43" s="29"/>
      <c r="M43" s="29"/>
      <c r="N43" s="29"/>
      <c r="O43" s="29"/>
      <c r="P43" s="29"/>
      <c r="T43" s="29">
        <f>_xlfn.IFNA(IF($B43=0,0,+VLOOKUP($B43,'1g -izabrana lica u pravosuđu'!$A$17:$S$44,+T$3,FALSE)),"")</f>
        <v>0</v>
      </c>
      <c r="U43" s="29"/>
      <c r="V43" s="29">
        <f t="shared" si="5"/>
        <v>0</v>
      </c>
      <c r="W43" s="29">
        <f>_xlfn.IFNA(IF($B43=0,0,+VLOOKUP($B43,'1g -izabrana lica u pravosuđu'!$A$17:$S$44,+W$3,FALSE)),"")</f>
        <v>0</v>
      </c>
      <c r="X43" s="29">
        <f>_xlfn.IFNA(IF($B43=0,0,VLOOKUP($B43,'1g -izabrana lica u pravosuđu'!$A$17:$S$44,+X$3,FALSE)),"")</f>
        <v>0</v>
      </c>
      <c r="Y43" s="29">
        <f>+_xlfn.IFNA(IF(B43=0,0,VLOOKUP($B43,'1g -izabrana lica u pravosuđu'!$A$17:$S$44,+Y$3,FALSE)),"")</f>
        <v>0</v>
      </c>
      <c r="Z43" s="29"/>
      <c r="AA43" s="29">
        <f t="shared" si="6"/>
        <v>0</v>
      </c>
      <c r="AB43" s="29">
        <f>+_xlfn.IFNA(IF(B43=0,0,VLOOKUP($B43,'1g -izabrana lica u pravosuđu'!$A$17:$S$44,+AB$3,FALSE)),"")</f>
        <v>0</v>
      </c>
      <c r="AC43" s="29">
        <f>+_xlfn.IFNA(IF(B43=0,0,VLOOKUP($B43,'1g -izabrana lica u pravosuđu'!$A$17:$S$44,+AC$3,FALSE)),"")</f>
        <v>0</v>
      </c>
      <c r="AD43" s="29">
        <f>+IFERROR((W43*'1g -izabrana lica u pravosuđu'!$D$6)/100,"")</f>
        <v>0</v>
      </c>
      <c r="AE43" s="29">
        <f>+IFERROR((X43*'1g -izabrana lica u pravosuđu'!$D$6)/100,"")</f>
        <v>0</v>
      </c>
      <c r="AF43" s="29">
        <f>+IFERROR((AB43*'1g -izabrana lica u pravosuđu'!$D$6)/100,"")</f>
        <v>0</v>
      </c>
      <c r="AG43" s="29">
        <f>+IFERROR((AC43*'1g -izabrana lica u pravosuđu'!$D$6)/100,"")</f>
        <v>0</v>
      </c>
    </row>
    <row r="44" spans="1:33" x14ac:dyDescent="0.2">
      <c r="A44">
        <f t="shared" si="8"/>
        <v>0</v>
      </c>
      <c r="B44">
        <f>+IF(MAX(B$4:B43)+1&lt;=B$1,B43+1,0)</f>
        <v>0</v>
      </c>
      <c r="C44" s="194">
        <f t="shared" si="9"/>
        <v>0</v>
      </c>
      <c r="D44">
        <f t="shared" si="10"/>
        <v>0</v>
      </c>
      <c r="E44" s="319">
        <f t="shared" si="11"/>
        <v>0</v>
      </c>
      <c r="F44" s="194">
        <f t="shared" si="7"/>
        <v>0</v>
      </c>
      <c r="G44">
        <f>_xlfn.IFNA(IF($B44=0,0,+VLOOKUP($B44,'1g -izabrana lica u pravosuđu'!$A$17:$I$50,G$3,FALSE)),"")</f>
        <v>0</v>
      </c>
      <c r="I44">
        <f>_xlfn.IFNA(IF($B44=0,0,+VLOOKUP($B44,'1g -izabrana lica u pravosuđu'!$A$17:$I$50,I$3,FALSE)),"")</f>
        <v>0</v>
      </c>
      <c r="J44">
        <f>_xlfn.IFNA(+VLOOKUP($B44,'1g -izabrana lica u pravosuđu'!$A$17:$I$44,+J$3,FALSE),"")</f>
        <v>0</v>
      </c>
      <c r="K44">
        <f>_xlfn.IFNA(+VLOOKUP($B44,'1g -izabrana lica u pravosuđu'!$A$17:$I$44,+K$3,FALSE),"")</f>
        <v>0</v>
      </c>
      <c r="L44" s="29"/>
      <c r="M44" s="29"/>
      <c r="N44" s="29"/>
      <c r="O44" s="29"/>
      <c r="P44" s="29"/>
      <c r="T44" s="29">
        <f>_xlfn.IFNA(IF($B44=0,0,+VLOOKUP($B44,'1g -izabrana lica u pravosuđu'!$A$17:$S$44,+T$3,FALSE)),"")</f>
        <v>0</v>
      </c>
      <c r="U44" s="29"/>
      <c r="V44" s="29">
        <f t="shared" si="5"/>
        <v>0</v>
      </c>
      <c r="W44" s="29">
        <f>_xlfn.IFNA(IF($B44=0,0,+VLOOKUP($B44,'1g -izabrana lica u pravosuđu'!$A$17:$S$44,+W$3,FALSE)),"")</f>
        <v>0</v>
      </c>
      <c r="X44" s="29">
        <f>_xlfn.IFNA(IF($B44=0,0,VLOOKUP($B44,'1g -izabrana lica u pravosuđu'!$A$17:$S$44,+X$3,FALSE)),"")</f>
        <v>0</v>
      </c>
      <c r="Y44" s="29">
        <f>+_xlfn.IFNA(IF(B44=0,0,VLOOKUP($B44,'1g -izabrana lica u pravosuđu'!$A$17:$S$44,+Y$3,FALSE)),"")</f>
        <v>0</v>
      </c>
      <c r="Z44" s="29"/>
      <c r="AA44" s="29">
        <f t="shared" si="6"/>
        <v>0</v>
      </c>
      <c r="AB44" s="29">
        <f>+_xlfn.IFNA(IF(B44=0,0,VLOOKUP($B44,'1g -izabrana lica u pravosuđu'!$A$17:$S$44,+AB$3,FALSE)),"")</f>
        <v>0</v>
      </c>
      <c r="AC44" s="29">
        <f>+_xlfn.IFNA(IF(B44=0,0,VLOOKUP($B44,'1g -izabrana lica u pravosuđu'!$A$17:$S$44,+AC$3,FALSE)),"")</f>
        <v>0</v>
      </c>
      <c r="AD44" s="29">
        <f>+IFERROR((W44*'1g -izabrana lica u pravosuđu'!$D$6)/100,"")</f>
        <v>0</v>
      </c>
      <c r="AE44" s="29">
        <f>+IFERROR((X44*'1g -izabrana lica u pravosuđu'!$D$6)/100,"")</f>
        <v>0</v>
      </c>
      <c r="AF44" s="29">
        <f>+IFERROR((AB44*'1g -izabrana lica u pravosuđu'!$D$6)/100,"")</f>
        <v>0</v>
      </c>
      <c r="AG44" s="29">
        <f>+IFERROR((AC44*'1g -izabrana lica u pravosuđu'!$D$6)/100,"")</f>
        <v>0</v>
      </c>
    </row>
    <row r="45" spans="1:33" x14ac:dyDescent="0.2">
      <c r="A45">
        <f t="shared" si="8"/>
        <v>0</v>
      </c>
      <c r="B45">
        <f>+IF(MAX(B$4:B44)+1&lt;=B$1,B44+1,0)</f>
        <v>0</v>
      </c>
      <c r="C45" s="194">
        <f t="shared" si="9"/>
        <v>0</v>
      </c>
      <c r="D45">
        <f t="shared" si="10"/>
        <v>0</v>
      </c>
      <c r="E45" s="319">
        <f t="shared" si="11"/>
        <v>0</v>
      </c>
      <c r="F45" s="194">
        <f t="shared" si="7"/>
        <v>0</v>
      </c>
      <c r="G45">
        <f>_xlfn.IFNA(IF($B45=0,0,+VLOOKUP($B45,'1g -izabrana lica u pravosuđu'!$A$17:$I$50,G$3,FALSE)),"")</f>
        <v>0</v>
      </c>
      <c r="I45">
        <f>_xlfn.IFNA(IF($B45=0,0,+VLOOKUP($B45,'1g -izabrana lica u pravosuđu'!$A$17:$I$50,I$3,FALSE)),"")</f>
        <v>0</v>
      </c>
      <c r="J45">
        <f>_xlfn.IFNA(+VLOOKUP($B45,'1g -izabrana lica u pravosuđu'!$A$17:$I$44,+J$3,FALSE),"")</f>
        <v>0</v>
      </c>
      <c r="K45">
        <f>_xlfn.IFNA(+VLOOKUP($B45,'1g -izabrana lica u pravosuđu'!$A$17:$I$44,+K$3,FALSE),"")</f>
        <v>0</v>
      </c>
      <c r="L45" s="29"/>
      <c r="M45" s="29"/>
      <c r="N45" s="29"/>
      <c r="O45" s="29"/>
      <c r="P45" s="29"/>
      <c r="T45" s="29">
        <f>_xlfn.IFNA(IF($B45=0,0,+VLOOKUP($B45,'1g -izabrana lica u pravosuđu'!$A$17:$S$44,+T$3,FALSE)),"")</f>
        <v>0</v>
      </c>
      <c r="U45" s="29"/>
      <c r="V45" s="29">
        <f t="shared" si="5"/>
        <v>0</v>
      </c>
      <c r="W45" s="29">
        <f>_xlfn.IFNA(IF($B45=0,0,+VLOOKUP($B45,'1g -izabrana lica u pravosuđu'!$A$17:$S$44,+W$3,FALSE)),"")</f>
        <v>0</v>
      </c>
      <c r="X45" s="29">
        <f>_xlfn.IFNA(IF($B45=0,0,VLOOKUP($B45,'1g -izabrana lica u pravosuđu'!$A$17:$S$44,+X$3,FALSE)),"")</f>
        <v>0</v>
      </c>
      <c r="Y45" s="29">
        <f>+_xlfn.IFNA(IF(B45=0,0,VLOOKUP($B45,'1g -izabrana lica u pravosuđu'!$A$17:$S$44,+Y$3,FALSE)),"")</f>
        <v>0</v>
      </c>
      <c r="Z45" s="29"/>
      <c r="AA45" s="29">
        <f t="shared" si="6"/>
        <v>0</v>
      </c>
      <c r="AB45" s="29">
        <f>+_xlfn.IFNA(IF(B45=0,0,VLOOKUP($B45,'1g -izabrana lica u pravosuđu'!$A$17:$S$44,+AB$3,FALSE)),"")</f>
        <v>0</v>
      </c>
      <c r="AC45" s="29">
        <f>+_xlfn.IFNA(IF(B45=0,0,VLOOKUP($B45,'1g -izabrana lica u pravosuđu'!$A$17:$S$44,+AC$3,FALSE)),"")</f>
        <v>0</v>
      </c>
      <c r="AD45" s="29">
        <f>+IFERROR((W45*'1g -izabrana lica u pravosuđu'!$D$6)/100,"")</f>
        <v>0</v>
      </c>
      <c r="AE45" s="29">
        <f>+IFERROR((X45*'1g -izabrana lica u pravosuđu'!$D$6)/100,"")</f>
        <v>0</v>
      </c>
      <c r="AF45" s="29">
        <f>+IFERROR((AB45*'1g -izabrana lica u pravosuđu'!$D$6)/100,"")</f>
        <v>0</v>
      </c>
      <c r="AG45" s="29">
        <f>+IFERROR((AC45*'1g -izabrana lica u pravosuđu'!$D$6)/100,"")</f>
        <v>0</v>
      </c>
    </row>
    <row r="46" spans="1:33" x14ac:dyDescent="0.2">
      <c r="A46">
        <f t="shared" si="8"/>
        <v>0</v>
      </c>
      <c r="B46">
        <f>+IF(MAX(B$4:B45)+1&lt;=B$1,B45+1,0)</f>
        <v>0</v>
      </c>
      <c r="C46" s="194">
        <f t="shared" si="9"/>
        <v>0</v>
      </c>
      <c r="D46">
        <f t="shared" si="10"/>
        <v>0</v>
      </c>
      <c r="E46" s="319">
        <f t="shared" si="11"/>
        <v>0</v>
      </c>
      <c r="F46" s="194">
        <f t="shared" si="7"/>
        <v>0</v>
      </c>
      <c r="G46">
        <f>_xlfn.IFNA(IF($B46=0,0,+VLOOKUP($B46,'1g -izabrana lica u pravosuđu'!$A$17:$I$50,G$3,FALSE)),"")</f>
        <v>0</v>
      </c>
      <c r="I46">
        <f>_xlfn.IFNA(IF($B46=0,0,+VLOOKUP($B46,'1g -izabrana lica u pravosuđu'!$A$17:$I$50,I$3,FALSE)),"")</f>
        <v>0</v>
      </c>
      <c r="J46">
        <f>_xlfn.IFNA(+VLOOKUP($B46,'1g -izabrana lica u pravosuđu'!$A$17:$I$44,+J$3,FALSE),"")</f>
        <v>0</v>
      </c>
      <c r="K46">
        <f>_xlfn.IFNA(+VLOOKUP($B46,'1g -izabrana lica u pravosuđu'!$A$17:$I$44,+K$3,FALSE),"")</f>
        <v>0</v>
      </c>
      <c r="L46" s="29"/>
      <c r="M46" s="29"/>
      <c r="N46" s="29"/>
      <c r="O46" s="29"/>
      <c r="P46" s="29"/>
      <c r="T46" s="29">
        <f>_xlfn.IFNA(IF($B46=0,0,+VLOOKUP($B46,'1g -izabrana lica u pravosuđu'!$A$17:$S$44,+T$3,FALSE)),"")</f>
        <v>0</v>
      </c>
      <c r="U46" s="29"/>
      <c r="V46" s="29">
        <f t="shared" si="5"/>
        <v>0</v>
      </c>
      <c r="W46" s="29">
        <f>_xlfn.IFNA(IF($B46=0,0,+VLOOKUP($B46,'1g -izabrana lica u pravosuđu'!$A$17:$S$44,+W$3,FALSE)),"")</f>
        <v>0</v>
      </c>
      <c r="X46" s="29">
        <f>_xlfn.IFNA(IF($B46=0,0,VLOOKUP($B46,'1g -izabrana lica u pravosuđu'!$A$17:$S$44,+X$3,FALSE)),"")</f>
        <v>0</v>
      </c>
      <c r="Y46" s="29">
        <f>+_xlfn.IFNA(IF(B46=0,0,VLOOKUP($B46,'1g -izabrana lica u pravosuđu'!$A$17:$S$44,+Y$3,FALSE)),"")</f>
        <v>0</v>
      </c>
      <c r="Z46" s="29"/>
      <c r="AA46" s="29">
        <f t="shared" si="6"/>
        <v>0</v>
      </c>
      <c r="AB46" s="29">
        <f>+_xlfn.IFNA(IF(B46=0,0,VLOOKUP($B46,'1g -izabrana lica u pravosuđu'!$A$17:$S$44,+AB$3,FALSE)),"")</f>
        <v>0</v>
      </c>
      <c r="AC46" s="29">
        <f>+_xlfn.IFNA(IF(B46=0,0,VLOOKUP($B46,'1g -izabrana lica u pravosuđu'!$A$17:$S$44,+AC$3,FALSE)),"")</f>
        <v>0</v>
      </c>
      <c r="AD46" s="29">
        <f>+IFERROR((W46*'1g -izabrana lica u pravosuđu'!$D$6)/100,"")</f>
        <v>0</v>
      </c>
      <c r="AE46" s="29">
        <f>+IFERROR((X46*'1g -izabrana lica u pravosuđu'!$D$6)/100,"")</f>
        <v>0</v>
      </c>
      <c r="AF46" s="29">
        <f>+IFERROR((AB46*'1g -izabrana lica u pravosuđu'!$D$6)/100,"")</f>
        <v>0</v>
      </c>
      <c r="AG46" s="29">
        <f>+IFERROR((AC46*'1g -izabrana lica u pravosuđu'!$D$6)/100,"")</f>
        <v>0</v>
      </c>
    </row>
    <row r="47" spans="1:33" x14ac:dyDescent="0.2">
      <c r="A47">
        <f t="shared" si="8"/>
        <v>0</v>
      </c>
      <c r="B47">
        <f>+IF(MAX(B$4:B46)+1&lt;=B$1,B46+1,0)</f>
        <v>0</v>
      </c>
      <c r="C47" s="194">
        <f t="shared" si="9"/>
        <v>0</v>
      </c>
      <c r="D47">
        <f t="shared" si="10"/>
        <v>0</v>
      </c>
      <c r="E47" s="319">
        <f t="shared" si="11"/>
        <v>0</v>
      </c>
      <c r="F47" s="194">
        <f t="shared" si="7"/>
        <v>0</v>
      </c>
      <c r="G47">
        <f>_xlfn.IFNA(IF($B47=0,0,+VLOOKUP($B47,'1g -izabrana lica u pravosuđu'!$A$17:$I$50,G$3,FALSE)),"")</f>
        <v>0</v>
      </c>
      <c r="I47">
        <f>_xlfn.IFNA(IF($B47=0,0,+VLOOKUP($B47,'1g -izabrana lica u pravosuđu'!$A$17:$I$50,I$3,FALSE)),"")</f>
        <v>0</v>
      </c>
      <c r="J47">
        <f>_xlfn.IFNA(+VLOOKUP($B47,'1g -izabrana lica u pravosuđu'!$A$17:$I$44,+J$3,FALSE),"")</f>
        <v>0</v>
      </c>
      <c r="K47">
        <f>_xlfn.IFNA(+VLOOKUP($B47,'1g -izabrana lica u pravosuđu'!$A$17:$I$44,+K$3,FALSE),"")</f>
        <v>0</v>
      </c>
      <c r="L47" s="29"/>
      <c r="M47" s="29"/>
      <c r="N47" s="29"/>
      <c r="O47" s="29"/>
      <c r="P47" s="29"/>
      <c r="T47" s="29">
        <f>_xlfn.IFNA(IF($B47=0,0,+VLOOKUP($B47,'1g -izabrana lica u pravosuđu'!$A$17:$S$44,+T$3,FALSE)),"")</f>
        <v>0</v>
      </c>
      <c r="U47" s="29"/>
      <c r="V47" s="29">
        <f t="shared" si="5"/>
        <v>0</v>
      </c>
      <c r="W47" s="29">
        <f>_xlfn.IFNA(IF($B47=0,0,+VLOOKUP($B47,'1g -izabrana lica u pravosuđu'!$A$17:$S$44,+W$3,FALSE)),"")</f>
        <v>0</v>
      </c>
      <c r="X47" s="29">
        <f>_xlfn.IFNA(IF($B47=0,0,VLOOKUP($B47,'1g -izabrana lica u pravosuđu'!$A$17:$S$44,+X$3,FALSE)),"")</f>
        <v>0</v>
      </c>
      <c r="Y47" s="29">
        <f>+_xlfn.IFNA(IF(B47=0,0,VLOOKUP($B47,'1g -izabrana lica u pravosuđu'!$A$17:$S$44,+Y$3,FALSE)),"")</f>
        <v>0</v>
      </c>
      <c r="Z47" s="29"/>
      <c r="AA47" s="29">
        <f t="shared" si="6"/>
        <v>0</v>
      </c>
      <c r="AB47" s="29">
        <f>+_xlfn.IFNA(IF(B47=0,0,VLOOKUP($B47,'1g -izabrana lica u pravosuđu'!$A$17:$S$44,+AB$3,FALSE)),"")</f>
        <v>0</v>
      </c>
      <c r="AC47" s="29">
        <f>+_xlfn.IFNA(IF(B47=0,0,VLOOKUP($B47,'1g -izabrana lica u pravosuđu'!$A$17:$S$44,+AC$3,FALSE)),"")</f>
        <v>0</v>
      </c>
      <c r="AD47" s="29">
        <f>+IFERROR((W47*'1g -izabrana lica u pravosuđu'!$D$6)/100,"")</f>
        <v>0</v>
      </c>
      <c r="AE47" s="29">
        <f>+IFERROR((X47*'1g -izabrana lica u pravosuđu'!$D$6)/100,"")</f>
        <v>0</v>
      </c>
      <c r="AF47" s="29">
        <f>+IFERROR((AB47*'1g -izabrana lica u pravosuđu'!$D$6)/100,"")</f>
        <v>0</v>
      </c>
      <c r="AG47" s="29">
        <f>+IFERROR((AC47*'1g -izabrana lica u pravosuđu'!$D$6)/100,"")</f>
        <v>0</v>
      </c>
    </row>
    <row r="48" spans="1:33" x14ac:dyDescent="0.2">
      <c r="A48">
        <f t="shared" si="8"/>
        <v>0</v>
      </c>
      <c r="B48">
        <f>+IF(MAX(B$4:B47)+1&lt;=B$1,B47+1,0)</f>
        <v>0</v>
      </c>
      <c r="C48" s="194">
        <f t="shared" si="9"/>
        <v>0</v>
      </c>
      <c r="D48">
        <f t="shared" si="10"/>
        <v>0</v>
      </c>
      <c r="E48" s="319">
        <f t="shared" si="11"/>
        <v>0</v>
      </c>
      <c r="F48" s="194">
        <f t="shared" si="7"/>
        <v>0</v>
      </c>
      <c r="G48">
        <f>_xlfn.IFNA(IF($B48=0,0,+VLOOKUP($B48,'1g -izabrana lica u pravosuđu'!$A$17:$I$50,G$3,FALSE)),"")</f>
        <v>0</v>
      </c>
      <c r="I48">
        <f>_xlfn.IFNA(IF($B48=0,0,+VLOOKUP($B48,'1g -izabrana lica u pravosuđu'!$A$17:$I$50,I$3,FALSE)),"")</f>
        <v>0</v>
      </c>
      <c r="J48">
        <f>_xlfn.IFNA(+VLOOKUP($B48,'1g -izabrana lica u pravosuđu'!$A$17:$I$44,+J$3,FALSE),"")</f>
        <v>0</v>
      </c>
      <c r="K48">
        <f>_xlfn.IFNA(+VLOOKUP($B48,'1g -izabrana lica u pravosuđu'!$A$17:$I$44,+K$3,FALSE),"")</f>
        <v>0</v>
      </c>
      <c r="L48" s="29"/>
      <c r="M48" s="29"/>
      <c r="N48" s="29"/>
      <c r="O48" s="29"/>
      <c r="P48" s="29"/>
      <c r="T48" s="29">
        <f>_xlfn.IFNA(IF($B48=0,0,+VLOOKUP($B48,'1g -izabrana lica u pravosuđu'!$A$17:$S$44,+T$3,FALSE)),"")</f>
        <v>0</v>
      </c>
      <c r="U48" s="29"/>
      <c r="V48" s="29">
        <f t="shared" si="5"/>
        <v>0</v>
      </c>
      <c r="W48" s="29">
        <f>_xlfn.IFNA(IF($B48=0,0,+VLOOKUP($B48,'1g -izabrana lica u pravosuđu'!$A$17:$S$44,+W$3,FALSE)),"")</f>
        <v>0</v>
      </c>
      <c r="X48" s="29">
        <f>_xlfn.IFNA(IF($B48=0,0,VLOOKUP($B48,'1g -izabrana lica u pravosuđu'!$A$17:$S$44,+X$3,FALSE)),"")</f>
        <v>0</v>
      </c>
      <c r="Y48" s="29">
        <f>+_xlfn.IFNA(IF(B48=0,0,VLOOKUP($B48,'1g -izabrana lica u pravosuđu'!$A$17:$S$44,+Y$3,FALSE)),"")</f>
        <v>0</v>
      </c>
      <c r="Z48" s="29"/>
      <c r="AA48" s="29">
        <f t="shared" si="6"/>
        <v>0</v>
      </c>
      <c r="AB48" s="29">
        <f>+_xlfn.IFNA(IF(B48=0,0,VLOOKUP($B48,'1g -izabrana lica u pravosuđu'!$A$17:$S$44,+AB$3,FALSE)),"")</f>
        <v>0</v>
      </c>
      <c r="AC48" s="29">
        <f>+_xlfn.IFNA(IF(B48=0,0,VLOOKUP($B48,'1g -izabrana lica u pravosuđu'!$A$17:$S$44,+AC$3,FALSE)),"")</f>
        <v>0</v>
      </c>
      <c r="AD48" s="29">
        <f>+IFERROR((W48*'1g -izabrana lica u pravosuđu'!$D$6)/100,"")</f>
        <v>0</v>
      </c>
      <c r="AE48" s="29">
        <f>+IFERROR((X48*'1g -izabrana lica u pravosuđu'!$D$6)/100,"")</f>
        <v>0</v>
      </c>
      <c r="AF48" s="29">
        <f>+IFERROR((AB48*'1g -izabrana lica u pravosuđu'!$D$6)/100,"")</f>
        <v>0</v>
      </c>
      <c r="AG48" s="29">
        <f>+IFERROR((AC48*'1g -izabrana lica u pravosuđu'!$D$6)/100,"")</f>
        <v>0</v>
      </c>
    </row>
    <row r="49" spans="1:33" x14ac:dyDescent="0.2">
      <c r="A49">
        <f t="shared" si="8"/>
        <v>0</v>
      </c>
      <c r="B49">
        <f>+IF(MAX(B$4:B48)+1&lt;=B$1,B48+1,0)</f>
        <v>0</v>
      </c>
      <c r="C49" s="194">
        <f t="shared" si="9"/>
        <v>0</v>
      </c>
      <c r="D49">
        <f t="shared" si="10"/>
        <v>0</v>
      </c>
      <c r="E49" s="319">
        <f t="shared" si="11"/>
        <v>0</v>
      </c>
      <c r="F49" s="194">
        <f t="shared" si="7"/>
        <v>0</v>
      </c>
      <c r="G49">
        <f>_xlfn.IFNA(IF($B49=0,0,+VLOOKUP($B49,'1g -izabrana lica u pravosuđu'!$A$17:$I$50,G$3,FALSE)),"")</f>
        <v>0</v>
      </c>
      <c r="I49">
        <f>_xlfn.IFNA(IF($B49=0,0,+VLOOKUP($B49,'1g -izabrana lica u pravosuđu'!$A$17:$I$50,I$3,FALSE)),"")</f>
        <v>0</v>
      </c>
      <c r="J49">
        <f>_xlfn.IFNA(+VLOOKUP($B49,'1g -izabrana lica u pravosuđu'!$A$17:$I$44,+J$3,FALSE),"")</f>
        <v>0</v>
      </c>
      <c r="K49">
        <f>_xlfn.IFNA(+VLOOKUP($B49,'1g -izabrana lica u pravosuđu'!$A$17:$I$44,+K$3,FALSE),"")</f>
        <v>0</v>
      </c>
      <c r="L49" s="29"/>
      <c r="M49" s="29"/>
      <c r="N49" s="29"/>
      <c r="O49" s="29"/>
      <c r="P49" s="29"/>
      <c r="T49" s="29">
        <f>_xlfn.IFNA(IF($B49=0,0,+VLOOKUP($B49,'1g -izabrana lica u pravosuđu'!$A$17:$S$44,+T$3,FALSE)),"")</f>
        <v>0</v>
      </c>
      <c r="U49" s="29"/>
      <c r="V49" s="29">
        <f t="shared" si="5"/>
        <v>0</v>
      </c>
      <c r="W49" s="29">
        <f>_xlfn.IFNA(IF($B49=0,0,+VLOOKUP($B49,'1g -izabrana lica u pravosuđu'!$A$17:$S$44,+W$3,FALSE)),"")</f>
        <v>0</v>
      </c>
      <c r="X49" s="29">
        <f>_xlfn.IFNA(IF($B49=0,0,VLOOKUP($B49,'1g -izabrana lica u pravosuđu'!$A$17:$S$44,+X$3,FALSE)),"")</f>
        <v>0</v>
      </c>
      <c r="Y49" s="29">
        <f>+_xlfn.IFNA(IF(B49=0,0,VLOOKUP($B49,'1g -izabrana lica u pravosuđu'!$A$17:$S$44,+Y$3,FALSE)),"")</f>
        <v>0</v>
      </c>
      <c r="Z49" s="29"/>
      <c r="AA49" s="29">
        <f t="shared" si="6"/>
        <v>0</v>
      </c>
      <c r="AB49" s="29">
        <f>+_xlfn.IFNA(IF(B49=0,0,VLOOKUP($B49,'1g -izabrana lica u pravosuđu'!$A$17:$S$44,+AB$3,FALSE)),"")</f>
        <v>0</v>
      </c>
      <c r="AC49" s="29">
        <f>+_xlfn.IFNA(IF(B49=0,0,VLOOKUP($B49,'1g -izabrana lica u pravosuđu'!$A$17:$S$44,+AC$3,FALSE)),"")</f>
        <v>0</v>
      </c>
      <c r="AD49" s="29">
        <f>+IFERROR((W49*'1g -izabrana lica u pravosuđu'!$D$6)/100,"")</f>
        <v>0</v>
      </c>
      <c r="AE49" s="29">
        <f>+IFERROR((X49*'1g -izabrana lica u pravosuđu'!$D$6)/100,"")</f>
        <v>0</v>
      </c>
      <c r="AF49" s="29">
        <f>+IFERROR((AB49*'1g -izabrana lica u pravosuđu'!$D$6)/100,"")</f>
        <v>0</v>
      </c>
      <c r="AG49" s="29">
        <f>+IFERROR((AC49*'1g -izabrana lica u pravosuđu'!$D$6)/100,"")</f>
        <v>0</v>
      </c>
    </row>
    <row r="50" spans="1:33" x14ac:dyDescent="0.2">
      <c r="A50">
        <f t="shared" si="8"/>
        <v>0</v>
      </c>
      <c r="B50">
        <f>+IF(MAX(B$4:B49)+1&lt;=B$1,B49+1,0)</f>
        <v>0</v>
      </c>
      <c r="C50" s="194">
        <f t="shared" si="9"/>
        <v>0</v>
      </c>
      <c r="D50">
        <f t="shared" si="10"/>
        <v>0</v>
      </c>
      <c r="E50" s="319">
        <f t="shared" si="11"/>
        <v>0</v>
      </c>
      <c r="F50" s="194">
        <f t="shared" si="7"/>
        <v>0</v>
      </c>
      <c r="G50">
        <f>_xlfn.IFNA(IF($B50=0,0,+VLOOKUP($B50,'1g -izabrana lica u pravosuđu'!$A$17:$I$50,G$3,FALSE)),"")</f>
        <v>0</v>
      </c>
      <c r="I50">
        <f>_xlfn.IFNA(IF($B50=0,0,+VLOOKUP($B50,'1g -izabrana lica u pravosuđu'!$A$17:$I$50,I$3,FALSE)),"")</f>
        <v>0</v>
      </c>
      <c r="J50">
        <f>_xlfn.IFNA(+VLOOKUP($B50,'1g -izabrana lica u pravosuđu'!$A$17:$I$44,+J$3,FALSE),"")</f>
        <v>0</v>
      </c>
      <c r="K50">
        <f>_xlfn.IFNA(+VLOOKUP($B50,'1g -izabrana lica u pravosuđu'!$A$17:$I$44,+K$3,FALSE),"")</f>
        <v>0</v>
      </c>
      <c r="L50" s="29"/>
      <c r="M50" s="29"/>
      <c r="N50" s="29"/>
      <c r="O50" s="29"/>
      <c r="P50" s="29"/>
      <c r="T50" s="29">
        <f>_xlfn.IFNA(IF($B50=0,0,+VLOOKUP($B50,'1g -izabrana lica u pravosuđu'!$A$17:$S$44,+T$3,FALSE)),"")</f>
        <v>0</v>
      </c>
      <c r="U50" s="29"/>
      <c r="V50" s="29">
        <f t="shared" si="5"/>
        <v>0</v>
      </c>
      <c r="W50" s="29">
        <f>_xlfn.IFNA(IF($B50=0,0,+VLOOKUP($B50,'1g -izabrana lica u pravosuđu'!$A$17:$S$44,+W$3,FALSE)),"")</f>
        <v>0</v>
      </c>
      <c r="X50" s="29">
        <f>_xlfn.IFNA(IF($B50=0,0,VLOOKUP($B50,'1g -izabrana lica u pravosuđu'!$A$17:$S$44,+X$3,FALSE)),"")</f>
        <v>0</v>
      </c>
      <c r="Y50" s="29">
        <f>+_xlfn.IFNA(IF(B50=0,0,VLOOKUP($B50,'1g -izabrana lica u pravosuđu'!$A$17:$S$44,+Y$3,FALSE)),"")</f>
        <v>0</v>
      </c>
      <c r="Z50" s="29"/>
      <c r="AA50" s="29">
        <f t="shared" si="6"/>
        <v>0</v>
      </c>
      <c r="AB50" s="29">
        <f>+_xlfn.IFNA(IF(B50=0,0,VLOOKUP($B50,'1g -izabrana lica u pravosuđu'!$A$17:$S$44,+AB$3,FALSE)),"")</f>
        <v>0</v>
      </c>
      <c r="AC50" s="29">
        <f>+_xlfn.IFNA(IF(B50=0,0,VLOOKUP($B50,'1g -izabrana lica u pravosuđu'!$A$17:$S$44,+AC$3,FALSE)),"")</f>
        <v>0</v>
      </c>
      <c r="AD50" s="29">
        <f>+IFERROR((W50*'1g -izabrana lica u pravosuđu'!$D$6)/100,"")</f>
        <v>0</v>
      </c>
      <c r="AE50" s="29">
        <f>+IFERROR((X50*'1g -izabrana lica u pravosuđu'!$D$6)/100,"")</f>
        <v>0</v>
      </c>
      <c r="AF50" s="29">
        <f>+IFERROR((AB50*'1g -izabrana lica u pravosuđu'!$D$6)/100,"")</f>
        <v>0</v>
      </c>
      <c r="AG50" s="29">
        <f>+IFERROR((AC50*'1g -izabrana lica u pravosuđu'!$D$6)/100,"")</f>
        <v>0</v>
      </c>
    </row>
    <row r="51" spans="1:33" x14ac:dyDescent="0.2">
      <c r="A51">
        <f t="shared" si="8"/>
        <v>0</v>
      </c>
      <c r="B51">
        <f>+IF(MAX(B$4:B50)+1&lt;=B$1,B50+1,0)</f>
        <v>0</v>
      </c>
      <c r="C51" s="194">
        <f t="shared" si="9"/>
        <v>0</v>
      </c>
      <c r="D51">
        <f t="shared" si="10"/>
        <v>0</v>
      </c>
      <c r="E51" s="319">
        <f t="shared" si="11"/>
        <v>0</v>
      </c>
      <c r="F51" s="194">
        <f t="shared" si="7"/>
        <v>0</v>
      </c>
      <c r="G51">
        <f>_xlfn.IFNA(IF($B51=0,0,+VLOOKUP($B51,'1g -izabrana lica u pravosuđu'!$A$17:$I$50,G$3,FALSE)),"")</f>
        <v>0</v>
      </c>
      <c r="I51">
        <f>_xlfn.IFNA(IF($B51=0,0,+VLOOKUP($B51,'1g -izabrana lica u pravosuđu'!$A$17:$I$50,I$3,FALSE)),"")</f>
        <v>0</v>
      </c>
      <c r="J51">
        <f>_xlfn.IFNA(+VLOOKUP($B51,'1g -izabrana lica u pravosuđu'!$A$17:$I$44,+J$3,FALSE),"")</f>
        <v>0</v>
      </c>
      <c r="K51">
        <f>_xlfn.IFNA(+VLOOKUP($B51,'1g -izabrana lica u pravosuđu'!$A$17:$I$44,+K$3,FALSE),"")</f>
        <v>0</v>
      </c>
      <c r="L51" s="29"/>
      <c r="M51" s="29"/>
      <c r="N51" s="29"/>
      <c r="O51" s="29"/>
      <c r="P51" s="29"/>
      <c r="T51" s="29">
        <f>_xlfn.IFNA(IF($B51=0,0,+VLOOKUP($B51,'1g -izabrana lica u pravosuđu'!$A$17:$S$44,+T$3,FALSE)),"")</f>
        <v>0</v>
      </c>
      <c r="U51" s="29"/>
      <c r="V51" s="29">
        <f t="shared" si="5"/>
        <v>0</v>
      </c>
      <c r="W51" s="29">
        <f>_xlfn.IFNA(IF($B51=0,0,+VLOOKUP($B51,'1g -izabrana lica u pravosuđu'!$A$17:$S$44,+W$3,FALSE)),"")</f>
        <v>0</v>
      </c>
      <c r="X51" s="29">
        <f>_xlfn.IFNA(IF($B51=0,0,VLOOKUP($B51,'1g -izabrana lica u pravosuđu'!$A$17:$S$44,+X$3,FALSE)),"")</f>
        <v>0</v>
      </c>
      <c r="Y51" s="29">
        <f>+_xlfn.IFNA(IF(B51=0,0,VLOOKUP($B51,'1g -izabrana lica u pravosuđu'!$A$17:$S$44,+Y$3,FALSE)),"")</f>
        <v>0</v>
      </c>
      <c r="Z51" s="29"/>
      <c r="AA51" s="29">
        <f t="shared" si="6"/>
        <v>0</v>
      </c>
      <c r="AB51" s="29">
        <f>+_xlfn.IFNA(IF(B51=0,0,VLOOKUP($B51,'1g -izabrana lica u pravosuđu'!$A$17:$S$44,+AB$3,FALSE)),"")</f>
        <v>0</v>
      </c>
      <c r="AC51" s="29">
        <f>+_xlfn.IFNA(IF(B51=0,0,VLOOKUP($B51,'1g -izabrana lica u pravosuđu'!$A$17:$S$44,+AC$3,FALSE)),"")</f>
        <v>0</v>
      </c>
      <c r="AD51" s="29">
        <f>+IFERROR((W51*'1g -izabrana lica u pravosuđu'!$D$6)/100,"")</f>
        <v>0</v>
      </c>
      <c r="AE51" s="29">
        <f>+IFERROR((X51*'1g -izabrana lica u pravosuđu'!$D$6)/100,"")</f>
        <v>0</v>
      </c>
      <c r="AF51" s="29">
        <f>+IFERROR((AB51*'1g -izabrana lica u pravosuđu'!$D$6)/100,"")</f>
        <v>0</v>
      </c>
      <c r="AG51" s="29">
        <f>+IFERROR((AC51*'1g -izabrana lica u pravosuđu'!$D$6)/100,"")</f>
        <v>0</v>
      </c>
    </row>
    <row r="52" spans="1:33" x14ac:dyDescent="0.2">
      <c r="A52">
        <f t="shared" si="8"/>
        <v>0</v>
      </c>
      <c r="B52">
        <f>+IF(MAX(B$4:B51)+1&lt;=B$1,B51+1,0)</f>
        <v>0</v>
      </c>
      <c r="C52" s="194">
        <f t="shared" si="9"/>
        <v>0</v>
      </c>
      <c r="D52">
        <f t="shared" si="10"/>
        <v>0</v>
      </c>
      <c r="E52" s="319">
        <f t="shared" si="11"/>
        <v>0</v>
      </c>
      <c r="F52" s="194">
        <f t="shared" si="7"/>
        <v>0</v>
      </c>
      <c r="G52">
        <f>_xlfn.IFNA(IF($B52=0,0,+VLOOKUP($B52,'1g -izabrana lica u pravosuđu'!$A$17:$I$50,G$3,FALSE)),"")</f>
        <v>0</v>
      </c>
      <c r="I52">
        <f>_xlfn.IFNA(IF($B52=0,0,+VLOOKUP($B52,'1g -izabrana lica u pravosuđu'!$A$17:$I$50,I$3,FALSE)),"")</f>
        <v>0</v>
      </c>
      <c r="J52">
        <f>_xlfn.IFNA(+VLOOKUP($B52,'1g -izabrana lica u pravosuđu'!$A$17:$I$44,+J$3,FALSE),"")</f>
        <v>0</v>
      </c>
      <c r="K52">
        <f>_xlfn.IFNA(+VLOOKUP($B52,'1g -izabrana lica u pravosuđu'!$A$17:$I$44,+K$3,FALSE),"")</f>
        <v>0</v>
      </c>
      <c r="L52" s="29"/>
      <c r="M52" s="29"/>
      <c r="N52" s="29"/>
      <c r="O52" s="29"/>
      <c r="P52" s="29"/>
      <c r="T52" s="29">
        <f>_xlfn.IFNA(IF($B52=0,0,+VLOOKUP($B52,'1g -izabrana lica u pravosuđu'!$A$17:$S$44,+T$3,FALSE)),"")</f>
        <v>0</v>
      </c>
      <c r="U52" s="29"/>
      <c r="V52" s="29">
        <f t="shared" si="5"/>
        <v>0</v>
      </c>
      <c r="W52" s="29">
        <f>_xlfn.IFNA(IF($B52=0,0,+VLOOKUP($B52,'1g -izabrana lica u pravosuđu'!$A$17:$S$44,+W$3,FALSE)),"")</f>
        <v>0</v>
      </c>
      <c r="X52" s="29">
        <f>_xlfn.IFNA(IF($B52=0,0,VLOOKUP($B52,'1g -izabrana lica u pravosuđu'!$A$17:$S$44,+X$3,FALSE)),"")</f>
        <v>0</v>
      </c>
      <c r="Y52" s="29">
        <f>+_xlfn.IFNA(IF(B52=0,0,VLOOKUP($B52,'1g -izabrana lica u pravosuđu'!$A$17:$S$44,+Y$3,FALSE)),"")</f>
        <v>0</v>
      </c>
      <c r="Z52" s="29"/>
      <c r="AA52" s="29">
        <f t="shared" si="6"/>
        <v>0</v>
      </c>
      <c r="AB52" s="29">
        <f>+_xlfn.IFNA(IF(B52=0,0,VLOOKUP($B52,'1g -izabrana lica u pravosuđu'!$A$17:$S$44,+AB$3,FALSE)),"")</f>
        <v>0</v>
      </c>
      <c r="AC52" s="29">
        <f>+_xlfn.IFNA(IF(B52=0,0,VLOOKUP($B52,'1g -izabrana lica u pravosuđu'!$A$17:$S$44,+AC$3,FALSE)),"")</f>
        <v>0</v>
      </c>
      <c r="AD52" s="29">
        <f>+IFERROR((W52*'1g -izabrana lica u pravosuđu'!$D$6)/100,"")</f>
        <v>0</v>
      </c>
      <c r="AE52" s="29">
        <f>+IFERROR((X52*'1g -izabrana lica u pravosuđu'!$D$6)/100,"")</f>
        <v>0</v>
      </c>
      <c r="AF52" s="29">
        <f>+IFERROR((AB52*'1g -izabrana lica u pravosuđu'!$D$6)/100,"")</f>
        <v>0</v>
      </c>
      <c r="AG52" s="29">
        <f>+IFERROR((AC52*'1g -izabrana lica u pravosuđu'!$D$6)/100,"")</f>
        <v>0</v>
      </c>
    </row>
    <row r="53" spans="1:33" x14ac:dyDescent="0.2">
      <c r="A53">
        <f t="shared" si="8"/>
        <v>0</v>
      </c>
      <c r="B53">
        <f>+IF(MAX(B$4:B52)+1&lt;=B$1,B52+1,0)</f>
        <v>0</v>
      </c>
      <c r="C53" s="194">
        <f t="shared" si="9"/>
        <v>0</v>
      </c>
      <c r="D53">
        <f t="shared" si="10"/>
        <v>0</v>
      </c>
      <c r="E53" s="319">
        <f t="shared" si="11"/>
        <v>0</v>
      </c>
      <c r="F53" s="194">
        <f t="shared" si="7"/>
        <v>0</v>
      </c>
      <c r="G53">
        <f>_xlfn.IFNA(IF($B53=0,0,+VLOOKUP($B53,'1g -izabrana lica u pravosuđu'!$A$17:$I$50,G$3,FALSE)),"")</f>
        <v>0</v>
      </c>
      <c r="I53">
        <f>_xlfn.IFNA(IF($B53=0,0,+VLOOKUP($B53,'1g -izabrana lica u pravosuđu'!$A$17:$I$50,I$3,FALSE)),"")</f>
        <v>0</v>
      </c>
      <c r="J53">
        <f>_xlfn.IFNA(+VLOOKUP($B53,'1g -izabrana lica u pravosuđu'!$A$17:$I$44,+J$3,FALSE),"")</f>
        <v>0</v>
      </c>
      <c r="K53">
        <f>_xlfn.IFNA(+VLOOKUP($B53,'1g -izabrana lica u pravosuđu'!$A$17:$I$44,+K$3,FALSE),"")</f>
        <v>0</v>
      </c>
      <c r="L53" s="29"/>
      <c r="M53" s="29"/>
      <c r="N53" s="29"/>
      <c r="O53" s="29"/>
      <c r="P53" s="29"/>
      <c r="T53" s="29">
        <f>_xlfn.IFNA(IF($B53=0,0,+VLOOKUP($B53,'1g -izabrana lica u pravosuđu'!$A$17:$S$44,+T$3,FALSE)),"")</f>
        <v>0</v>
      </c>
      <c r="U53" s="29"/>
      <c r="V53" s="29">
        <f t="shared" si="5"/>
        <v>0</v>
      </c>
      <c r="W53" s="29">
        <f>_xlfn.IFNA(IF($B53=0,0,+VLOOKUP($B53,'1g -izabrana lica u pravosuđu'!$A$17:$S$44,+W$3,FALSE)),"")</f>
        <v>0</v>
      </c>
      <c r="X53" s="29">
        <f>_xlfn.IFNA(IF($B53=0,0,VLOOKUP($B53,'1g -izabrana lica u pravosuđu'!$A$17:$S$44,+X$3,FALSE)),"")</f>
        <v>0</v>
      </c>
      <c r="Y53" s="29">
        <f>+_xlfn.IFNA(IF(B53=0,0,VLOOKUP($B53,'1g -izabrana lica u pravosuđu'!$A$17:$S$44,+Y$3,FALSE)),"")</f>
        <v>0</v>
      </c>
      <c r="Z53" s="29"/>
      <c r="AA53" s="29">
        <f t="shared" si="6"/>
        <v>0</v>
      </c>
      <c r="AB53" s="29">
        <f>+_xlfn.IFNA(IF(B53=0,0,VLOOKUP($B53,'1g -izabrana lica u pravosuđu'!$A$17:$S$44,+AB$3,FALSE)),"")</f>
        <v>0</v>
      </c>
      <c r="AC53" s="29">
        <f>+_xlfn.IFNA(IF(B53=0,0,VLOOKUP($B53,'1g -izabrana lica u pravosuđu'!$A$17:$S$44,+AC$3,FALSE)),"")</f>
        <v>0</v>
      </c>
      <c r="AD53" s="29">
        <f>+IFERROR((W53*'1g -izabrana lica u pravosuđu'!$D$6)/100,"")</f>
        <v>0</v>
      </c>
      <c r="AE53" s="29">
        <f>+IFERROR((X53*'1g -izabrana lica u pravosuđu'!$D$6)/100,"")</f>
        <v>0</v>
      </c>
      <c r="AF53" s="29">
        <f>+IFERROR((AB53*'1g -izabrana lica u pravosuđu'!$D$6)/100,"")</f>
        <v>0</v>
      </c>
      <c r="AG53" s="29">
        <f>+IFERROR((AC53*'1g -izabrana lica u pravosuđu'!$D$6)/100,"")</f>
        <v>0</v>
      </c>
    </row>
    <row r="54" spans="1:33" x14ac:dyDescent="0.2">
      <c r="A54">
        <f t="shared" si="8"/>
        <v>0</v>
      </c>
      <c r="B54">
        <f>+IF(MAX(B$4:B53)+1&lt;=B$1,B53+1,0)</f>
        <v>0</v>
      </c>
      <c r="C54" s="194">
        <f t="shared" si="9"/>
        <v>0</v>
      </c>
      <c r="D54">
        <f t="shared" si="10"/>
        <v>0</v>
      </c>
      <c r="E54" s="319">
        <f t="shared" si="11"/>
        <v>0</v>
      </c>
      <c r="F54" s="194">
        <f t="shared" si="7"/>
        <v>0</v>
      </c>
      <c r="G54">
        <f>_xlfn.IFNA(IF($B54=0,0,+VLOOKUP($B54,'1g -izabrana lica u pravosuđu'!$A$17:$I$50,G$3,FALSE)),"")</f>
        <v>0</v>
      </c>
      <c r="I54">
        <f>_xlfn.IFNA(IF($B54=0,0,+VLOOKUP($B54,'1g -izabrana lica u pravosuđu'!$A$17:$I$50,I$3,FALSE)),"")</f>
        <v>0</v>
      </c>
      <c r="J54">
        <f>_xlfn.IFNA(+VLOOKUP($B54,'1g -izabrana lica u pravosuđu'!$A$17:$I$44,+J$3,FALSE),"")</f>
        <v>0</v>
      </c>
      <c r="K54">
        <f>_xlfn.IFNA(+VLOOKUP($B54,'1g -izabrana lica u pravosuđu'!$A$17:$I$44,+K$3,FALSE),"")</f>
        <v>0</v>
      </c>
      <c r="L54" s="29"/>
      <c r="M54" s="29"/>
      <c r="N54" s="29"/>
      <c r="O54" s="29"/>
      <c r="P54" s="29"/>
      <c r="T54" s="29">
        <f>_xlfn.IFNA(IF($B54=0,0,+VLOOKUP($B54,'1g -izabrana lica u pravosuđu'!$A$17:$S$44,+T$3,FALSE)),"")</f>
        <v>0</v>
      </c>
      <c r="U54" s="29"/>
      <c r="V54" s="29">
        <f t="shared" si="5"/>
        <v>0</v>
      </c>
      <c r="W54" s="29">
        <f>_xlfn.IFNA(IF($B54=0,0,+VLOOKUP($B54,'1g -izabrana lica u pravosuđu'!$A$17:$S$44,+W$3,FALSE)),"")</f>
        <v>0</v>
      </c>
      <c r="X54" s="29">
        <f>_xlfn.IFNA(IF($B54=0,0,VLOOKUP($B54,'1g -izabrana lica u pravosuđu'!$A$17:$S$44,+X$3,FALSE)),"")</f>
        <v>0</v>
      </c>
      <c r="Y54" s="29">
        <f>+_xlfn.IFNA(IF(B54=0,0,VLOOKUP($B54,'1g -izabrana lica u pravosuđu'!$A$17:$S$44,+Y$3,FALSE)),"")</f>
        <v>0</v>
      </c>
      <c r="Z54" s="29"/>
      <c r="AA54" s="29">
        <f t="shared" si="6"/>
        <v>0</v>
      </c>
      <c r="AB54" s="29">
        <f>+_xlfn.IFNA(IF(B54=0,0,VLOOKUP($B54,'1g -izabrana lica u pravosuđu'!$A$17:$S$44,+AB$3,FALSE)),"")</f>
        <v>0</v>
      </c>
      <c r="AC54" s="29">
        <f>+_xlfn.IFNA(IF(B54=0,0,VLOOKUP($B54,'1g -izabrana lica u pravosuđu'!$A$17:$S$44,+AC$3,FALSE)),"")</f>
        <v>0</v>
      </c>
      <c r="AD54" s="29">
        <f>+IFERROR((W54*'1g -izabrana lica u pravosuđu'!$D$6)/100,"")</f>
        <v>0</v>
      </c>
      <c r="AE54" s="29">
        <f>+IFERROR((X54*'1g -izabrana lica u pravosuđu'!$D$6)/100,"")</f>
        <v>0</v>
      </c>
      <c r="AF54" s="29">
        <f>+IFERROR((AB54*'1g -izabrana lica u pravosuđu'!$D$6)/100,"")</f>
        <v>0</v>
      </c>
      <c r="AG54" s="29">
        <f>+IFERROR((AC54*'1g -izabrana lica u pravosuđu'!$D$6)/100,"")</f>
        <v>0</v>
      </c>
    </row>
    <row r="55" spans="1:33" x14ac:dyDescent="0.2">
      <c r="A55">
        <f t="shared" si="8"/>
        <v>0</v>
      </c>
      <c r="B55">
        <f>+IF(MAX(B$4:B54)+1&lt;=B$1,B54+1,0)</f>
        <v>0</v>
      </c>
      <c r="C55" s="194">
        <f t="shared" si="9"/>
        <v>0</v>
      </c>
      <c r="D55">
        <f t="shared" si="10"/>
        <v>0</v>
      </c>
      <c r="E55" s="319">
        <f t="shared" si="11"/>
        <v>0</v>
      </c>
      <c r="F55" s="194">
        <f t="shared" si="7"/>
        <v>0</v>
      </c>
      <c r="G55">
        <f>_xlfn.IFNA(IF($B55=0,0,+VLOOKUP($B55,'1g -izabrana lica u pravosuđu'!$A$17:$I$50,G$3,FALSE)),"")</f>
        <v>0</v>
      </c>
      <c r="I55">
        <f>_xlfn.IFNA(IF($B55=0,0,+VLOOKUP($B55,'1g -izabrana lica u pravosuđu'!$A$17:$I$50,I$3,FALSE)),"")</f>
        <v>0</v>
      </c>
      <c r="J55">
        <f>_xlfn.IFNA(+VLOOKUP($B55,'1g -izabrana lica u pravosuđu'!$A$17:$I$44,+J$3,FALSE),"")</f>
        <v>0</v>
      </c>
      <c r="K55">
        <f>_xlfn.IFNA(+VLOOKUP($B55,'1g -izabrana lica u pravosuđu'!$A$17:$I$44,+K$3,FALSE),"")</f>
        <v>0</v>
      </c>
      <c r="L55" s="29"/>
      <c r="M55" s="29"/>
      <c r="N55" s="29"/>
      <c r="O55" s="29"/>
      <c r="P55" s="29"/>
      <c r="T55" s="29">
        <f>_xlfn.IFNA(IF($B55=0,0,+VLOOKUP($B55,'1g -izabrana lica u pravosuđu'!$A$17:$S$44,+T$3,FALSE)),"")</f>
        <v>0</v>
      </c>
      <c r="U55" s="29"/>
      <c r="V55" s="29">
        <f t="shared" si="5"/>
        <v>0</v>
      </c>
      <c r="W55" s="29">
        <f>_xlfn.IFNA(IF($B55=0,0,+VLOOKUP($B55,'1g -izabrana lica u pravosuđu'!$A$17:$S$44,+W$3,FALSE)),"")</f>
        <v>0</v>
      </c>
      <c r="X55" s="29">
        <f>_xlfn.IFNA(IF($B55=0,0,VLOOKUP($B55,'1g -izabrana lica u pravosuđu'!$A$17:$S$44,+X$3,FALSE)),"")</f>
        <v>0</v>
      </c>
      <c r="Y55" s="29">
        <f>+_xlfn.IFNA(IF(B55=0,0,VLOOKUP($B55,'1g -izabrana lica u pravosuđu'!$A$17:$S$44,+Y$3,FALSE)),"")</f>
        <v>0</v>
      </c>
      <c r="Z55" s="29"/>
      <c r="AA55" s="29">
        <f t="shared" si="6"/>
        <v>0</v>
      </c>
      <c r="AB55" s="29">
        <f>+_xlfn.IFNA(IF(B55=0,0,VLOOKUP($B55,'1g -izabrana lica u pravosuđu'!$A$17:$S$44,+AB$3,FALSE)),"")</f>
        <v>0</v>
      </c>
      <c r="AC55" s="29">
        <f>+_xlfn.IFNA(IF(B55=0,0,VLOOKUP($B55,'1g -izabrana lica u pravosuđu'!$A$17:$S$44,+AC$3,FALSE)),"")</f>
        <v>0</v>
      </c>
      <c r="AD55" s="29">
        <f>+IFERROR((W55*'1g -izabrana lica u pravosuđu'!$D$6)/100,"")</f>
        <v>0</v>
      </c>
      <c r="AE55" s="29">
        <f>+IFERROR((X55*'1g -izabrana lica u pravosuđu'!$D$6)/100,"")</f>
        <v>0</v>
      </c>
      <c r="AF55" s="29">
        <f>+IFERROR((AB55*'1g -izabrana lica u pravosuđu'!$D$6)/100,"")</f>
        <v>0</v>
      </c>
      <c r="AG55" s="29">
        <f>+IFERROR((AC55*'1g -izabrana lica u pravosuđu'!$D$6)/100,"")</f>
        <v>0</v>
      </c>
    </row>
    <row r="56" spans="1:33" x14ac:dyDescent="0.2">
      <c r="A56">
        <f t="shared" si="8"/>
        <v>0</v>
      </c>
      <c r="B56">
        <f>+IF(MAX(B$4:B55)+1&lt;=B$1,B55+1,0)</f>
        <v>0</v>
      </c>
      <c r="C56" s="194">
        <f t="shared" si="9"/>
        <v>0</v>
      </c>
      <c r="D56">
        <f t="shared" si="10"/>
        <v>0</v>
      </c>
      <c r="E56" s="319">
        <f t="shared" si="11"/>
        <v>0</v>
      </c>
      <c r="F56" s="194">
        <f t="shared" si="7"/>
        <v>0</v>
      </c>
      <c r="G56">
        <f>_xlfn.IFNA(IF($B56=0,0,+VLOOKUP($B56,'1g -izabrana lica u pravosuđu'!$A$17:$I$50,G$3,FALSE)),"")</f>
        <v>0</v>
      </c>
      <c r="I56">
        <f>_xlfn.IFNA(IF($B56=0,0,+VLOOKUP($B56,'1g -izabrana lica u pravosuđu'!$A$17:$I$50,I$3,FALSE)),"")</f>
        <v>0</v>
      </c>
      <c r="J56">
        <f>_xlfn.IFNA(+VLOOKUP($B56,'1g -izabrana lica u pravosuđu'!$A$17:$I$44,+J$3,FALSE),"")</f>
        <v>0</v>
      </c>
      <c r="K56">
        <f>_xlfn.IFNA(+VLOOKUP($B56,'1g -izabrana lica u pravosuđu'!$A$17:$I$44,+K$3,FALSE),"")</f>
        <v>0</v>
      </c>
      <c r="L56" s="29"/>
      <c r="M56" s="29"/>
      <c r="N56" s="29"/>
      <c r="O56" s="29"/>
      <c r="P56" s="29"/>
      <c r="T56" s="29">
        <f>_xlfn.IFNA(IF($B56=0,0,+VLOOKUP($B56,'1g -izabrana lica u pravosuđu'!$A$17:$S$44,+T$3,FALSE)),"")</f>
        <v>0</v>
      </c>
      <c r="U56" s="29"/>
      <c r="V56" s="29">
        <f t="shared" si="5"/>
        <v>0</v>
      </c>
      <c r="W56" s="29">
        <f>_xlfn.IFNA(IF($B56=0,0,+VLOOKUP($B56,'1g -izabrana lica u pravosuđu'!$A$17:$S$44,+W$3,FALSE)),"")</f>
        <v>0</v>
      </c>
      <c r="X56" s="29">
        <f>_xlfn.IFNA(IF($B56=0,0,VLOOKUP($B56,'1g -izabrana lica u pravosuđu'!$A$17:$S$44,+X$3,FALSE)),"")</f>
        <v>0</v>
      </c>
      <c r="Y56" s="29">
        <f>+_xlfn.IFNA(IF(B56=0,0,VLOOKUP($B56,'1g -izabrana lica u pravosuđu'!$A$17:$S$44,+Y$3,FALSE)),"")</f>
        <v>0</v>
      </c>
      <c r="Z56" s="29"/>
      <c r="AA56" s="29">
        <f t="shared" si="6"/>
        <v>0</v>
      </c>
      <c r="AB56" s="29">
        <f>+_xlfn.IFNA(IF(B56=0,0,VLOOKUP($B56,'1g -izabrana lica u pravosuđu'!$A$17:$S$44,+AB$3,FALSE)),"")</f>
        <v>0</v>
      </c>
      <c r="AC56" s="29">
        <f>+_xlfn.IFNA(IF(B56=0,0,VLOOKUP($B56,'1g -izabrana lica u pravosuđu'!$A$17:$S$44,+AC$3,FALSE)),"")</f>
        <v>0</v>
      </c>
      <c r="AD56" s="29">
        <f>+IFERROR((W56*'1g -izabrana lica u pravosuđu'!$D$6)/100,"")</f>
        <v>0</v>
      </c>
      <c r="AE56" s="29">
        <f>+IFERROR((X56*'1g -izabrana lica u pravosuđu'!$D$6)/100,"")</f>
        <v>0</v>
      </c>
      <c r="AF56" s="29">
        <f>+IFERROR((AB56*'1g -izabrana lica u pravosuđu'!$D$6)/100,"")</f>
        <v>0</v>
      </c>
      <c r="AG56" s="29">
        <f>+IFERROR((AC56*'1g -izabrana lica u pravosuđu'!$D$6)/100,"")</f>
        <v>0</v>
      </c>
    </row>
    <row r="57" spans="1:33" x14ac:dyDescent="0.2">
      <c r="A57">
        <f t="shared" si="8"/>
        <v>0</v>
      </c>
      <c r="B57">
        <f>+IF(MAX(B$4:B56)+1&lt;=B$1,B56+1,0)</f>
        <v>0</v>
      </c>
      <c r="C57" s="194">
        <f t="shared" si="9"/>
        <v>0</v>
      </c>
      <c r="D57">
        <f t="shared" si="10"/>
        <v>0</v>
      </c>
      <c r="E57" s="319">
        <f t="shared" si="11"/>
        <v>0</v>
      </c>
      <c r="F57" s="194">
        <f t="shared" si="7"/>
        <v>0</v>
      </c>
      <c r="G57">
        <f>_xlfn.IFNA(IF($B57=0,0,+VLOOKUP($B57,'1g -izabrana lica u pravosuđu'!$A$17:$I$50,G$3,FALSE)),"")</f>
        <v>0</v>
      </c>
      <c r="I57">
        <f>_xlfn.IFNA(IF($B57=0,0,+VLOOKUP($B57,'1g -izabrana lica u pravosuđu'!$A$17:$I$50,I$3,FALSE)),"")</f>
        <v>0</v>
      </c>
      <c r="J57">
        <f>_xlfn.IFNA(+VLOOKUP($B57,'1g -izabrana lica u pravosuđu'!$A$17:$I$44,+J$3,FALSE),"")</f>
        <v>0</v>
      </c>
      <c r="K57">
        <f>_xlfn.IFNA(+VLOOKUP($B57,'1g -izabrana lica u pravosuđu'!$A$17:$I$44,+K$3,FALSE),"")</f>
        <v>0</v>
      </c>
      <c r="L57" s="29"/>
      <c r="M57" s="29"/>
      <c r="N57" s="29"/>
      <c r="O57" s="29"/>
      <c r="P57" s="29"/>
      <c r="T57" s="29">
        <f>_xlfn.IFNA(IF($B57=0,0,+VLOOKUP($B57,'1g -izabrana lica u pravosuđu'!$A$17:$S$44,+T$3,FALSE)),"")</f>
        <v>0</v>
      </c>
      <c r="U57" s="29"/>
      <c r="V57" s="29">
        <f t="shared" si="5"/>
        <v>0</v>
      </c>
      <c r="W57" s="29">
        <f>_xlfn.IFNA(IF($B57=0,0,+VLOOKUP($B57,'1g -izabrana lica u pravosuđu'!$A$17:$S$44,+W$3,FALSE)),"")</f>
        <v>0</v>
      </c>
      <c r="X57" s="29">
        <f>_xlfn.IFNA(IF($B57=0,0,VLOOKUP($B57,'1g -izabrana lica u pravosuđu'!$A$17:$S$44,+X$3,FALSE)),"")</f>
        <v>0</v>
      </c>
      <c r="Y57" s="29">
        <f>+_xlfn.IFNA(IF(B57=0,0,VLOOKUP($B57,'1g -izabrana lica u pravosuđu'!$A$17:$S$44,+Y$3,FALSE)),"")</f>
        <v>0</v>
      </c>
      <c r="Z57" s="29"/>
      <c r="AA57" s="29">
        <f t="shared" si="6"/>
        <v>0</v>
      </c>
      <c r="AB57" s="29">
        <f>+_xlfn.IFNA(IF(B57=0,0,VLOOKUP($B57,'1g -izabrana lica u pravosuđu'!$A$17:$S$44,+AB$3,FALSE)),"")</f>
        <v>0</v>
      </c>
      <c r="AC57" s="29">
        <f>+_xlfn.IFNA(IF(B57=0,0,VLOOKUP($B57,'1g -izabrana lica u pravosuđu'!$A$17:$S$44,+AC$3,FALSE)),"")</f>
        <v>0</v>
      </c>
      <c r="AD57" s="29">
        <f>+IFERROR((W57*'1g -izabrana lica u pravosuđu'!$D$6)/100,"")</f>
        <v>0</v>
      </c>
      <c r="AE57" s="29">
        <f>+IFERROR((X57*'1g -izabrana lica u pravosuđu'!$D$6)/100,"")</f>
        <v>0</v>
      </c>
      <c r="AF57" s="29">
        <f>+IFERROR((AB57*'1g -izabrana lica u pravosuđu'!$D$6)/100,"")</f>
        <v>0</v>
      </c>
      <c r="AG57" s="29">
        <f>+IFERROR((AC57*'1g -izabrana lica u pravosuđu'!$D$6)/100,"")</f>
        <v>0</v>
      </c>
    </row>
    <row r="58" spans="1:33" x14ac:dyDescent="0.2">
      <c r="A58">
        <f t="shared" si="8"/>
        <v>0</v>
      </c>
      <c r="B58">
        <f>+IF(MAX(B$4:B57)+1&lt;=B$1,B57+1,0)</f>
        <v>0</v>
      </c>
      <c r="C58" s="194">
        <f t="shared" si="9"/>
        <v>0</v>
      </c>
      <c r="D58">
        <f t="shared" si="10"/>
        <v>0</v>
      </c>
      <c r="E58" s="319">
        <f t="shared" si="11"/>
        <v>0</v>
      </c>
      <c r="F58" s="194">
        <f t="shared" si="7"/>
        <v>0</v>
      </c>
      <c r="G58">
        <f>_xlfn.IFNA(IF($B58=0,0,+VLOOKUP($B58,'1g -izabrana lica u pravosuđu'!$A$17:$I$50,G$3,FALSE)),"")</f>
        <v>0</v>
      </c>
      <c r="I58">
        <f>_xlfn.IFNA(IF($B58=0,0,+VLOOKUP($B58,'1g -izabrana lica u pravosuđu'!$A$17:$I$50,I$3,FALSE)),"")</f>
        <v>0</v>
      </c>
      <c r="J58">
        <f>_xlfn.IFNA(+VLOOKUP($B58,'1g -izabrana lica u pravosuđu'!$A$17:$I$44,+J$3,FALSE),"")</f>
        <v>0</v>
      </c>
      <c r="K58">
        <f>_xlfn.IFNA(+VLOOKUP($B58,'1g -izabrana lica u pravosuđu'!$A$17:$I$44,+K$3,FALSE),"")</f>
        <v>0</v>
      </c>
      <c r="L58" s="29"/>
      <c r="M58" s="29"/>
      <c r="N58" s="29"/>
      <c r="O58" s="29"/>
      <c r="P58" s="29"/>
      <c r="T58" s="29">
        <f>_xlfn.IFNA(IF($B58=0,0,+VLOOKUP($B58,'1g -izabrana lica u pravosuđu'!$A$17:$S$44,+T$3,FALSE)),"")</f>
        <v>0</v>
      </c>
      <c r="U58" s="29"/>
      <c r="V58" s="29">
        <f t="shared" si="5"/>
        <v>0</v>
      </c>
      <c r="W58" s="29">
        <f>_xlfn.IFNA(IF($B58=0,0,+VLOOKUP($B58,'1g -izabrana lica u pravosuđu'!$A$17:$S$44,+W$3,FALSE)),"")</f>
        <v>0</v>
      </c>
      <c r="X58" s="29">
        <f>_xlfn.IFNA(IF($B58=0,0,VLOOKUP($B58,'1g -izabrana lica u pravosuđu'!$A$17:$S$44,+X$3,FALSE)),"")</f>
        <v>0</v>
      </c>
      <c r="Y58" s="29">
        <f>+_xlfn.IFNA(IF(B58=0,0,VLOOKUP($B58,'1g -izabrana lica u pravosuđu'!$A$17:$S$44,+Y$3,FALSE)),"")</f>
        <v>0</v>
      </c>
      <c r="Z58" s="29"/>
      <c r="AA58" s="29">
        <f t="shared" si="6"/>
        <v>0</v>
      </c>
      <c r="AB58" s="29">
        <f>+_xlfn.IFNA(IF(B58=0,0,VLOOKUP($B58,'1g -izabrana lica u pravosuđu'!$A$17:$S$44,+AB$3,FALSE)),"")</f>
        <v>0</v>
      </c>
      <c r="AC58" s="29">
        <f>+_xlfn.IFNA(IF(B58=0,0,VLOOKUP($B58,'1g -izabrana lica u pravosuđu'!$A$17:$S$44,+AC$3,FALSE)),"")</f>
        <v>0</v>
      </c>
      <c r="AD58" s="29">
        <f>+IFERROR((W58*'1g -izabrana lica u pravosuđu'!$D$6)/100,"")</f>
        <v>0</v>
      </c>
      <c r="AE58" s="29">
        <f>+IFERROR((X58*'1g -izabrana lica u pravosuđu'!$D$6)/100,"")</f>
        <v>0</v>
      </c>
      <c r="AF58" s="29">
        <f>+IFERROR((AB58*'1g -izabrana lica u pravosuđu'!$D$6)/100,"")</f>
        <v>0</v>
      </c>
      <c r="AG58" s="29">
        <f>+IFERROR((AC58*'1g -izabrana lica u pravosuđu'!$D$6)/100,"")</f>
        <v>0</v>
      </c>
    </row>
    <row r="59" spans="1:33" x14ac:dyDescent="0.2">
      <c r="A59">
        <f t="shared" si="8"/>
        <v>0</v>
      </c>
      <c r="B59">
        <f>+IF(MAX(B$4:B58)+1&lt;=B$1,B58+1,0)</f>
        <v>0</v>
      </c>
      <c r="C59" s="194">
        <f t="shared" si="9"/>
        <v>0</v>
      </c>
      <c r="D59">
        <f t="shared" si="10"/>
        <v>0</v>
      </c>
      <c r="E59" s="319">
        <f t="shared" si="11"/>
        <v>0</v>
      </c>
      <c r="F59" s="194">
        <f t="shared" si="7"/>
        <v>0</v>
      </c>
      <c r="G59">
        <f>_xlfn.IFNA(IF($B59=0,0,+VLOOKUP($B59,'1g -izabrana lica u pravosuđu'!$A$17:$I$50,G$3,FALSE)),"")</f>
        <v>0</v>
      </c>
      <c r="I59">
        <f>_xlfn.IFNA(IF($B59=0,0,+VLOOKUP($B59,'1g -izabrana lica u pravosuđu'!$A$17:$I$50,I$3,FALSE)),"")</f>
        <v>0</v>
      </c>
      <c r="J59">
        <f>_xlfn.IFNA(+VLOOKUP($B59,'1g -izabrana lica u pravosuđu'!$A$17:$I$44,+J$3,FALSE),"")</f>
        <v>0</v>
      </c>
      <c r="K59">
        <f>_xlfn.IFNA(+VLOOKUP($B59,'1g -izabrana lica u pravosuđu'!$A$17:$I$44,+K$3,FALSE),"")</f>
        <v>0</v>
      </c>
      <c r="L59" s="29"/>
      <c r="M59" s="29"/>
      <c r="N59" s="29"/>
      <c r="O59" s="29"/>
      <c r="P59" s="29"/>
      <c r="T59" s="29">
        <f>_xlfn.IFNA(IF($B59=0,0,+VLOOKUP($B59,'1g -izabrana lica u pravosuđu'!$A$17:$S$44,+T$3,FALSE)),"")</f>
        <v>0</v>
      </c>
      <c r="U59" s="29"/>
      <c r="V59" s="29">
        <f t="shared" si="5"/>
        <v>0</v>
      </c>
      <c r="W59" s="29">
        <f>_xlfn.IFNA(IF($B59=0,0,+VLOOKUP($B59,'1g -izabrana lica u pravosuđu'!$A$17:$S$44,+W$3,FALSE)),"")</f>
        <v>0</v>
      </c>
      <c r="X59" s="29">
        <f>_xlfn.IFNA(IF($B59=0,0,VLOOKUP($B59,'1g -izabrana lica u pravosuđu'!$A$17:$S$44,+X$3,FALSE)),"")</f>
        <v>0</v>
      </c>
      <c r="Y59" s="29">
        <f>+_xlfn.IFNA(IF(B59=0,0,VLOOKUP($B59,'1g -izabrana lica u pravosuđu'!$A$17:$S$44,+Y$3,FALSE)),"")</f>
        <v>0</v>
      </c>
      <c r="Z59" s="29"/>
      <c r="AA59" s="29">
        <f t="shared" si="6"/>
        <v>0</v>
      </c>
      <c r="AB59" s="29">
        <f>+_xlfn.IFNA(IF(B59=0,0,VLOOKUP($B59,'1g -izabrana lica u pravosuđu'!$A$17:$S$44,+AB$3,FALSE)),"")</f>
        <v>0</v>
      </c>
      <c r="AC59" s="29">
        <f>+_xlfn.IFNA(IF(B59=0,0,VLOOKUP($B59,'1g -izabrana lica u pravosuđu'!$A$17:$S$44,+AC$3,FALSE)),"")</f>
        <v>0</v>
      </c>
      <c r="AD59" s="29">
        <f>+IFERROR((W59*'1g -izabrana lica u pravosuđu'!$D$6)/100,"")</f>
        <v>0</v>
      </c>
      <c r="AE59" s="29">
        <f>+IFERROR((X59*'1g -izabrana lica u pravosuđu'!$D$6)/100,"")</f>
        <v>0</v>
      </c>
      <c r="AF59" s="29">
        <f>+IFERROR((AB59*'1g -izabrana lica u pravosuđu'!$D$6)/100,"")</f>
        <v>0</v>
      </c>
      <c r="AG59" s="29">
        <f>+IFERROR((AC59*'1g -izabrana lica u pravosuđu'!$D$6)/100,"")</f>
        <v>0</v>
      </c>
    </row>
    <row r="60" spans="1:33" x14ac:dyDescent="0.2">
      <c r="A60">
        <f t="shared" si="8"/>
        <v>0</v>
      </c>
      <c r="B60">
        <f>+IF(MAX(B$4:B59)+1&lt;=B$1,B59+1,0)</f>
        <v>0</v>
      </c>
      <c r="C60" s="194">
        <f t="shared" si="9"/>
        <v>0</v>
      </c>
      <c r="D60">
        <f t="shared" si="10"/>
        <v>0</v>
      </c>
      <c r="E60" s="319">
        <f t="shared" si="11"/>
        <v>0</v>
      </c>
      <c r="F60" s="194">
        <f t="shared" si="7"/>
        <v>0</v>
      </c>
      <c r="G60">
        <f>_xlfn.IFNA(IF($B60=0,0,+VLOOKUP($B60,'1g -izabrana lica u pravosuđu'!$A$17:$I$50,G$3,FALSE)),"")</f>
        <v>0</v>
      </c>
      <c r="I60">
        <f>_xlfn.IFNA(IF($B60=0,0,+VLOOKUP($B60,'1g -izabrana lica u pravosuđu'!$A$17:$I$50,I$3,FALSE)),"")</f>
        <v>0</v>
      </c>
      <c r="J60">
        <f>_xlfn.IFNA(+VLOOKUP($B60,'1g -izabrana lica u pravosuđu'!$A$17:$I$44,+J$3,FALSE),"")</f>
        <v>0</v>
      </c>
      <c r="K60">
        <f>_xlfn.IFNA(+VLOOKUP($B60,'1g -izabrana lica u pravosuđu'!$A$17:$I$44,+K$3,FALSE),"")</f>
        <v>0</v>
      </c>
      <c r="L60" s="29"/>
      <c r="M60" s="29"/>
      <c r="N60" s="29"/>
      <c r="O60" s="29"/>
      <c r="P60" s="29"/>
      <c r="T60" s="29">
        <f>_xlfn.IFNA(IF($B60=0,0,+VLOOKUP($B60,'1g -izabrana lica u pravosuđu'!$A$17:$S$44,+T$3,FALSE)),"")</f>
        <v>0</v>
      </c>
      <c r="U60" s="29"/>
      <c r="V60" s="29">
        <f t="shared" si="5"/>
        <v>0</v>
      </c>
      <c r="W60" s="29">
        <f>_xlfn.IFNA(IF($B60=0,0,+VLOOKUP($B60,'1g -izabrana lica u pravosuđu'!$A$17:$S$44,+W$3,FALSE)),"")</f>
        <v>0</v>
      </c>
      <c r="X60" s="29">
        <f>_xlfn.IFNA(IF($B60=0,0,VLOOKUP($B60,'1g -izabrana lica u pravosuđu'!$A$17:$S$44,+X$3,FALSE)),"")</f>
        <v>0</v>
      </c>
      <c r="Y60" s="29">
        <f>+_xlfn.IFNA(IF(B60=0,0,VLOOKUP($B60,'1g -izabrana lica u pravosuđu'!$A$17:$S$44,+Y$3,FALSE)),"")</f>
        <v>0</v>
      </c>
      <c r="Z60" s="29"/>
      <c r="AA60" s="29">
        <f t="shared" si="6"/>
        <v>0</v>
      </c>
      <c r="AB60" s="29">
        <f>+_xlfn.IFNA(IF(B60=0,0,VLOOKUP($B60,'1g -izabrana lica u pravosuđu'!$A$17:$S$44,+AB$3,FALSE)),"")</f>
        <v>0</v>
      </c>
      <c r="AC60" s="29">
        <f>+_xlfn.IFNA(IF(B60=0,0,VLOOKUP($B60,'1g -izabrana lica u pravosuđu'!$A$17:$S$44,+AC$3,FALSE)),"")</f>
        <v>0</v>
      </c>
      <c r="AD60" s="29">
        <f>+IFERROR((W60*'1g -izabrana lica u pravosuđu'!$D$6)/100,"")</f>
        <v>0</v>
      </c>
      <c r="AE60" s="29">
        <f>+IFERROR((X60*'1g -izabrana lica u pravosuđu'!$D$6)/100,"")</f>
        <v>0</v>
      </c>
      <c r="AF60" s="29">
        <f>+IFERROR((AB60*'1g -izabrana lica u pravosuđu'!$D$6)/100,"")</f>
        <v>0</v>
      </c>
      <c r="AG60" s="29">
        <f>+IFERROR((AC60*'1g -izabrana lica u pravosuđu'!$D$6)/100,"")</f>
        <v>0</v>
      </c>
    </row>
    <row r="61" spans="1:33" x14ac:dyDescent="0.2">
      <c r="A61">
        <f t="shared" si="8"/>
        <v>0</v>
      </c>
      <c r="B61">
        <f>+IF(MAX(B$4:B60)+1&lt;=B$1,B60+1,0)</f>
        <v>0</v>
      </c>
      <c r="C61" s="194">
        <f t="shared" si="9"/>
        <v>0</v>
      </c>
      <c r="D61">
        <f t="shared" si="10"/>
        <v>0</v>
      </c>
      <c r="E61" s="319">
        <f t="shared" si="11"/>
        <v>0</v>
      </c>
      <c r="F61" s="194">
        <f t="shared" si="7"/>
        <v>0</v>
      </c>
      <c r="G61">
        <f>_xlfn.IFNA(IF($B61=0,0,+VLOOKUP($B61,'1g -izabrana lica u pravosuđu'!$A$17:$I$50,G$3,FALSE)),"")</f>
        <v>0</v>
      </c>
      <c r="I61">
        <f>_xlfn.IFNA(IF($B61=0,0,+VLOOKUP($B61,'1g -izabrana lica u pravosuđu'!$A$17:$I$50,I$3,FALSE)),"")</f>
        <v>0</v>
      </c>
      <c r="J61">
        <f>_xlfn.IFNA(+VLOOKUP($B61,'1g -izabrana lica u pravosuđu'!$A$17:$I$44,+J$3,FALSE),"")</f>
        <v>0</v>
      </c>
      <c r="K61">
        <f>_xlfn.IFNA(+VLOOKUP($B61,'1g -izabrana lica u pravosuđu'!$A$17:$I$44,+K$3,FALSE),"")</f>
        <v>0</v>
      </c>
      <c r="L61" s="29"/>
      <c r="M61" s="29"/>
      <c r="N61" s="29"/>
      <c r="O61" s="29"/>
      <c r="P61" s="29"/>
      <c r="T61" s="29">
        <f>_xlfn.IFNA(IF($B61=0,0,+VLOOKUP($B61,'1g -izabrana lica u pravosuđu'!$A$17:$S$44,+T$3,FALSE)),"")</f>
        <v>0</v>
      </c>
      <c r="U61" s="29"/>
      <c r="V61" s="29">
        <f t="shared" si="5"/>
        <v>0</v>
      </c>
      <c r="W61" s="29">
        <f>_xlfn.IFNA(IF($B61=0,0,+VLOOKUP($B61,'1g -izabrana lica u pravosuđu'!$A$17:$S$44,+W$3,FALSE)),"")</f>
        <v>0</v>
      </c>
      <c r="X61" s="29">
        <f>_xlfn.IFNA(IF($B61=0,0,VLOOKUP($B61,'1g -izabrana lica u pravosuđu'!$A$17:$S$44,+X$3,FALSE)),"")</f>
        <v>0</v>
      </c>
      <c r="Y61" s="29">
        <f>+_xlfn.IFNA(IF(B61=0,0,VLOOKUP($B61,'1g -izabrana lica u pravosuđu'!$A$17:$S$44,+Y$3,FALSE)),"")</f>
        <v>0</v>
      </c>
      <c r="Z61" s="29"/>
      <c r="AA61" s="29">
        <f t="shared" si="6"/>
        <v>0</v>
      </c>
      <c r="AB61" s="29">
        <f>+_xlfn.IFNA(IF(B61=0,0,VLOOKUP($B61,'1g -izabrana lica u pravosuđu'!$A$17:$S$44,+AB$3,FALSE)),"")</f>
        <v>0</v>
      </c>
      <c r="AC61" s="29">
        <f>+_xlfn.IFNA(IF(B61=0,0,VLOOKUP($B61,'1g -izabrana lica u pravosuđu'!$A$17:$S$44,+AC$3,FALSE)),"")</f>
        <v>0</v>
      </c>
      <c r="AD61" s="29">
        <f>+IFERROR((W61*'1g -izabrana lica u pravosuđu'!$D$6)/100,"")</f>
        <v>0</v>
      </c>
      <c r="AE61" s="29">
        <f>+IFERROR((X61*'1g -izabrana lica u pravosuđu'!$D$6)/100,"")</f>
        <v>0</v>
      </c>
      <c r="AF61" s="29">
        <f>+IFERROR((AB61*'1g -izabrana lica u pravosuđu'!$D$6)/100,"")</f>
        <v>0</v>
      </c>
      <c r="AG61" s="29">
        <f>+IFERROR((AC61*'1g -izabrana lica u pravosuđu'!$D$6)/100,"")</f>
        <v>0</v>
      </c>
    </row>
    <row r="62" spans="1:33" x14ac:dyDescent="0.2">
      <c r="A62">
        <f t="shared" si="8"/>
        <v>0</v>
      </c>
      <c r="B62">
        <f>+IF(MAX(B$4:B61)+1&lt;=B$1,B61+1,0)</f>
        <v>0</v>
      </c>
      <c r="C62" s="194">
        <f t="shared" si="9"/>
        <v>0</v>
      </c>
      <c r="D62">
        <f t="shared" si="10"/>
        <v>0</v>
      </c>
      <c r="E62" s="319">
        <f t="shared" si="11"/>
        <v>0</v>
      </c>
      <c r="F62" s="194">
        <f t="shared" si="7"/>
        <v>0</v>
      </c>
      <c r="G62">
        <f>_xlfn.IFNA(IF($B62=0,0,+VLOOKUP($B62,'1g -izabrana lica u pravosuđu'!$A$17:$I$50,G$3,FALSE)),"")</f>
        <v>0</v>
      </c>
      <c r="I62">
        <f>_xlfn.IFNA(IF($B62=0,0,+VLOOKUP($B62,'1g -izabrana lica u pravosuđu'!$A$17:$I$50,I$3,FALSE)),"")</f>
        <v>0</v>
      </c>
      <c r="J62">
        <f>_xlfn.IFNA(+VLOOKUP($B62,'1g -izabrana lica u pravosuđu'!$A$17:$I$44,+J$3,FALSE),"")</f>
        <v>0</v>
      </c>
      <c r="K62">
        <f>_xlfn.IFNA(+VLOOKUP($B62,'1g -izabrana lica u pravosuđu'!$A$17:$I$44,+K$3,FALSE),"")</f>
        <v>0</v>
      </c>
      <c r="L62" s="29"/>
      <c r="M62" s="29"/>
      <c r="N62" s="29"/>
      <c r="O62" s="29"/>
      <c r="P62" s="29"/>
      <c r="T62" s="29">
        <f>_xlfn.IFNA(IF($B62=0,0,+VLOOKUP($B62,'1g -izabrana lica u pravosuđu'!$A$17:$S$44,+T$3,FALSE)),"")</f>
        <v>0</v>
      </c>
      <c r="U62" s="29"/>
      <c r="V62" s="29">
        <f t="shared" si="5"/>
        <v>0</v>
      </c>
      <c r="W62" s="29">
        <f>_xlfn.IFNA(IF($B62=0,0,+VLOOKUP($B62,'1g -izabrana lica u pravosuđu'!$A$17:$S$44,+W$3,FALSE)),"")</f>
        <v>0</v>
      </c>
      <c r="X62" s="29">
        <f>_xlfn.IFNA(IF($B62=0,0,VLOOKUP($B62,'1g -izabrana lica u pravosuđu'!$A$17:$S$44,+X$3,FALSE)),"")</f>
        <v>0</v>
      </c>
      <c r="Y62" s="29">
        <f>+_xlfn.IFNA(IF(B62=0,0,VLOOKUP($B62,'1g -izabrana lica u pravosuđu'!$A$17:$S$44,+Y$3,FALSE)),"")</f>
        <v>0</v>
      </c>
      <c r="Z62" s="29"/>
      <c r="AA62" s="29">
        <f t="shared" si="6"/>
        <v>0</v>
      </c>
      <c r="AB62" s="29">
        <f>+_xlfn.IFNA(IF(B62=0,0,VLOOKUP($B62,'1g -izabrana lica u pravosuđu'!$A$17:$S$44,+AB$3,FALSE)),"")</f>
        <v>0</v>
      </c>
      <c r="AC62" s="29">
        <f>+_xlfn.IFNA(IF(B62=0,0,VLOOKUP($B62,'1g -izabrana lica u pravosuđu'!$A$17:$S$44,+AC$3,FALSE)),"")</f>
        <v>0</v>
      </c>
      <c r="AD62" s="29">
        <f>+IFERROR((W62*'1g -izabrana lica u pravosuđu'!$D$6)/100,"")</f>
        <v>0</v>
      </c>
      <c r="AE62" s="29">
        <f>+IFERROR((X62*'1g -izabrana lica u pravosuđu'!$D$6)/100,"")</f>
        <v>0</v>
      </c>
      <c r="AF62" s="29">
        <f>+IFERROR((AB62*'1g -izabrana lica u pravosuđu'!$D$6)/100,"")</f>
        <v>0</v>
      </c>
      <c r="AG62" s="29">
        <f>+IFERROR((AC62*'1g -izabrana lica u pravosuđu'!$D$6)/100,"")</f>
        <v>0</v>
      </c>
    </row>
    <row r="63" spans="1:33" x14ac:dyDescent="0.2">
      <c r="A63">
        <f t="shared" si="8"/>
        <v>0</v>
      </c>
      <c r="B63">
        <f>+IF(MAX(B$4:B62)+1&lt;=B$1,B62+1,0)</f>
        <v>0</v>
      </c>
      <c r="C63" s="194">
        <f t="shared" si="9"/>
        <v>0</v>
      </c>
      <c r="D63">
        <f t="shared" si="10"/>
        <v>0</v>
      </c>
      <c r="E63" s="319">
        <f t="shared" si="11"/>
        <v>0</v>
      </c>
      <c r="F63" s="194">
        <f t="shared" si="7"/>
        <v>0</v>
      </c>
      <c r="G63">
        <f>_xlfn.IFNA(IF($B63=0,0,+VLOOKUP($B63,'1g -izabrana lica u pravosuđu'!$A$17:$I$50,G$3,FALSE)),"")</f>
        <v>0</v>
      </c>
      <c r="I63">
        <f>_xlfn.IFNA(IF($B63=0,0,+VLOOKUP($B63,'1g -izabrana lica u pravosuđu'!$A$17:$I$50,I$3,FALSE)),"")</f>
        <v>0</v>
      </c>
      <c r="J63">
        <f>_xlfn.IFNA(+VLOOKUP($B63,'1g -izabrana lica u pravosuđu'!$A$17:$I$44,+J$3,FALSE),"")</f>
        <v>0</v>
      </c>
      <c r="K63">
        <f>_xlfn.IFNA(+VLOOKUP($B63,'1g -izabrana lica u pravosuđu'!$A$17:$I$44,+K$3,FALSE),"")</f>
        <v>0</v>
      </c>
      <c r="L63" s="29"/>
      <c r="M63" s="29"/>
      <c r="N63" s="29"/>
      <c r="O63" s="29"/>
      <c r="P63" s="29"/>
      <c r="T63" s="29">
        <f>_xlfn.IFNA(IF($B63=0,0,+VLOOKUP($B63,'1g -izabrana lica u pravosuđu'!$A$17:$S$44,+T$3,FALSE)),"")</f>
        <v>0</v>
      </c>
      <c r="U63" s="29"/>
      <c r="V63" s="29">
        <f t="shared" si="5"/>
        <v>0</v>
      </c>
      <c r="W63" s="29">
        <f>_xlfn.IFNA(IF($B63=0,0,+VLOOKUP($B63,'1g -izabrana lica u pravosuđu'!$A$17:$S$44,+W$3,FALSE)),"")</f>
        <v>0</v>
      </c>
      <c r="X63" s="29">
        <f>_xlfn.IFNA(IF($B63=0,0,VLOOKUP($B63,'1g -izabrana lica u pravosuđu'!$A$17:$S$44,+X$3,FALSE)),"")</f>
        <v>0</v>
      </c>
      <c r="Y63" s="29">
        <f>+_xlfn.IFNA(IF(B63=0,0,VLOOKUP($B63,'1g -izabrana lica u pravosuđu'!$A$17:$S$44,+Y$3,FALSE)),"")</f>
        <v>0</v>
      </c>
      <c r="Z63" s="29"/>
      <c r="AA63" s="29">
        <f t="shared" si="6"/>
        <v>0</v>
      </c>
      <c r="AB63" s="29">
        <f>+_xlfn.IFNA(IF(B63=0,0,VLOOKUP($B63,'1g -izabrana lica u pravosuđu'!$A$17:$S$44,+AB$3,FALSE)),"")</f>
        <v>0</v>
      </c>
      <c r="AC63" s="29">
        <f>+_xlfn.IFNA(IF(B63=0,0,VLOOKUP($B63,'1g -izabrana lica u pravosuđu'!$A$17:$S$44,+AC$3,FALSE)),"")</f>
        <v>0</v>
      </c>
      <c r="AD63" s="29">
        <f>+IFERROR((W63*'1g -izabrana lica u pravosuđu'!$D$6)/100,"")</f>
        <v>0</v>
      </c>
      <c r="AE63" s="29">
        <f>+IFERROR((X63*'1g -izabrana lica u pravosuđu'!$D$6)/100,"")</f>
        <v>0</v>
      </c>
      <c r="AF63" s="29">
        <f>+IFERROR((AB63*'1g -izabrana lica u pravosuđu'!$D$6)/100,"")</f>
        <v>0</v>
      </c>
      <c r="AG63" s="29">
        <f>+IFERROR((AC63*'1g -izabrana lica u pravosuđu'!$D$6)/100,"")</f>
        <v>0</v>
      </c>
    </row>
    <row r="64" spans="1:33" x14ac:dyDescent="0.2">
      <c r="A64">
        <f t="shared" si="8"/>
        <v>0</v>
      </c>
      <c r="B64">
        <f>+IF(MAX(B$4:B63)+1&lt;=B$1,B63+1,0)</f>
        <v>0</v>
      </c>
      <c r="C64" s="194">
        <f t="shared" si="9"/>
        <v>0</v>
      </c>
      <c r="D64">
        <f t="shared" si="10"/>
        <v>0</v>
      </c>
      <c r="E64" s="319">
        <f t="shared" si="11"/>
        <v>0</v>
      </c>
      <c r="F64" s="194">
        <f t="shared" si="7"/>
        <v>0</v>
      </c>
      <c r="G64">
        <f>_xlfn.IFNA(IF($B64=0,0,+VLOOKUP($B64,'1g -izabrana lica u pravosuđu'!$A$17:$I$50,G$3,FALSE)),"")</f>
        <v>0</v>
      </c>
      <c r="I64">
        <f>_xlfn.IFNA(IF($B64=0,0,+VLOOKUP($B64,'1g -izabrana lica u pravosuđu'!$A$17:$I$50,I$3,FALSE)),"")</f>
        <v>0</v>
      </c>
      <c r="J64">
        <f>_xlfn.IFNA(+VLOOKUP($B64,'1g -izabrana lica u pravosuđu'!$A$17:$I$44,+J$3,FALSE),"")</f>
        <v>0</v>
      </c>
      <c r="K64">
        <f>_xlfn.IFNA(+VLOOKUP($B64,'1g -izabrana lica u pravosuđu'!$A$17:$I$44,+K$3,FALSE),"")</f>
        <v>0</v>
      </c>
      <c r="L64" s="29"/>
      <c r="M64" s="29"/>
      <c r="N64" s="29"/>
      <c r="O64" s="29"/>
      <c r="P64" s="29"/>
      <c r="T64" s="29">
        <f>_xlfn.IFNA(IF($B64=0,0,+VLOOKUP($B64,'1g -izabrana lica u pravosuđu'!$A$17:$S$44,+T$3,FALSE)),"")</f>
        <v>0</v>
      </c>
      <c r="U64" s="29"/>
      <c r="V64" s="29">
        <f t="shared" si="5"/>
        <v>0</v>
      </c>
      <c r="W64" s="29">
        <f>_xlfn.IFNA(IF($B64=0,0,+VLOOKUP($B64,'1g -izabrana lica u pravosuđu'!$A$17:$S$44,+W$3,FALSE)),"")</f>
        <v>0</v>
      </c>
      <c r="X64" s="29">
        <f>_xlfn.IFNA(IF($B64=0,0,VLOOKUP($B64,'1g -izabrana lica u pravosuđu'!$A$17:$S$44,+X$3,FALSE)),"")</f>
        <v>0</v>
      </c>
      <c r="Y64" s="29">
        <f>+_xlfn.IFNA(IF(B64=0,0,VLOOKUP($B64,'1g -izabrana lica u pravosuđu'!$A$17:$S$44,+Y$3,FALSE)),"")</f>
        <v>0</v>
      </c>
      <c r="Z64" s="29"/>
      <c r="AA64" s="29">
        <f t="shared" si="6"/>
        <v>0</v>
      </c>
      <c r="AB64" s="29">
        <f>+_xlfn.IFNA(IF(B64=0,0,VLOOKUP($B64,'1g -izabrana lica u pravosuđu'!$A$17:$S$44,+AB$3,FALSE)),"")</f>
        <v>0</v>
      </c>
      <c r="AC64" s="29">
        <f>+_xlfn.IFNA(IF(B64=0,0,VLOOKUP($B64,'1g -izabrana lica u pravosuđu'!$A$17:$S$44,+AC$3,FALSE)),"")</f>
        <v>0</v>
      </c>
      <c r="AD64" s="29">
        <f>+IFERROR((W64*'1g -izabrana lica u pravosuđu'!$D$6)/100,"")</f>
        <v>0</v>
      </c>
      <c r="AE64" s="29">
        <f>+IFERROR((X64*'1g -izabrana lica u pravosuđu'!$D$6)/100,"")</f>
        <v>0</v>
      </c>
      <c r="AF64" s="29">
        <f>+IFERROR((AB64*'1g -izabrana lica u pravosuđu'!$D$6)/100,"")</f>
        <v>0</v>
      </c>
      <c r="AG64" s="29">
        <f>+IFERROR((AC64*'1g -izabrana lica u pravosuđu'!$D$6)/100,"")</f>
        <v>0</v>
      </c>
    </row>
    <row r="65" spans="1:33" x14ac:dyDescent="0.2">
      <c r="A65">
        <f t="shared" si="8"/>
        <v>0</v>
      </c>
      <c r="B65">
        <f>+IF(MAX(B$4:B64)+1&lt;=B$1,B64+1,0)</f>
        <v>0</v>
      </c>
      <c r="C65" s="194">
        <f t="shared" si="9"/>
        <v>0</v>
      </c>
      <c r="D65">
        <f t="shared" si="10"/>
        <v>0</v>
      </c>
      <c r="E65" s="319">
        <f t="shared" si="11"/>
        <v>0</v>
      </c>
      <c r="F65" s="194">
        <f t="shared" si="7"/>
        <v>0</v>
      </c>
      <c r="G65">
        <f>_xlfn.IFNA(IF($B65=0,0,+VLOOKUP($B65,'1g -izabrana lica u pravosuđu'!$A$17:$I$50,G$3,FALSE)),"")</f>
        <v>0</v>
      </c>
      <c r="I65">
        <f>_xlfn.IFNA(IF($B65=0,0,+VLOOKUP($B65,'1g -izabrana lica u pravosuđu'!$A$17:$I$50,I$3,FALSE)),"")</f>
        <v>0</v>
      </c>
      <c r="J65">
        <f>_xlfn.IFNA(+VLOOKUP($B65,'1g -izabrana lica u pravosuđu'!$A$17:$I$44,+J$3,FALSE),"")</f>
        <v>0</v>
      </c>
      <c r="K65">
        <f>_xlfn.IFNA(+VLOOKUP($B65,'1g -izabrana lica u pravosuđu'!$A$17:$I$44,+K$3,FALSE),"")</f>
        <v>0</v>
      </c>
      <c r="L65" s="29"/>
      <c r="M65" s="29"/>
      <c r="N65" s="29"/>
      <c r="O65" s="29"/>
      <c r="P65" s="29"/>
      <c r="T65" s="29">
        <f>_xlfn.IFNA(IF($B65=0,0,+VLOOKUP($B65,'1g -izabrana lica u pravosuđu'!$A$17:$S$44,+T$3,FALSE)),"")</f>
        <v>0</v>
      </c>
      <c r="U65" s="29"/>
      <c r="V65" s="29">
        <f t="shared" si="5"/>
        <v>0</v>
      </c>
      <c r="W65" s="29">
        <f>_xlfn.IFNA(IF($B65=0,0,+VLOOKUP($B65,'1g -izabrana lica u pravosuđu'!$A$17:$S$44,+W$3,FALSE)),"")</f>
        <v>0</v>
      </c>
      <c r="X65" s="29">
        <f>_xlfn.IFNA(IF($B65=0,0,VLOOKUP($B65,'1g -izabrana lica u pravosuđu'!$A$17:$S$44,+X$3,FALSE)),"")</f>
        <v>0</v>
      </c>
      <c r="Y65" s="29">
        <f>+_xlfn.IFNA(IF(B65=0,0,VLOOKUP($B65,'1g -izabrana lica u pravosuđu'!$A$17:$S$44,+Y$3,FALSE)),"")</f>
        <v>0</v>
      </c>
      <c r="Z65" s="29"/>
      <c r="AA65" s="29">
        <f t="shared" si="6"/>
        <v>0</v>
      </c>
      <c r="AB65" s="29">
        <f>+_xlfn.IFNA(IF(B65=0,0,VLOOKUP($B65,'1g -izabrana lica u pravosuđu'!$A$17:$S$44,+AB$3,FALSE)),"")</f>
        <v>0</v>
      </c>
      <c r="AC65" s="29">
        <f>+_xlfn.IFNA(IF(B65=0,0,VLOOKUP($B65,'1g -izabrana lica u pravosuđu'!$A$17:$S$44,+AC$3,FALSE)),"")</f>
        <v>0</v>
      </c>
      <c r="AD65" s="29">
        <f>+IFERROR((W65*'1g -izabrana lica u pravosuđu'!$D$6)/100,"")</f>
        <v>0</v>
      </c>
      <c r="AE65" s="29">
        <f>+IFERROR((X65*'1g -izabrana lica u pravosuđu'!$D$6)/100,"")</f>
        <v>0</v>
      </c>
      <c r="AF65" s="29">
        <f>+IFERROR((AB65*'1g -izabrana lica u pravosuđu'!$D$6)/100,"")</f>
        <v>0</v>
      </c>
      <c r="AG65" s="29">
        <f>+IFERROR((AC65*'1g -izabrana lica u pravosuđu'!$D$6)/100,"")</f>
        <v>0</v>
      </c>
    </row>
    <row r="66" spans="1:33" x14ac:dyDescent="0.2">
      <c r="A66">
        <f t="shared" si="8"/>
        <v>0</v>
      </c>
      <c r="B66">
        <f>+IF(MAX(B$4:B65)+1&lt;=B$1,B65+1,0)</f>
        <v>0</v>
      </c>
      <c r="C66" s="194">
        <f t="shared" si="9"/>
        <v>0</v>
      </c>
      <c r="D66">
        <f t="shared" si="10"/>
        <v>0</v>
      </c>
      <c r="E66" s="319">
        <f t="shared" si="11"/>
        <v>0</v>
      </c>
      <c r="F66" s="194">
        <f t="shared" si="7"/>
        <v>0</v>
      </c>
      <c r="G66">
        <f>_xlfn.IFNA(IF($B66=0,0,+VLOOKUP($B66,'1g -izabrana lica u pravosuđu'!$A$17:$I$50,G$3,FALSE)),"")</f>
        <v>0</v>
      </c>
      <c r="I66">
        <f>_xlfn.IFNA(IF($B66=0,0,+VLOOKUP($B66,'1g -izabrana lica u pravosuđu'!$A$17:$I$50,I$3,FALSE)),"")</f>
        <v>0</v>
      </c>
      <c r="J66">
        <f>_xlfn.IFNA(+VLOOKUP($B66,'1g -izabrana lica u pravosuđu'!$A$17:$I$44,+J$3,FALSE),"")</f>
        <v>0</v>
      </c>
      <c r="K66">
        <f>_xlfn.IFNA(+VLOOKUP($B66,'1g -izabrana lica u pravosuđu'!$A$17:$I$44,+K$3,FALSE),"")</f>
        <v>0</v>
      </c>
      <c r="L66" s="29"/>
      <c r="M66" s="29"/>
      <c r="N66" s="29"/>
      <c r="O66" s="29"/>
      <c r="P66" s="29"/>
      <c r="T66" s="29">
        <f>_xlfn.IFNA(IF($B66=0,0,+VLOOKUP($B66,'1g -izabrana lica u pravosuđu'!$A$17:$S$44,+T$3,FALSE)),"")</f>
        <v>0</v>
      </c>
      <c r="U66" s="29"/>
      <c r="V66" s="29">
        <f t="shared" si="5"/>
        <v>0</v>
      </c>
      <c r="W66" s="29">
        <f>_xlfn.IFNA(IF($B66=0,0,+VLOOKUP($B66,'1g -izabrana lica u pravosuđu'!$A$17:$S$44,+W$3,FALSE)),"")</f>
        <v>0</v>
      </c>
      <c r="X66" s="29">
        <f>_xlfn.IFNA(IF($B66=0,0,VLOOKUP($B66,'1g -izabrana lica u pravosuđu'!$A$17:$S$44,+X$3,FALSE)),"")</f>
        <v>0</v>
      </c>
      <c r="Y66" s="29">
        <f>+_xlfn.IFNA(IF(B66=0,0,VLOOKUP($B66,'1g -izabrana lica u pravosuđu'!$A$17:$S$44,+Y$3,FALSE)),"")</f>
        <v>0</v>
      </c>
      <c r="Z66" s="29"/>
      <c r="AA66" s="29">
        <f t="shared" si="6"/>
        <v>0</v>
      </c>
      <c r="AB66" s="29">
        <f>+_xlfn.IFNA(IF(B66=0,0,VLOOKUP($B66,'1g -izabrana lica u pravosuđu'!$A$17:$S$44,+AB$3,FALSE)),"")</f>
        <v>0</v>
      </c>
      <c r="AC66" s="29">
        <f>+_xlfn.IFNA(IF(B66=0,0,VLOOKUP($B66,'1g -izabrana lica u pravosuđu'!$A$17:$S$44,+AC$3,FALSE)),"")</f>
        <v>0</v>
      </c>
      <c r="AD66" s="29">
        <f>+IFERROR((W66*'1g -izabrana lica u pravosuđu'!$D$6)/100,"")</f>
        <v>0</v>
      </c>
      <c r="AE66" s="29">
        <f>+IFERROR((X66*'1g -izabrana lica u pravosuđu'!$D$6)/100,"")</f>
        <v>0</v>
      </c>
      <c r="AF66" s="29">
        <f>+IFERROR((AB66*'1g -izabrana lica u pravosuđu'!$D$6)/100,"")</f>
        <v>0</v>
      </c>
      <c r="AG66" s="29">
        <f>+IFERROR((AC66*'1g -izabrana lica u pravosuđu'!$D$6)/100,"")</f>
        <v>0</v>
      </c>
    </row>
    <row r="67" spans="1:33" x14ac:dyDescent="0.2">
      <c r="A67">
        <f t="shared" si="8"/>
        <v>0</v>
      </c>
      <c r="B67">
        <f>+IF(MAX(B$4:B66)+1&lt;=B$1,B66+1,0)</f>
        <v>0</v>
      </c>
      <c r="C67" s="194">
        <f t="shared" si="9"/>
        <v>0</v>
      </c>
      <c r="D67">
        <f t="shared" si="10"/>
        <v>0</v>
      </c>
      <c r="E67" s="319">
        <f t="shared" si="11"/>
        <v>0</v>
      </c>
      <c r="F67" s="194">
        <f t="shared" si="7"/>
        <v>0</v>
      </c>
      <c r="G67">
        <f>_xlfn.IFNA(IF($B67=0,0,+VLOOKUP($B67,'1g -izabrana lica u pravosuđu'!$A$17:$I$50,G$3,FALSE)),"")</f>
        <v>0</v>
      </c>
      <c r="I67">
        <f>_xlfn.IFNA(IF($B67=0,0,+VLOOKUP($B67,'1g -izabrana lica u pravosuđu'!$A$17:$I$50,I$3,FALSE)),"")</f>
        <v>0</v>
      </c>
      <c r="J67">
        <f>_xlfn.IFNA(+VLOOKUP($B67,'1g -izabrana lica u pravosuđu'!$A$17:$I$44,+J$3,FALSE),"")</f>
        <v>0</v>
      </c>
      <c r="K67">
        <f>_xlfn.IFNA(+VLOOKUP($B67,'1g -izabrana lica u pravosuđu'!$A$17:$I$44,+K$3,FALSE),"")</f>
        <v>0</v>
      </c>
      <c r="L67" s="29"/>
      <c r="M67" s="29"/>
      <c r="N67" s="29"/>
      <c r="O67" s="29"/>
      <c r="P67" s="29"/>
      <c r="T67" s="29">
        <f>_xlfn.IFNA(IF($B67=0,0,+VLOOKUP($B67,'1g -izabrana lica u pravosuđu'!$A$17:$S$44,+T$3,FALSE)),"")</f>
        <v>0</v>
      </c>
      <c r="U67" s="29"/>
      <c r="V67" s="29">
        <f t="shared" si="5"/>
        <v>0</v>
      </c>
      <c r="W67" s="29">
        <f>_xlfn.IFNA(IF($B67=0,0,+VLOOKUP($B67,'1g -izabrana lica u pravosuđu'!$A$17:$S$44,+W$3,FALSE)),"")</f>
        <v>0</v>
      </c>
      <c r="X67" s="29">
        <f>_xlfn.IFNA(IF($B67=0,0,VLOOKUP($B67,'1g -izabrana lica u pravosuđu'!$A$17:$S$44,+X$3,FALSE)),"")</f>
        <v>0</v>
      </c>
      <c r="Y67" s="29">
        <f>+_xlfn.IFNA(IF(B67=0,0,VLOOKUP($B67,'1g -izabrana lica u pravosuđu'!$A$17:$S$44,+Y$3,FALSE)),"")</f>
        <v>0</v>
      </c>
      <c r="Z67" s="29"/>
      <c r="AA67" s="29">
        <f t="shared" si="6"/>
        <v>0</v>
      </c>
      <c r="AB67" s="29">
        <f>+_xlfn.IFNA(IF(B67=0,0,VLOOKUP($B67,'1g -izabrana lica u pravosuđu'!$A$17:$S$44,+AB$3,FALSE)),"")</f>
        <v>0</v>
      </c>
      <c r="AC67" s="29">
        <f>+_xlfn.IFNA(IF(B67=0,0,VLOOKUP($B67,'1g -izabrana lica u pravosuđu'!$A$17:$S$44,+AC$3,FALSE)),"")</f>
        <v>0</v>
      </c>
      <c r="AD67" s="29">
        <f>+IFERROR((W67*'1g -izabrana lica u pravosuđu'!$D$6)/100,"")</f>
        <v>0</v>
      </c>
      <c r="AE67" s="29">
        <f>+IFERROR((X67*'1g -izabrana lica u pravosuđu'!$D$6)/100,"")</f>
        <v>0</v>
      </c>
      <c r="AF67" s="29">
        <f>+IFERROR((AB67*'1g -izabrana lica u pravosuđu'!$D$6)/100,"")</f>
        <v>0</v>
      </c>
      <c r="AG67" s="29">
        <f>+IFERROR((AC67*'1g -izabrana lica u pravosuđu'!$D$6)/100,"")</f>
        <v>0</v>
      </c>
    </row>
    <row r="68" spans="1:33" x14ac:dyDescent="0.2">
      <c r="A68">
        <f t="shared" si="8"/>
        <v>0</v>
      </c>
      <c r="B68">
        <f>+IF(MAX(B$4:B67)+1&lt;=B$1,B67+1,0)</f>
        <v>0</v>
      </c>
      <c r="C68" s="194">
        <f t="shared" si="9"/>
        <v>0</v>
      </c>
      <c r="D68">
        <f t="shared" si="10"/>
        <v>0</v>
      </c>
      <c r="E68" s="319">
        <f t="shared" si="11"/>
        <v>0</v>
      </c>
      <c r="F68" s="194">
        <f t="shared" si="7"/>
        <v>0</v>
      </c>
      <c r="G68">
        <f>_xlfn.IFNA(IF($B68=0,0,+VLOOKUP($B68,'1g -izabrana lica u pravosuđu'!$A$17:$I$50,G$3,FALSE)),"")</f>
        <v>0</v>
      </c>
      <c r="I68">
        <f>_xlfn.IFNA(IF($B68=0,0,+VLOOKUP($B68,'1g -izabrana lica u pravosuđu'!$A$17:$I$50,I$3,FALSE)),"")</f>
        <v>0</v>
      </c>
      <c r="J68">
        <f>_xlfn.IFNA(+VLOOKUP($B68,'1g -izabrana lica u pravosuđu'!$A$17:$I$44,+J$3,FALSE),"")</f>
        <v>0</v>
      </c>
      <c r="K68">
        <f>_xlfn.IFNA(+VLOOKUP($B68,'1g -izabrana lica u pravosuđu'!$A$17:$I$44,+K$3,FALSE),"")</f>
        <v>0</v>
      </c>
      <c r="L68" s="29"/>
      <c r="M68" s="29"/>
      <c r="N68" s="29"/>
      <c r="O68" s="29"/>
      <c r="P68" s="29"/>
      <c r="T68" s="29">
        <f>_xlfn.IFNA(IF($B68=0,0,+VLOOKUP($B68,'1g -izabrana lica u pravosuđu'!$A$17:$S$44,+T$3,FALSE)),"")</f>
        <v>0</v>
      </c>
      <c r="U68" s="29"/>
      <c r="V68" s="29">
        <f t="shared" si="5"/>
        <v>0</v>
      </c>
      <c r="W68" s="29">
        <f>_xlfn.IFNA(IF($B68=0,0,+VLOOKUP($B68,'1g -izabrana lica u pravosuđu'!$A$17:$S$44,+W$3,FALSE)),"")</f>
        <v>0</v>
      </c>
      <c r="X68" s="29">
        <f>_xlfn.IFNA(IF($B68=0,0,VLOOKUP($B68,'1g -izabrana lica u pravosuđu'!$A$17:$S$44,+X$3,FALSE)),"")</f>
        <v>0</v>
      </c>
      <c r="Y68" s="29">
        <f>+_xlfn.IFNA(IF(B68=0,0,VLOOKUP($B68,'1g -izabrana lica u pravosuđu'!$A$17:$S$44,+Y$3,FALSE)),"")</f>
        <v>0</v>
      </c>
      <c r="Z68" s="29"/>
      <c r="AA68" s="29">
        <f t="shared" si="6"/>
        <v>0</v>
      </c>
      <c r="AB68" s="29">
        <f>+_xlfn.IFNA(IF(B68=0,0,VLOOKUP($B68,'1g -izabrana lica u pravosuđu'!$A$17:$S$44,+AB$3,FALSE)),"")</f>
        <v>0</v>
      </c>
      <c r="AC68" s="29">
        <f>+_xlfn.IFNA(IF(B68=0,0,VLOOKUP($B68,'1g -izabrana lica u pravosuđu'!$A$17:$S$44,+AC$3,FALSE)),"")</f>
        <v>0</v>
      </c>
      <c r="AD68" s="29">
        <f>+IFERROR((W68*'1g -izabrana lica u pravosuđu'!$D$6)/100,"")</f>
        <v>0</v>
      </c>
      <c r="AE68" s="29">
        <f>+IFERROR((X68*'1g -izabrana lica u pravosuđu'!$D$6)/100,"")</f>
        <v>0</v>
      </c>
      <c r="AF68" s="29">
        <f>+IFERROR((AB68*'1g -izabrana lica u pravosuđu'!$D$6)/100,"")</f>
        <v>0</v>
      </c>
      <c r="AG68" s="29">
        <f>+IFERROR((AC68*'1g -izabrana lica u pravosuđu'!$D$6)/100,"")</f>
        <v>0</v>
      </c>
    </row>
    <row r="69" spans="1:33" x14ac:dyDescent="0.2">
      <c r="A69">
        <f t="shared" si="8"/>
        <v>0</v>
      </c>
      <c r="B69">
        <f>+IF(MAX(B$4:B68)+1&lt;=B$1,B68+1,0)</f>
        <v>0</v>
      </c>
      <c r="C69" s="194">
        <f t="shared" si="9"/>
        <v>0</v>
      </c>
      <c r="D69">
        <f t="shared" si="10"/>
        <v>0</v>
      </c>
      <c r="E69" s="319">
        <f t="shared" si="11"/>
        <v>0</v>
      </c>
      <c r="F69" s="194">
        <f t="shared" si="7"/>
        <v>0</v>
      </c>
      <c r="G69">
        <f>_xlfn.IFNA(IF($B69=0,0,+VLOOKUP($B69,'1g -izabrana lica u pravosuđu'!$A$17:$I$50,G$3,FALSE)),"")</f>
        <v>0</v>
      </c>
      <c r="I69">
        <f>_xlfn.IFNA(IF($B69=0,0,+VLOOKUP($B69,'1g -izabrana lica u pravosuđu'!$A$17:$I$50,I$3,FALSE)),"")</f>
        <v>0</v>
      </c>
      <c r="J69">
        <f>_xlfn.IFNA(+VLOOKUP($B69,'1g -izabrana lica u pravosuđu'!$A$17:$I$44,+J$3,FALSE),"")</f>
        <v>0</v>
      </c>
      <c r="K69">
        <f>_xlfn.IFNA(+VLOOKUP($B69,'1g -izabrana lica u pravosuđu'!$A$17:$I$44,+K$3,FALSE),"")</f>
        <v>0</v>
      </c>
      <c r="L69" s="29"/>
      <c r="M69" s="29"/>
      <c r="N69" s="29"/>
      <c r="O69" s="29"/>
      <c r="P69" s="29"/>
      <c r="T69" s="29">
        <f>_xlfn.IFNA(IF($B69=0,0,+VLOOKUP($B69,'1g -izabrana lica u pravosuđu'!$A$17:$S$44,+T$3,FALSE)),"")</f>
        <v>0</v>
      </c>
      <c r="U69" s="29"/>
      <c r="V69" s="29">
        <f t="shared" si="5"/>
        <v>0</v>
      </c>
      <c r="W69" s="29">
        <f>_xlfn.IFNA(IF($B69=0,0,+VLOOKUP($B69,'1g -izabrana lica u pravosuđu'!$A$17:$S$44,+W$3,FALSE)),"")</f>
        <v>0</v>
      </c>
      <c r="X69" s="29">
        <f>_xlfn.IFNA(IF($B69=0,0,VLOOKUP($B69,'1g -izabrana lica u pravosuđu'!$A$17:$S$44,+X$3,FALSE)),"")</f>
        <v>0</v>
      </c>
      <c r="Y69" s="29">
        <f>+_xlfn.IFNA(IF(B69=0,0,VLOOKUP($B69,'1g -izabrana lica u pravosuđu'!$A$17:$S$44,+Y$3,FALSE)),"")</f>
        <v>0</v>
      </c>
      <c r="Z69" s="29"/>
      <c r="AA69" s="29">
        <f t="shared" si="6"/>
        <v>0</v>
      </c>
      <c r="AB69" s="29">
        <f>+_xlfn.IFNA(IF(B69=0,0,VLOOKUP($B69,'1g -izabrana lica u pravosuđu'!$A$17:$S$44,+AB$3,FALSE)),"")</f>
        <v>0</v>
      </c>
      <c r="AC69" s="29">
        <f>+_xlfn.IFNA(IF(B69=0,0,VLOOKUP($B69,'1g -izabrana lica u pravosuđu'!$A$17:$S$44,+AC$3,FALSE)),"")</f>
        <v>0</v>
      </c>
      <c r="AD69" s="29">
        <f>+IFERROR((W69*'1g -izabrana lica u pravosuđu'!$D$6)/100,"")</f>
        <v>0</v>
      </c>
      <c r="AE69" s="29">
        <f>+IFERROR((X69*'1g -izabrana lica u pravosuđu'!$D$6)/100,"")</f>
        <v>0</v>
      </c>
      <c r="AF69" s="29">
        <f>+IFERROR((AB69*'1g -izabrana lica u pravosuđu'!$D$6)/100,"")</f>
        <v>0</v>
      </c>
      <c r="AG69" s="29">
        <f>+IFERROR((AC69*'1g -izabrana lica u pravosuđu'!$D$6)/100,"")</f>
        <v>0</v>
      </c>
    </row>
    <row r="70" spans="1:33" x14ac:dyDescent="0.2">
      <c r="A70">
        <f t="shared" ref="A70:A83" si="12">+IF(B70=0,0,A69)</f>
        <v>0</v>
      </c>
      <c r="B70">
        <f>+IF(MAX(B$4:B69)+1&lt;=B$1,B69+1,0)</f>
        <v>0</v>
      </c>
      <c r="C70" s="194">
        <f t="shared" ref="C70:C83" si="13">+IF(B70&gt;0,C69,0)</f>
        <v>0</v>
      </c>
      <c r="D70">
        <f t="shared" ref="D70:D83" si="14">+IF(C70&gt;0,D69,0)</f>
        <v>0</v>
      </c>
      <c r="E70" s="319">
        <f t="shared" ref="E70:E83" si="15">+IF(D70&gt;0,E69,0)</f>
        <v>0</v>
      </c>
      <c r="F70" s="194">
        <f t="shared" si="7"/>
        <v>0</v>
      </c>
      <c r="G70">
        <f>_xlfn.IFNA(IF($B70=0,0,+VLOOKUP($B70,'1g -izabrana lica u pravosuđu'!$A$17:$I$50,G$3,FALSE)),"")</f>
        <v>0</v>
      </c>
      <c r="I70">
        <f>_xlfn.IFNA(IF($B70=0,0,+VLOOKUP($B70,'1g -izabrana lica u pravosuđu'!$A$17:$I$50,I$3,FALSE)),"")</f>
        <v>0</v>
      </c>
      <c r="J70">
        <f>_xlfn.IFNA(+VLOOKUP($B70,'1g -izabrana lica u pravosuđu'!$A$17:$I$44,+J$3,FALSE),"")</f>
        <v>0</v>
      </c>
      <c r="K70">
        <f>_xlfn.IFNA(+VLOOKUP($B70,'1g -izabrana lica u pravosuđu'!$A$17:$I$44,+K$3,FALSE),"")</f>
        <v>0</v>
      </c>
      <c r="L70" s="29"/>
      <c r="M70" s="29"/>
      <c r="N70" s="29"/>
      <c r="O70" s="29"/>
      <c r="P70" s="29"/>
      <c r="T70" s="29">
        <f>_xlfn.IFNA(IF($B70=0,0,+VLOOKUP($B70,'1g -izabrana lica u pravosuđu'!$A$17:$S$44,+T$3,FALSE)),"")</f>
        <v>0</v>
      </c>
      <c r="U70" s="29"/>
      <c r="V70" s="29">
        <f t="shared" ref="V70:V102" si="16">+T70</f>
        <v>0</v>
      </c>
      <c r="W70" s="29">
        <f>_xlfn.IFNA(IF($B70=0,0,+VLOOKUP($B70,'1g -izabrana lica u pravosuđu'!$A$17:$S$44,+W$3,FALSE)),"")</f>
        <v>0</v>
      </c>
      <c r="X70" s="29">
        <f>_xlfn.IFNA(IF($B70=0,0,VLOOKUP($B70,'1g -izabrana lica u pravosuđu'!$A$17:$S$44,+X$3,FALSE)),"")</f>
        <v>0</v>
      </c>
      <c r="Y70" s="29">
        <f>+_xlfn.IFNA(IF(B70=0,0,VLOOKUP($B70,'1g -izabrana lica u pravosuđu'!$A$17:$S$44,+Y$3,FALSE)),"")</f>
        <v>0</v>
      </c>
      <c r="Z70" s="29"/>
      <c r="AA70" s="29">
        <f t="shared" ref="AA70:AA102" si="17">+Y70</f>
        <v>0</v>
      </c>
      <c r="AB70" s="29">
        <f>+_xlfn.IFNA(IF(B70=0,0,VLOOKUP($B70,'1g -izabrana lica u pravosuđu'!$A$17:$S$44,+AB$3,FALSE)),"")</f>
        <v>0</v>
      </c>
      <c r="AC70" s="29">
        <f>+_xlfn.IFNA(IF(B70=0,0,VLOOKUP($B70,'1g -izabrana lica u pravosuđu'!$A$17:$S$44,+AC$3,FALSE)),"")</f>
        <v>0</v>
      </c>
      <c r="AD70" s="29">
        <f>+IFERROR((W70*'1g -izabrana lica u pravosuđu'!$D$6)/100,"")</f>
        <v>0</v>
      </c>
      <c r="AE70" s="29">
        <f>+IFERROR((X70*'1g -izabrana lica u pravosuđu'!$D$6)/100,"")</f>
        <v>0</v>
      </c>
      <c r="AF70" s="29">
        <f>+IFERROR((AB70*'1g -izabrana lica u pravosuđu'!$D$6)/100,"")</f>
        <v>0</v>
      </c>
      <c r="AG70" s="29">
        <f>+IFERROR((AC70*'1g -izabrana lica u pravosuđu'!$D$6)/100,"")</f>
        <v>0</v>
      </c>
    </row>
    <row r="71" spans="1:33" x14ac:dyDescent="0.2">
      <c r="A71">
        <f t="shared" si="12"/>
        <v>0</v>
      </c>
      <c r="B71">
        <f>+IF(MAX(B$4:B70)+1&lt;=B$1,B70+1,0)</f>
        <v>0</v>
      </c>
      <c r="C71" s="194">
        <f t="shared" si="13"/>
        <v>0</v>
      </c>
      <c r="D71">
        <f t="shared" si="14"/>
        <v>0</v>
      </c>
      <c r="E71" s="319">
        <f t="shared" si="15"/>
        <v>0</v>
      </c>
      <c r="F71" s="194">
        <f t="shared" ref="F71:F83" si="18">+IF(B71=0,0,F70)</f>
        <v>0</v>
      </c>
      <c r="G71">
        <f>_xlfn.IFNA(IF($B71=0,0,+VLOOKUP($B71,'1g -izabrana lica u pravosuđu'!$A$17:$I$50,G$3,FALSE)),"")</f>
        <v>0</v>
      </c>
      <c r="I71">
        <f>_xlfn.IFNA(IF($B71=0,0,+VLOOKUP($B71,'1g -izabrana lica u pravosuđu'!$A$17:$I$50,I$3,FALSE)),"")</f>
        <v>0</v>
      </c>
      <c r="J71">
        <f>_xlfn.IFNA(+VLOOKUP($B71,'1g -izabrana lica u pravosuđu'!$A$17:$I$44,+J$3,FALSE),"")</f>
        <v>0</v>
      </c>
      <c r="K71">
        <f>_xlfn.IFNA(+VLOOKUP($B71,'1g -izabrana lica u pravosuđu'!$A$17:$I$44,+K$3,FALSE),"")</f>
        <v>0</v>
      </c>
      <c r="L71" s="29"/>
      <c r="M71" s="29"/>
      <c r="N71" s="29"/>
      <c r="O71" s="29"/>
      <c r="P71" s="29"/>
      <c r="T71" s="29">
        <f>_xlfn.IFNA(IF($B71=0,0,+VLOOKUP($B71,'1g -izabrana lica u pravosuđu'!$A$17:$S$44,+T$3,FALSE)),"")</f>
        <v>0</v>
      </c>
      <c r="U71" s="29"/>
      <c r="V71" s="29">
        <f t="shared" si="16"/>
        <v>0</v>
      </c>
      <c r="W71" s="29">
        <f>_xlfn.IFNA(IF($B71=0,0,+VLOOKUP($B71,'1g -izabrana lica u pravosuđu'!$A$17:$S$44,+W$3,FALSE)),"")</f>
        <v>0</v>
      </c>
      <c r="X71" s="29">
        <f>_xlfn.IFNA(IF($B71=0,0,VLOOKUP($B71,'1g -izabrana lica u pravosuđu'!$A$17:$S$44,+X$3,FALSE)),"")</f>
        <v>0</v>
      </c>
      <c r="Y71" s="29">
        <f>+_xlfn.IFNA(IF(B71=0,0,VLOOKUP($B71,'1g -izabrana lica u pravosuđu'!$A$17:$S$44,+Y$3,FALSE)),"")</f>
        <v>0</v>
      </c>
      <c r="Z71" s="29"/>
      <c r="AA71" s="29">
        <f t="shared" si="17"/>
        <v>0</v>
      </c>
      <c r="AB71" s="29">
        <f>+_xlfn.IFNA(IF(B71=0,0,VLOOKUP($B71,'1g -izabrana lica u pravosuđu'!$A$17:$S$44,+AB$3,FALSE)),"")</f>
        <v>0</v>
      </c>
      <c r="AC71" s="29">
        <f>+_xlfn.IFNA(IF(B71=0,0,VLOOKUP($B71,'1g -izabrana lica u pravosuđu'!$A$17:$S$44,+AC$3,FALSE)),"")</f>
        <v>0</v>
      </c>
      <c r="AD71" s="29">
        <f>+IFERROR((W71*'1g -izabrana lica u pravosuđu'!$D$6)/100,"")</f>
        <v>0</v>
      </c>
      <c r="AE71" s="29">
        <f>+IFERROR((X71*'1g -izabrana lica u pravosuđu'!$D$6)/100,"")</f>
        <v>0</v>
      </c>
      <c r="AF71" s="29">
        <f>+IFERROR((AB71*'1g -izabrana lica u pravosuđu'!$D$6)/100,"")</f>
        <v>0</v>
      </c>
      <c r="AG71" s="29">
        <f>+IFERROR((AC71*'1g -izabrana lica u pravosuđu'!$D$6)/100,"")</f>
        <v>0</v>
      </c>
    </row>
    <row r="72" spans="1:33" x14ac:dyDescent="0.2">
      <c r="A72">
        <f t="shared" si="12"/>
        <v>0</v>
      </c>
      <c r="B72">
        <f>+IF(MAX(B$4:B71)+1&lt;=B$1,B71+1,0)</f>
        <v>0</v>
      </c>
      <c r="C72" s="194">
        <f t="shared" si="13"/>
        <v>0</v>
      </c>
      <c r="D72">
        <f t="shared" si="14"/>
        <v>0</v>
      </c>
      <c r="E72" s="319">
        <f t="shared" si="15"/>
        <v>0</v>
      </c>
      <c r="F72" s="194">
        <f t="shared" si="18"/>
        <v>0</v>
      </c>
      <c r="G72">
        <f>_xlfn.IFNA(IF($B72=0,0,+VLOOKUP($B72,'1g -izabrana lica u pravosuđu'!$A$17:$I$50,G$3,FALSE)),"")</f>
        <v>0</v>
      </c>
      <c r="I72">
        <f>_xlfn.IFNA(IF($B72=0,0,+VLOOKUP($B72,'1g -izabrana lica u pravosuđu'!$A$17:$I$50,I$3,FALSE)),"")</f>
        <v>0</v>
      </c>
      <c r="J72">
        <f>_xlfn.IFNA(+VLOOKUP($B72,'1g -izabrana lica u pravosuđu'!$A$17:$I$44,+J$3,FALSE),"")</f>
        <v>0</v>
      </c>
      <c r="K72">
        <f>_xlfn.IFNA(+VLOOKUP($B72,'1g -izabrana lica u pravosuđu'!$A$17:$I$44,+K$3,FALSE),"")</f>
        <v>0</v>
      </c>
      <c r="L72" s="29"/>
      <c r="M72" s="29"/>
      <c r="N72" s="29"/>
      <c r="O72" s="29"/>
      <c r="P72" s="29"/>
      <c r="T72" s="29">
        <f>_xlfn.IFNA(IF($B72=0,0,+VLOOKUP($B72,'1g -izabrana lica u pravosuđu'!$A$17:$S$44,+T$3,FALSE)),"")</f>
        <v>0</v>
      </c>
      <c r="U72" s="29"/>
      <c r="V72" s="29">
        <f t="shared" si="16"/>
        <v>0</v>
      </c>
      <c r="W72" s="29">
        <f>_xlfn.IFNA(IF($B72=0,0,+VLOOKUP($B72,'1g -izabrana lica u pravosuđu'!$A$17:$S$44,+W$3,FALSE)),"")</f>
        <v>0</v>
      </c>
      <c r="X72" s="29">
        <f>_xlfn.IFNA(IF($B72=0,0,VLOOKUP($B72,'1g -izabrana lica u pravosuđu'!$A$17:$S$44,+X$3,FALSE)),"")</f>
        <v>0</v>
      </c>
      <c r="Y72" s="29">
        <f>+_xlfn.IFNA(IF(B72=0,0,VLOOKUP($B72,'1g -izabrana lica u pravosuđu'!$A$17:$S$44,+Y$3,FALSE)),"")</f>
        <v>0</v>
      </c>
      <c r="Z72" s="29"/>
      <c r="AA72" s="29">
        <f t="shared" si="17"/>
        <v>0</v>
      </c>
      <c r="AB72" s="29">
        <f>+_xlfn.IFNA(IF(B72=0,0,VLOOKUP($B72,'1g -izabrana lica u pravosuđu'!$A$17:$S$44,+AB$3,FALSE)),"")</f>
        <v>0</v>
      </c>
      <c r="AC72" s="29">
        <f>+_xlfn.IFNA(IF(B72=0,0,VLOOKUP($B72,'1g -izabrana lica u pravosuđu'!$A$17:$S$44,+AC$3,FALSE)),"")</f>
        <v>0</v>
      </c>
      <c r="AD72" s="29">
        <f>+IFERROR((W72*'1g -izabrana lica u pravosuđu'!$D$6)/100,"")</f>
        <v>0</v>
      </c>
      <c r="AE72" s="29">
        <f>+IFERROR((X72*'1g -izabrana lica u pravosuđu'!$D$6)/100,"")</f>
        <v>0</v>
      </c>
      <c r="AF72" s="29">
        <f>+IFERROR((AB72*'1g -izabrana lica u pravosuđu'!$D$6)/100,"")</f>
        <v>0</v>
      </c>
      <c r="AG72" s="29">
        <f>+IFERROR((AC72*'1g -izabrana lica u pravosuđu'!$D$6)/100,"")</f>
        <v>0</v>
      </c>
    </row>
    <row r="73" spans="1:33" x14ac:dyDescent="0.2">
      <c r="A73">
        <f t="shared" si="12"/>
        <v>0</v>
      </c>
      <c r="B73">
        <f>+IF(MAX(B$4:B72)+1&lt;=B$1,B72+1,0)</f>
        <v>0</v>
      </c>
      <c r="C73" s="194">
        <f t="shared" si="13"/>
        <v>0</v>
      </c>
      <c r="D73">
        <f t="shared" si="14"/>
        <v>0</v>
      </c>
      <c r="E73" s="319">
        <f t="shared" si="15"/>
        <v>0</v>
      </c>
      <c r="F73" s="194">
        <f t="shared" si="18"/>
        <v>0</v>
      </c>
      <c r="G73">
        <f>_xlfn.IFNA(IF($B73=0,0,+VLOOKUP($B73,'1g -izabrana lica u pravosuđu'!$A$17:$I$50,G$3,FALSE)),"")</f>
        <v>0</v>
      </c>
      <c r="I73">
        <f>_xlfn.IFNA(IF($B73=0,0,+VLOOKUP($B73,'1g -izabrana lica u pravosuđu'!$A$17:$I$50,I$3,FALSE)),"")</f>
        <v>0</v>
      </c>
      <c r="J73">
        <f>_xlfn.IFNA(+VLOOKUP($B73,'1g -izabrana lica u pravosuđu'!$A$17:$I$44,+J$3,FALSE),"")</f>
        <v>0</v>
      </c>
      <c r="K73">
        <f>_xlfn.IFNA(+VLOOKUP($B73,'1g -izabrana lica u pravosuđu'!$A$17:$I$44,+K$3,FALSE),"")</f>
        <v>0</v>
      </c>
      <c r="L73" s="29"/>
      <c r="M73" s="29"/>
      <c r="N73" s="29"/>
      <c r="O73" s="29"/>
      <c r="P73" s="29"/>
      <c r="T73" s="29">
        <f>_xlfn.IFNA(IF($B73=0,0,+VLOOKUP($B73,'1g -izabrana lica u pravosuđu'!$A$17:$S$44,+T$3,FALSE)),"")</f>
        <v>0</v>
      </c>
      <c r="U73" s="29"/>
      <c r="V73" s="29">
        <f t="shared" si="16"/>
        <v>0</v>
      </c>
      <c r="W73" s="29">
        <f>_xlfn.IFNA(IF($B73=0,0,+VLOOKUP($B73,'1g -izabrana lica u pravosuđu'!$A$17:$S$44,+W$3,FALSE)),"")</f>
        <v>0</v>
      </c>
      <c r="X73" s="29">
        <f>_xlfn.IFNA(IF($B73=0,0,VLOOKUP($B73,'1g -izabrana lica u pravosuđu'!$A$17:$S$44,+X$3,FALSE)),"")</f>
        <v>0</v>
      </c>
      <c r="Y73" s="29">
        <f>+_xlfn.IFNA(IF(B73=0,0,VLOOKUP($B73,'1g -izabrana lica u pravosuđu'!$A$17:$S$44,+Y$3,FALSE)),"")</f>
        <v>0</v>
      </c>
      <c r="Z73" s="29"/>
      <c r="AA73" s="29">
        <f t="shared" si="17"/>
        <v>0</v>
      </c>
      <c r="AB73" s="29">
        <f>+_xlfn.IFNA(IF(B73=0,0,VLOOKUP($B73,'1g -izabrana lica u pravosuđu'!$A$17:$S$44,+AB$3,FALSE)),"")</f>
        <v>0</v>
      </c>
      <c r="AC73" s="29">
        <f>+_xlfn.IFNA(IF(B73=0,0,VLOOKUP($B73,'1g -izabrana lica u pravosuđu'!$A$17:$S$44,+AC$3,FALSE)),"")</f>
        <v>0</v>
      </c>
      <c r="AD73" s="29">
        <f>+IFERROR((W73*'1g -izabrana lica u pravosuđu'!$D$6)/100,"")</f>
        <v>0</v>
      </c>
      <c r="AE73" s="29">
        <f>+IFERROR((X73*'1g -izabrana lica u pravosuđu'!$D$6)/100,"")</f>
        <v>0</v>
      </c>
      <c r="AF73" s="29">
        <f>+IFERROR((AB73*'1g -izabrana lica u pravosuđu'!$D$6)/100,"")</f>
        <v>0</v>
      </c>
      <c r="AG73" s="29">
        <f>+IFERROR((AC73*'1g -izabrana lica u pravosuđu'!$D$6)/100,"")</f>
        <v>0</v>
      </c>
    </row>
    <row r="74" spans="1:33" x14ac:dyDescent="0.2">
      <c r="A74">
        <f t="shared" si="12"/>
        <v>0</v>
      </c>
      <c r="B74">
        <f>+IF(MAX(B$4:B73)+1&lt;=B$1,B73+1,0)</f>
        <v>0</v>
      </c>
      <c r="C74" s="194">
        <f t="shared" si="13"/>
        <v>0</v>
      </c>
      <c r="D74">
        <f t="shared" si="14"/>
        <v>0</v>
      </c>
      <c r="E74" s="319">
        <f t="shared" si="15"/>
        <v>0</v>
      </c>
      <c r="F74" s="194">
        <f t="shared" si="18"/>
        <v>0</v>
      </c>
      <c r="G74">
        <f>_xlfn.IFNA(IF($B74=0,0,+VLOOKUP($B74,'1g -izabrana lica u pravosuđu'!$A$17:$I$50,G$3,FALSE)),"")</f>
        <v>0</v>
      </c>
      <c r="I74">
        <f>_xlfn.IFNA(IF($B74=0,0,+VLOOKUP($B74,'1g -izabrana lica u pravosuđu'!$A$17:$I$50,I$3,FALSE)),"")</f>
        <v>0</v>
      </c>
      <c r="J74">
        <f>_xlfn.IFNA(+VLOOKUP($B74,'1g -izabrana lica u pravosuđu'!$A$17:$I$44,+J$3,FALSE),"")</f>
        <v>0</v>
      </c>
      <c r="K74">
        <f>_xlfn.IFNA(+VLOOKUP($B74,'1g -izabrana lica u pravosuđu'!$A$17:$I$44,+K$3,FALSE),"")</f>
        <v>0</v>
      </c>
      <c r="L74" s="29"/>
      <c r="M74" s="29"/>
      <c r="N74" s="29"/>
      <c r="O74" s="29"/>
      <c r="P74" s="29"/>
      <c r="T74" s="29">
        <f>_xlfn.IFNA(IF($B74=0,0,+VLOOKUP($B74,'1g -izabrana lica u pravosuđu'!$A$17:$S$44,+T$3,FALSE)),"")</f>
        <v>0</v>
      </c>
      <c r="U74" s="29"/>
      <c r="V74" s="29">
        <f t="shared" si="16"/>
        <v>0</v>
      </c>
      <c r="W74" s="29">
        <f>_xlfn.IFNA(IF($B74=0,0,+VLOOKUP($B74,'1g -izabrana lica u pravosuđu'!$A$17:$S$44,+W$3,FALSE)),"")</f>
        <v>0</v>
      </c>
      <c r="X74" s="29">
        <f>_xlfn.IFNA(IF($B74=0,0,VLOOKUP($B74,'1g -izabrana lica u pravosuđu'!$A$17:$S$44,+X$3,FALSE)),"")</f>
        <v>0</v>
      </c>
      <c r="Y74" s="29">
        <f>+_xlfn.IFNA(IF(B74=0,0,VLOOKUP($B74,'1g -izabrana lica u pravosuđu'!$A$17:$S$44,+Y$3,FALSE)),"")</f>
        <v>0</v>
      </c>
      <c r="Z74" s="29"/>
      <c r="AA74" s="29">
        <f t="shared" si="17"/>
        <v>0</v>
      </c>
      <c r="AB74" s="29">
        <f>+_xlfn.IFNA(IF(B74=0,0,VLOOKUP($B74,'1g -izabrana lica u pravosuđu'!$A$17:$S$44,+AB$3,FALSE)),"")</f>
        <v>0</v>
      </c>
      <c r="AC74" s="29">
        <f>+_xlfn.IFNA(IF(B74=0,0,VLOOKUP($B74,'1g -izabrana lica u pravosuđu'!$A$17:$S$44,+AC$3,FALSE)),"")</f>
        <v>0</v>
      </c>
      <c r="AD74" s="29">
        <f>+IFERROR((W74*'1g -izabrana lica u pravosuđu'!$D$6)/100,"")</f>
        <v>0</v>
      </c>
      <c r="AE74" s="29">
        <f>+IFERROR((X74*'1g -izabrana lica u pravosuđu'!$D$6)/100,"")</f>
        <v>0</v>
      </c>
      <c r="AF74" s="29">
        <f>+IFERROR((AB74*'1g -izabrana lica u pravosuđu'!$D$6)/100,"")</f>
        <v>0</v>
      </c>
      <c r="AG74" s="29">
        <f>+IFERROR((AC74*'1g -izabrana lica u pravosuđu'!$D$6)/100,"")</f>
        <v>0</v>
      </c>
    </row>
    <row r="75" spans="1:33" x14ac:dyDescent="0.2">
      <c r="A75">
        <f t="shared" si="12"/>
        <v>0</v>
      </c>
      <c r="B75">
        <f>+IF(MAX(B$4:B74)+1&lt;=B$1,B74+1,0)</f>
        <v>0</v>
      </c>
      <c r="C75" s="194">
        <f t="shared" si="13"/>
        <v>0</v>
      </c>
      <c r="D75">
        <f t="shared" si="14"/>
        <v>0</v>
      </c>
      <c r="E75" s="319">
        <f t="shared" si="15"/>
        <v>0</v>
      </c>
      <c r="F75" s="194">
        <f t="shared" si="18"/>
        <v>0</v>
      </c>
      <c r="G75">
        <f>_xlfn.IFNA(IF($B75=0,0,+VLOOKUP($B75,'1g -izabrana lica u pravosuđu'!$A$17:$I$50,G$3,FALSE)),"")</f>
        <v>0</v>
      </c>
      <c r="I75">
        <f>_xlfn.IFNA(IF($B75=0,0,+VLOOKUP($B75,'1g -izabrana lica u pravosuđu'!$A$17:$I$50,I$3,FALSE)),"")</f>
        <v>0</v>
      </c>
      <c r="J75">
        <f>_xlfn.IFNA(+VLOOKUP($B75,'1g -izabrana lica u pravosuđu'!$A$17:$I$44,+J$3,FALSE),"")</f>
        <v>0</v>
      </c>
      <c r="K75">
        <f>_xlfn.IFNA(+VLOOKUP($B75,'1g -izabrana lica u pravosuđu'!$A$17:$I$44,+K$3,FALSE),"")</f>
        <v>0</v>
      </c>
      <c r="L75" s="29"/>
      <c r="M75" s="29"/>
      <c r="N75" s="29"/>
      <c r="O75" s="29"/>
      <c r="P75" s="29"/>
      <c r="T75" s="29">
        <f>_xlfn.IFNA(IF($B75=0,0,+VLOOKUP($B75,'1g -izabrana lica u pravosuđu'!$A$17:$S$44,+T$3,FALSE)),"")</f>
        <v>0</v>
      </c>
      <c r="U75" s="29"/>
      <c r="V75" s="29">
        <f t="shared" si="16"/>
        <v>0</v>
      </c>
      <c r="W75" s="29">
        <f>_xlfn.IFNA(IF($B75=0,0,+VLOOKUP($B75,'1g -izabrana lica u pravosuđu'!$A$17:$S$44,+W$3,FALSE)),"")</f>
        <v>0</v>
      </c>
      <c r="X75" s="29">
        <f>_xlfn.IFNA(IF($B75=0,0,VLOOKUP($B75,'1g -izabrana lica u pravosuđu'!$A$17:$S$44,+X$3,FALSE)),"")</f>
        <v>0</v>
      </c>
      <c r="Y75" s="29">
        <f>+_xlfn.IFNA(IF(B75=0,0,VLOOKUP($B75,'1g -izabrana lica u pravosuđu'!$A$17:$S$44,+Y$3,FALSE)),"")</f>
        <v>0</v>
      </c>
      <c r="Z75" s="29"/>
      <c r="AA75" s="29">
        <f t="shared" si="17"/>
        <v>0</v>
      </c>
      <c r="AB75" s="29">
        <f>+_xlfn.IFNA(IF(B75=0,0,VLOOKUP($B75,'1g -izabrana lica u pravosuđu'!$A$17:$S$44,+AB$3,FALSE)),"")</f>
        <v>0</v>
      </c>
      <c r="AC75" s="29">
        <f>+_xlfn.IFNA(IF(B75=0,0,VLOOKUP($B75,'1g -izabrana lica u pravosuđu'!$A$17:$S$44,+AC$3,FALSE)),"")</f>
        <v>0</v>
      </c>
      <c r="AD75" s="29">
        <f>+IFERROR((W75*'1g -izabrana lica u pravosuđu'!$D$6)/100,"")</f>
        <v>0</v>
      </c>
      <c r="AE75" s="29">
        <f>+IFERROR((X75*'1g -izabrana lica u pravosuđu'!$D$6)/100,"")</f>
        <v>0</v>
      </c>
      <c r="AF75" s="29">
        <f>+IFERROR((AB75*'1g -izabrana lica u pravosuđu'!$D$6)/100,"")</f>
        <v>0</v>
      </c>
      <c r="AG75" s="29">
        <f>+IFERROR((AC75*'1g -izabrana lica u pravosuđu'!$D$6)/100,"")</f>
        <v>0</v>
      </c>
    </row>
    <row r="76" spans="1:33" x14ac:dyDescent="0.2">
      <c r="A76">
        <f t="shared" si="12"/>
        <v>0</v>
      </c>
      <c r="B76">
        <f>+IF(MAX(B$4:B75)+1&lt;=B$1,B75+1,0)</f>
        <v>0</v>
      </c>
      <c r="C76" s="194">
        <f t="shared" si="13"/>
        <v>0</v>
      </c>
      <c r="D76">
        <f t="shared" si="14"/>
        <v>0</v>
      </c>
      <c r="E76" s="319">
        <f t="shared" si="15"/>
        <v>0</v>
      </c>
      <c r="F76" s="194">
        <f t="shared" si="18"/>
        <v>0</v>
      </c>
      <c r="G76">
        <f>_xlfn.IFNA(IF($B76=0,0,+VLOOKUP($B76,'1g -izabrana lica u pravosuđu'!$A$17:$I$50,G$3,FALSE)),"")</f>
        <v>0</v>
      </c>
      <c r="I76">
        <f>_xlfn.IFNA(IF($B76=0,0,+VLOOKUP($B76,'1g -izabrana lica u pravosuđu'!$A$17:$I$50,I$3,FALSE)),"")</f>
        <v>0</v>
      </c>
      <c r="J76">
        <f>_xlfn.IFNA(+VLOOKUP($B76,'1g -izabrana lica u pravosuđu'!$A$17:$I$44,+J$3,FALSE),"")</f>
        <v>0</v>
      </c>
      <c r="K76">
        <f>_xlfn.IFNA(+VLOOKUP($B76,'1g -izabrana lica u pravosuđu'!$A$17:$I$44,+K$3,FALSE),"")</f>
        <v>0</v>
      </c>
      <c r="L76" s="29"/>
      <c r="M76" s="29"/>
      <c r="N76" s="29"/>
      <c r="O76" s="29"/>
      <c r="P76" s="29"/>
      <c r="T76" s="29">
        <f>_xlfn.IFNA(IF($B76=0,0,+VLOOKUP($B76,'1g -izabrana lica u pravosuđu'!$A$17:$S$44,+T$3,FALSE)),"")</f>
        <v>0</v>
      </c>
      <c r="U76" s="29"/>
      <c r="V76" s="29">
        <f t="shared" si="16"/>
        <v>0</v>
      </c>
      <c r="W76" s="29">
        <f>_xlfn.IFNA(IF($B76=0,0,+VLOOKUP($B76,'1g -izabrana lica u pravosuđu'!$A$17:$S$44,+W$3,FALSE)),"")</f>
        <v>0</v>
      </c>
      <c r="X76" s="29">
        <f>_xlfn.IFNA(IF($B76=0,0,VLOOKUP($B76,'1g -izabrana lica u pravosuđu'!$A$17:$S$44,+X$3,FALSE)),"")</f>
        <v>0</v>
      </c>
      <c r="Y76" s="29">
        <f>+_xlfn.IFNA(IF(B76=0,0,VLOOKUP($B76,'1g -izabrana lica u pravosuđu'!$A$17:$S$44,+Y$3,FALSE)),"")</f>
        <v>0</v>
      </c>
      <c r="Z76" s="29"/>
      <c r="AA76" s="29">
        <f t="shared" si="17"/>
        <v>0</v>
      </c>
      <c r="AB76" s="29">
        <f>+_xlfn.IFNA(IF(B76=0,0,VLOOKUP($B76,'1g -izabrana lica u pravosuđu'!$A$17:$S$44,+AB$3,FALSE)),"")</f>
        <v>0</v>
      </c>
      <c r="AC76" s="29">
        <f>+_xlfn.IFNA(IF(B76=0,0,VLOOKUP($B76,'1g -izabrana lica u pravosuđu'!$A$17:$S$44,+AC$3,FALSE)),"")</f>
        <v>0</v>
      </c>
      <c r="AD76" s="29">
        <f>+IFERROR((W76*'1g -izabrana lica u pravosuđu'!$D$6)/100,"")</f>
        <v>0</v>
      </c>
      <c r="AE76" s="29">
        <f>+IFERROR((X76*'1g -izabrana lica u pravosuđu'!$D$6)/100,"")</f>
        <v>0</v>
      </c>
      <c r="AF76" s="29">
        <f>+IFERROR((AB76*'1g -izabrana lica u pravosuđu'!$D$6)/100,"")</f>
        <v>0</v>
      </c>
      <c r="AG76" s="29">
        <f>+IFERROR((AC76*'1g -izabrana lica u pravosuđu'!$D$6)/100,"")</f>
        <v>0</v>
      </c>
    </row>
    <row r="77" spans="1:33" x14ac:dyDescent="0.2">
      <c r="A77">
        <f t="shared" si="12"/>
        <v>0</v>
      </c>
      <c r="B77">
        <f>+IF(MAX(B$4:B76)+1&lt;=B$1,B76+1,0)</f>
        <v>0</v>
      </c>
      <c r="C77" s="194">
        <f t="shared" si="13"/>
        <v>0</v>
      </c>
      <c r="D77">
        <f t="shared" si="14"/>
        <v>0</v>
      </c>
      <c r="E77" s="319">
        <f t="shared" si="15"/>
        <v>0</v>
      </c>
      <c r="F77" s="194">
        <f t="shared" si="18"/>
        <v>0</v>
      </c>
      <c r="G77">
        <f>_xlfn.IFNA(IF($B77=0,0,+VLOOKUP($B77,'1g -izabrana lica u pravosuđu'!$A$17:$I$50,G$3,FALSE)),"")</f>
        <v>0</v>
      </c>
      <c r="I77">
        <f>_xlfn.IFNA(IF($B77=0,0,+VLOOKUP($B77,'1g -izabrana lica u pravosuđu'!$A$17:$I$50,I$3,FALSE)),"")</f>
        <v>0</v>
      </c>
      <c r="J77">
        <f>_xlfn.IFNA(+VLOOKUP($B77,'1g -izabrana lica u pravosuđu'!$A$17:$I$44,+J$3,FALSE),"")</f>
        <v>0</v>
      </c>
      <c r="K77">
        <f>_xlfn.IFNA(+VLOOKUP($B77,'1g -izabrana lica u pravosuđu'!$A$17:$I$44,+K$3,FALSE),"")</f>
        <v>0</v>
      </c>
      <c r="L77" s="29"/>
      <c r="M77" s="29"/>
      <c r="N77" s="29"/>
      <c r="O77" s="29"/>
      <c r="P77" s="29"/>
      <c r="T77" s="29">
        <f>_xlfn.IFNA(IF($B77=0,0,+VLOOKUP($B77,'1g -izabrana lica u pravosuđu'!$A$17:$S$44,+T$3,FALSE)),"")</f>
        <v>0</v>
      </c>
      <c r="U77" s="29"/>
      <c r="V77" s="29">
        <f t="shared" si="16"/>
        <v>0</v>
      </c>
      <c r="W77" s="29">
        <f>_xlfn.IFNA(IF($B77=0,0,+VLOOKUP($B77,'1g -izabrana lica u pravosuđu'!$A$17:$S$44,+W$3,FALSE)),"")</f>
        <v>0</v>
      </c>
      <c r="X77" s="29">
        <f>_xlfn.IFNA(IF($B77=0,0,VLOOKUP($B77,'1g -izabrana lica u pravosuđu'!$A$17:$S$44,+X$3,FALSE)),"")</f>
        <v>0</v>
      </c>
      <c r="Y77" s="29">
        <f>+_xlfn.IFNA(IF(B77=0,0,VLOOKUP($B77,'1g -izabrana lica u pravosuđu'!$A$17:$S$44,+Y$3,FALSE)),"")</f>
        <v>0</v>
      </c>
      <c r="Z77" s="29"/>
      <c r="AA77" s="29">
        <f t="shared" si="17"/>
        <v>0</v>
      </c>
      <c r="AB77" s="29">
        <f>+_xlfn.IFNA(IF(B77=0,0,VLOOKUP($B77,'1g -izabrana lica u pravosuđu'!$A$17:$S$44,+AB$3,FALSE)),"")</f>
        <v>0</v>
      </c>
      <c r="AC77" s="29">
        <f>+_xlfn.IFNA(IF(B77=0,0,VLOOKUP($B77,'1g -izabrana lica u pravosuđu'!$A$17:$S$44,+AC$3,FALSE)),"")</f>
        <v>0</v>
      </c>
      <c r="AD77" s="29">
        <f>+IFERROR((W77*'1g -izabrana lica u pravosuđu'!$D$6)/100,"")</f>
        <v>0</v>
      </c>
      <c r="AE77" s="29">
        <f>+IFERROR((X77*'1g -izabrana lica u pravosuđu'!$D$6)/100,"")</f>
        <v>0</v>
      </c>
      <c r="AF77" s="29">
        <f>+IFERROR((AB77*'1g -izabrana lica u pravosuđu'!$D$6)/100,"")</f>
        <v>0</v>
      </c>
      <c r="AG77" s="29">
        <f>+IFERROR((AC77*'1g -izabrana lica u pravosuđu'!$D$6)/100,"")</f>
        <v>0</v>
      </c>
    </row>
    <row r="78" spans="1:33" x14ac:dyDescent="0.2">
      <c r="A78">
        <f t="shared" si="12"/>
        <v>0</v>
      </c>
      <c r="B78">
        <f>+IF(MAX(B$4:B77)+1&lt;=B$1,B77+1,0)</f>
        <v>0</v>
      </c>
      <c r="C78" s="194">
        <f t="shared" si="13"/>
        <v>0</v>
      </c>
      <c r="D78">
        <f t="shared" si="14"/>
        <v>0</v>
      </c>
      <c r="E78" s="319">
        <f t="shared" si="15"/>
        <v>0</v>
      </c>
      <c r="F78" s="194">
        <f t="shared" si="18"/>
        <v>0</v>
      </c>
      <c r="G78">
        <f>_xlfn.IFNA(IF($B78=0,0,+VLOOKUP($B78,'1g -izabrana lica u pravosuđu'!$A$17:$I$50,G$3,FALSE)),"")</f>
        <v>0</v>
      </c>
      <c r="I78">
        <f>_xlfn.IFNA(IF($B78=0,0,+VLOOKUP($B78,'1g -izabrana lica u pravosuđu'!$A$17:$I$50,I$3,FALSE)),"")</f>
        <v>0</v>
      </c>
      <c r="J78">
        <f>_xlfn.IFNA(+VLOOKUP($B78,'1g -izabrana lica u pravosuđu'!$A$17:$I$44,+J$3,FALSE),"")</f>
        <v>0</v>
      </c>
      <c r="K78">
        <f>_xlfn.IFNA(+VLOOKUP($B78,'1g -izabrana lica u pravosuđu'!$A$17:$I$44,+K$3,FALSE),"")</f>
        <v>0</v>
      </c>
      <c r="L78" s="29"/>
      <c r="M78" s="29"/>
      <c r="N78" s="29"/>
      <c r="O78" s="29"/>
      <c r="P78" s="29"/>
      <c r="T78" s="29">
        <f>_xlfn.IFNA(IF($B78=0,0,+VLOOKUP($B78,'1g -izabrana lica u pravosuđu'!$A$17:$S$44,+T$3,FALSE)),"")</f>
        <v>0</v>
      </c>
      <c r="U78" s="29"/>
      <c r="V78" s="29">
        <f t="shared" si="16"/>
        <v>0</v>
      </c>
      <c r="W78" s="29">
        <f>_xlfn.IFNA(IF($B78=0,0,+VLOOKUP($B78,'1g -izabrana lica u pravosuđu'!$A$17:$S$44,+W$3,FALSE)),"")</f>
        <v>0</v>
      </c>
      <c r="X78" s="29">
        <f>_xlfn.IFNA(IF($B78=0,0,VLOOKUP($B78,'1g -izabrana lica u pravosuđu'!$A$17:$S$44,+X$3,FALSE)),"")</f>
        <v>0</v>
      </c>
      <c r="Y78" s="29">
        <f>+_xlfn.IFNA(IF(B78=0,0,VLOOKUP($B78,'1g -izabrana lica u pravosuđu'!$A$17:$S$44,+Y$3,FALSE)),"")</f>
        <v>0</v>
      </c>
      <c r="Z78" s="29"/>
      <c r="AA78" s="29">
        <f t="shared" si="17"/>
        <v>0</v>
      </c>
      <c r="AB78" s="29">
        <f>+_xlfn.IFNA(IF(B78=0,0,VLOOKUP($B78,'1g -izabrana lica u pravosuđu'!$A$17:$S$44,+AB$3,FALSE)),"")</f>
        <v>0</v>
      </c>
      <c r="AC78" s="29">
        <f>+_xlfn.IFNA(IF(B78=0,0,VLOOKUP($B78,'1g -izabrana lica u pravosuđu'!$A$17:$S$44,+AC$3,FALSE)),"")</f>
        <v>0</v>
      </c>
      <c r="AD78" s="29">
        <f>+IFERROR((W78*'1g -izabrana lica u pravosuđu'!$D$6)/100,"")</f>
        <v>0</v>
      </c>
      <c r="AE78" s="29">
        <f>+IFERROR((X78*'1g -izabrana lica u pravosuđu'!$D$6)/100,"")</f>
        <v>0</v>
      </c>
      <c r="AF78" s="29">
        <f>+IFERROR((AB78*'1g -izabrana lica u pravosuđu'!$D$6)/100,"")</f>
        <v>0</v>
      </c>
      <c r="AG78" s="29">
        <f>+IFERROR((AC78*'1g -izabrana lica u pravosuđu'!$D$6)/100,"")</f>
        <v>0</v>
      </c>
    </row>
    <row r="79" spans="1:33" x14ac:dyDescent="0.2">
      <c r="A79">
        <f t="shared" si="12"/>
        <v>0</v>
      </c>
      <c r="B79">
        <f>+IF(MAX(B$4:B78)+1&lt;=B$1,B78+1,0)</f>
        <v>0</v>
      </c>
      <c r="C79" s="194">
        <f t="shared" si="13"/>
        <v>0</v>
      </c>
      <c r="D79">
        <f t="shared" si="14"/>
        <v>0</v>
      </c>
      <c r="E79" s="319">
        <f t="shared" si="15"/>
        <v>0</v>
      </c>
      <c r="F79" s="194">
        <f t="shared" si="18"/>
        <v>0</v>
      </c>
      <c r="G79">
        <f>_xlfn.IFNA(IF($B79=0,0,+VLOOKUP($B79,'1g -izabrana lica u pravosuđu'!$A$17:$I$50,G$3,FALSE)),"")</f>
        <v>0</v>
      </c>
      <c r="I79">
        <f>_xlfn.IFNA(IF($B79=0,0,+VLOOKUP($B79,'1g -izabrana lica u pravosuđu'!$A$17:$I$50,I$3,FALSE)),"")</f>
        <v>0</v>
      </c>
      <c r="J79">
        <f>_xlfn.IFNA(+VLOOKUP($B79,'1g -izabrana lica u pravosuđu'!$A$17:$I$44,+J$3,FALSE),"")</f>
        <v>0</v>
      </c>
      <c r="K79">
        <f>_xlfn.IFNA(+VLOOKUP($B79,'1g -izabrana lica u pravosuđu'!$A$17:$I$44,+K$3,FALSE),"")</f>
        <v>0</v>
      </c>
      <c r="L79" s="29"/>
      <c r="M79" s="29"/>
      <c r="N79" s="29"/>
      <c r="O79" s="29"/>
      <c r="P79" s="29"/>
      <c r="T79" s="29">
        <f>_xlfn.IFNA(IF($B79=0,0,+VLOOKUP($B79,'1g -izabrana lica u pravosuđu'!$A$17:$S$44,+T$3,FALSE)),"")</f>
        <v>0</v>
      </c>
      <c r="U79" s="29"/>
      <c r="V79" s="29">
        <f t="shared" si="16"/>
        <v>0</v>
      </c>
      <c r="W79" s="29">
        <f>_xlfn.IFNA(IF($B79=0,0,+VLOOKUP($B79,'1g -izabrana lica u pravosuđu'!$A$17:$S$44,+W$3,FALSE)),"")</f>
        <v>0</v>
      </c>
      <c r="X79" s="29">
        <f>_xlfn.IFNA(IF($B79=0,0,VLOOKUP($B79,'1g -izabrana lica u pravosuđu'!$A$17:$S$44,+X$3,FALSE)),"")</f>
        <v>0</v>
      </c>
      <c r="Y79" s="29">
        <f>+_xlfn.IFNA(IF(B79=0,0,VLOOKUP($B79,'1g -izabrana lica u pravosuđu'!$A$17:$S$44,+Y$3,FALSE)),"")</f>
        <v>0</v>
      </c>
      <c r="Z79" s="29"/>
      <c r="AA79" s="29">
        <f t="shared" si="17"/>
        <v>0</v>
      </c>
      <c r="AB79" s="29">
        <f>+_xlfn.IFNA(IF(B79=0,0,VLOOKUP($B79,'1g -izabrana lica u pravosuđu'!$A$17:$S$44,+AB$3,FALSE)),"")</f>
        <v>0</v>
      </c>
      <c r="AC79" s="29">
        <f>+_xlfn.IFNA(IF(B79=0,0,VLOOKUP($B79,'1g -izabrana lica u pravosuđu'!$A$17:$S$44,+AC$3,FALSE)),"")</f>
        <v>0</v>
      </c>
      <c r="AD79" s="29">
        <f>+IFERROR((W79*'1g -izabrana lica u pravosuđu'!$D$6)/100,"")</f>
        <v>0</v>
      </c>
      <c r="AE79" s="29">
        <f>+IFERROR((X79*'1g -izabrana lica u pravosuđu'!$D$6)/100,"")</f>
        <v>0</v>
      </c>
      <c r="AF79" s="29">
        <f>+IFERROR((AB79*'1g -izabrana lica u pravosuđu'!$D$6)/100,"")</f>
        <v>0</v>
      </c>
      <c r="AG79" s="29">
        <f>+IFERROR((AC79*'1g -izabrana lica u pravosuđu'!$D$6)/100,"")</f>
        <v>0</v>
      </c>
    </row>
    <row r="80" spans="1:33" x14ac:dyDescent="0.2">
      <c r="A80">
        <f t="shared" si="12"/>
        <v>0</v>
      </c>
      <c r="B80">
        <f>+IF(MAX(B$4:B79)+1&lt;=B$1,B79+1,0)</f>
        <v>0</v>
      </c>
      <c r="C80" s="194">
        <f t="shared" si="13"/>
        <v>0</v>
      </c>
      <c r="D80">
        <f t="shared" si="14"/>
        <v>0</v>
      </c>
      <c r="E80" s="319">
        <f t="shared" si="15"/>
        <v>0</v>
      </c>
      <c r="F80" s="194">
        <f t="shared" si="18"/>
        <v>0</v>
      </c>
      <c r="G80">
        <f>_xlfn.IFNA(IF($B80=0,0,+VLOOKUP($B80,'1g -izabrana lica u pravosuđu'!$A$17:$I$50,G$3,FALSE)),"")</f>
        <v>0</v>
      </c>
      <c r="I80">
        <f>_xlfn.IFNA(IF($B80=0,0,+VLOOKUP($B80,'1g -izabrana lica u pravosuđu'!$A$17:$I$50,I$3,FALSE)),"")</f>
        <v>0</v>
      </c>
      <c r="J80">
        <f>_xlfn.IFNA(+VLOOKUP($B80,'1g -izabrana lica u pravosuđu'!$A$17:$I$44,+J$3,FALSE),"")</f>
        <v>0</v>
      </c>
      <c r="K80">
        <f>_xlfn.IFNA(+VLOOKUP($B80,'1g -izabrana lica u pravosuđu'!$A$17:$I$44,+K$3,FALSE),"")</f>
        <v>0</v>
      </c>
      <c r="L80" s="29"/>
      <c r="M80" s="29"/>
      <c r="N80" s="29"/>
      <c r="O80" s="29"/>
      <c r="P80" s="29"/>
      <c r="T80" s="29">
        <f>_xlfn.IFNA(IF($B80=0,0,+VLOOKUP($B80,'1g -izabrana lica u pravosuđu'!$A$17:$S$44,+T$3,FALSE)),"")</f>
        <v>0</v>
      </c>
      <c r="U80" s="29"/>
      <c r="V80" s="29">
        <f t="shared" si="16"/>
        <v>0</v>
      </c>
      <c r="W80" s="29">
        <f>_xlfn.IFNA(IF($B80=0,0,+VLOOKUP($B80,'1g -izabrana lica u pravosuđu'!$A$17:$S$44,+W$3,FALSE)),"")</f>
        <v>0</v>
      </c>
      <c r="X80" s="29">
        <f>_xlfn.IFNA(IF($B80=0,0,VLOOKUP($B80,'1g -izabrana lica u pravosuđu'!$A$17:$S$44,+X$3,FALSE)),"")</f>
        <v>0</v>
      </c>
      <c r="Y80" s="29">
        <f>+_xlfn.IFNA(IF(B80=0,0,VLOOKUP($B80,'1g -izabrana lica u pravosuđu'!$A$17:$S$44,+Y$3,FALSE)),"")</f>
        <v>0</v>
      </c>
      <c r="Z80" s="29"/>
      <c r="AA80" s="29">
        <f t="shared" si="17"/>
        <v>0</v>
      </c>
      <c r="AB80" s="29">
        <f>+_xlfn.IFNA(IF(B80=0,0,VLOOKUP($B80,'1g -izabrana lica u pravosuđu'!$A$17:$S$44,+AB$3,FALSE)),"")</f>
        <v>0</v>
      </c>
      <c r="AC80" s="29">
        <f>+_xlfn.IFNA(IF(B80=0,0,VLOOKUP($B80,'1g -izabrana lica u pravosuđu'!$A$17:$S$44,+AC$3,FALSE)),"")</f>
        <v>0</v>
      </c>
      <c r="AD80" s="29">
        <f>+IFERROR((W80*'1g -izabrana lica u pravosuđu'!$D$6)/100,"")</f>
        <v>0</v>
      </c>
      <c r="AE80" s="29">
        <f>+IFERROR((X80*'1g -izabrana lica u pravosuđu'!$D$6)/100,"")</f>
        <v>0</v>
      </c>
      <c r="AF80" s="29">
        <f>+IFERROR((AB80*'1g -izabrana lica u pravosuđu'!$D$6)/100,"")</f>
        <v>0</v>
      </c>
      <c r="AG80" s="29">
        <f>+IFERROR((AC80*'1g -izabrana lica u pravosuđu'!$D$6)/100,"")</f>
        <v>0</v>
      </c>
    </row>
    <row r="81" spans="1:33" x14ac:dyDescent="0.2">
      <c r="A81">
        <f t="shared" si="12"/>
        <v>0</v>
      </c>
      <c r="B81">
        <f>+IF(MAX(B$4:B80)+1&lt;=B$1,B80+1,0)</f>
        <v>0</v>
      </c>
      <c r="C81" s="194">
        <f t="shared" si="13"/>
        <v>0</v>
      </c>
      <c r="D81">
        <f t="shared" si="14"/>
        <v>0</v>
      </c>
      <c r="E81" s="319">
        <f t="shared" si="15"/>
        <v>0</v>
      </c>
      <c r="F81" s="194">
        <f t="shared" si="18"/>
        <v>0</v>
      </c>
      <c r="G81">
        <f>_xlfn.IFNA(IF($B81=0,0,+VLOOKUP($B81,'1g -izabrana lica u pravosuđu'!$A$17:$I$50,G$3,FALSE)),"")</f>
        <v>0</v>
      </c>
      <c r="I81">
        <f>_xlfn.IFNA(IF($B81=0,0,+VLOOKUP($B81,'1g -izabrana lica u pravosuđu'!$A$17:$I$50,I$3,FALSE)),"")</f>
        <v>0</v>
      </c>
      <c r="J81">
        <f>_xlfn.IFNA(+VLOOKUP($B81,'1g -izabrana lica u pravosuđu'!$A$17:$I$44,+J$3,FALSE),"")</f>
        <v>0</v>
      </c>
      <c r="K81">
        <f>_xlfn.IFNA(+VLOOKUP($B81,'1g -izabrana lica u pravosuđu'!$A$17:$I$44,+K$3,FALSE),"")</f>
        <v>0</v>
      </c>
      <c r="L81" s="29"/>
      <c r="M81" s="29"/>
      <c r="N81" s="29"/>
      <c r="O81" s="29"/>
      <c r="P81" s="29"/>
      <c r="T81" s="29">
        <f>_xlfn.IFNA(IF($B81=0,0,+VLOOKUP($B81,'1g -izabrana lica u pravosuđu'!$A$17:$S$44,+T$3,FALSE)),"")</f>
        <v>0</v>
      </c>
      <c r="U81" s="29"/>
      <c r="V81" s="29">
        <f t="shared" si="16"/>
        <v>0</v>
      </c>
      <c r="W81" s="29">
        <f>_xlfn.IFNA(IF($B81=0,0,+VLOOKUP($B81,'1g -izabrana lica u pravosuđu'!$A$17:$S$44,+W$3,FALSE)),"")</f>
        <v>0</v>
      </c>
      <c r="X81" s="29">
        <f>_xlfn.IFNA(IF($B81=0,0,VLOOKUP($B81,'1g -izabrana lica u pravosuđu'!$A$17:$S$44,+X$3,FALSE)),"")</f>
        <v>0</v>
      </c>
      <c r="Y81" s="29">
        <f>+_xlfn.IFNA(IF(B81=0,0,VLOOKUP($B81,'1g -izabrana lica u pravosuđu'!$A$17:$S$44,+Y$3,FALSE)),"")</f>
        <v>0</v>
      </c>
      <c r="Z81" s="29"/>
      <c r="AA81" s="29">
        <f t="shared" si="17"/>
        <v>0</v>
      </c>
      <c r="AB81" s="29">
        <f>+_xlfn.IFNA(IF(B81=0,0,VLOOKUP($B81,'1g -izabrana lica u pravosuđu'!$A$17:$S$44,+AB$3,FALSE)),"")</f>
        <v>0</v>
      </c>
      <c r="AC81" s="29">
        <f>+_xlfn.IFNA(IF(B81=0,0,VLOOKUP($B81,'1g -izabrana lica u pravosuđu'!$A$17:$S$44,+AC$3,FALSE)),"")</f>
        <v>0</v>
      </c>
      <c r="AD81" s="29">
        <f>+IFERROR((W81*'1g -izabrana lica u pravosuđu'!$D$6)/100,"")</f>
        <v>0</v>
      </c>
      <c r="AE81" s="29">
        <f>+IFERROR((X81*'1g -izabrana lica u pravosuđu'!$D$6)/100,"")</f>
        <v>0</v>
      </c>
      <c r="AF81" s="29">
        <f>+IFERROR((AB81*'1g -izabrana lica u pravosuđu'!$D$6)/100,"")</f>
        <v>0</v>
      </c>
      <c r="AG81" s="29">
        <f>+IFERROR((AC81*'1g -izabrana lica u pravosuđu'!$D$6)/100,"")</f>
        <v>0</v>
      </c>
    </row>
    <row r="82" spans="1:33" x14ac:dyDescent="0.2">
      <c r="A82">
        <f t="shared" si="12"/>
        <v>0</v>
      </c>
      <c r="B82">
        <f>+IF(MAX(B$4:B81)+1&lt;=B$1,B81+1,0)</f>
        <v>0</v>
      </c>
      <c r="C82" s="194">
        <f t="shared" si="13"/>
        <v>0</v>
      </c>
      <c r="D82">
        <f t="shared" si="14"/>
        <v>0</v>
      </c>
      <c r="E82" s="319">
        <f t="shared" si="15"/>
        <v>0</v>
      </c>
      <c r="F82" s="194">
        <f t="shared" si="18"/>
        <v>0</v>
      </c>
      <c r="G82">
        <f>_xlfn.IFNA(IF($B82=0,0,+VLOOKUP($B82,'1g -izabrana lica u pravosuđu'!$A$17:$I$50,G$3,FALSE)),"")</f>
        <v>0</v>
      </c>
      <c r="I82">
        <f>_xlfn.IFNA(IF($B82=0,0,+VLOOKUP($B82,'1g -izabrana lica u pravosuđu'!$A$17:$I$50,I$3,FALSE)),"")</f>
        <v>0</v>
      </c>
      <c r="J82">
        <f>_xlfn.IFNA(+VLOOKUP($B82,'1g -izabrana lica u pravosuđu'!$A$17:$I$44,+J$3,FALSE),"")</f>
        <v>0</v>
      </c>
      <c r="K82">
        <f>_xlfn.IFNA(+VLOOKUP($B82,'1g -izabrana lica u pravosuđu'!$A$17:$I$44,+K$3,FALSE),"")</f>
        <v>0</v>
      </c>
      <c r="L82" s="29"/>
      <c r="M82" s="29"/>
      <c r="N82" s="29"/>
      <c r="O82" s="29"/>
      <c r="P82" s="29"/>
      <c r="T82" s="29">
        <f>_xlfn.IFNA(IF($B82=0,0,+VLOOKUP($B82,'1g -izabrana lica u pravosuđu'!$A$17:$S$44,+T$3,FALSE)),"")</f>
        <v>0</v>
      </c>
      <c r="U82" s="29"/>
      <c r="V82" s="29">
        <f t="shared" si="16"/>
        <v>0</v>
      </c>
      <c r="W82" s="29">
        <f>_xlfn.IFNA(IF($B82=0,0,+VLOOKUP($B82,'1g -izabrana lica u pravosuđu'!$A$17:$S$44,+W$3,FALSE)),"")</f>
        <v>0</v>
      </c>
      <c r="X82" s="29">
        <f>_xlfn.IFNA(IF($B82=0,0,VLOOKUP($B82,'1g -izabrana lica u pravosuđu'!$A$17:$S$44,+X$3,FALSE)),"")</f>
        <v>0</v>
      </c>
      <c r="Y82" s="29">
        <f>+_xlfn.IFNA(IF(B82=0,0,VLOOKUP($B82,'1g -izabrana lica u pravosuđu'!$A$17:$S$44,+Y$3,FALSE)),"")</f>
        <v>0</v>
      </c>
      <c r="Z82" s="29"/>
      <c r="AA82" s="29">
        <f t="shared" si="17"/>
        <v>0</v>
      </c>
      <c r="AB82" s="29">
        <f>+_xlfn.IFNA(IF(B82=0,0,VLOOKUP($B82,'1g -izabrana lica u pravosuđu'!$A$17:$S$44,+AB$3,FALSE)),"")</f>
        <v>0</v>
      </c>
      <c r="AC82" s="29">
        <f>+_xlfn.IFNA(IF(B82=0,0,VLOOKUP($B82,'1g -izabrana lica u pravosuđu'!$A$17:$S$44,+AC$3,FALSE)),"")</f>
        <v>0</v>
      </c>
      <c r="AD82" s="29">
        <f>+IFERROR((W82*'1g -izabrana lica u pravosuđu'!$D$6)/100,"")</f>
        <v>0</v>
      </c>
      <c r="AE82" s="29">
        <f>+IFERROR((X82*'1g -izabrana lica u pravosuđu'!$D$6)/100,"")</f>
        <v>0</v>
      </c>
      <c r="AF82" s="29">
        <f>+IFERROR((AB82*'1g -izabrana lica u pravosuđu'!$D$6)/100,"")</f>
        <v>0</v>
      </c>
      <c r="AG82" s="29">
        <f>+IFERROR((AC82*'1g -izabrana lica u pravosuđu'!$D$6)/100,"")</f>
        <v>0</v>
      </c>
    </row>
    <row r="83" spans="1:33" x14ac:dyDescent="0.2">
      <c r="A83">
        <f t="shared" si="12"/>
        <v>0</v>
      </c>
      <c r="B83">
        <f>+IF(MAX(B$4:B82)+1&lt;=B$1,B82+1,0)</f>
        <v>0</v>
      </c>
      <c r="C83" s="194">
        <f t="shared" si="13"/>
        <v>0</v>
      </c>
      <c r="D83">
        <f t="shared" si="14"/>
        <v>0</v>
      </c>
      <c r="E83" s="319">
        <f t="shared" si="15"/>
        <v>0</v>
      </c>
      <c r="F83" s="194">
        <f t="shared" si="18"/>
        <v>0</v>
      </c>
      <c r="G83">
        <f>_xlfn.IFNA(IF($B83=0,0,+VLOOKUP($B83,'1g -izabrana lica u pravosuđu'!$A$17:$I$50,G$3,FALSE)),"")</f>
        <v>0</v>
      </c>
      <c r="I83">
        <f>_xlfn.IFNA(IF($B83=0,0,+VLOOKUP($B83,'1g -izabrana lica u pravosuđu'!$A$17:$I$50,I$3,FALSE)),"")</f>
        <v>0</v>
      </c>
      <c r="J83">
        <f>_xlfn.IFNA(+VLOOKUP($B83,'1g -izabrana lica u pravosuđu'!$A$17:$I$44,+J$3,FALSE),"")</f>
        <v>0</v>
      </c>
      <c r="K83">
        <f>_xlfn.IFNA(+VLOOKUP($B83,'1g -izabrana lica u pravosuđu'!$A$17:$I$44,+K$3,FALSE),"")</f>
        <v>0</v>
      </c>
      <c r="L83" s="29"/>
      <c r="M83" s="29"/>
      <c r="N83" s="29"/>
      <c r="O83" s="29"/>
      <c r="P83" s="29"/>
      <c r="T83" s="29">
        <f>_xlfn.IFNA(IF($B83=0,0,+VLOOKUP($B83,'1g -izabrana lica u pravosuđu'!$A$17:$S$44,+T$3,FALSE)),"")</f>
        <v>0</v>
      </c>
      <c r="U83" s="29"/>
      <c r="V83" s="29">
        <f t="shared" si="16"/>
        <v>0</v>
      </c>
      <c r="W83" s="29">
        <f>_xlfn.IFNA(IF($B83=0,0,+VLOOKUP($B83,'1g -izabrana lica u pravosuđu'!$A$17:$S$44,+W$3,FALSE)),"")</f>
        <v>0</v>
      </c>
      <c r="X83" s="29">
        <f>_xlfn.IFNA(IF($B83=0,0,VLOOKUP($B83,'1g -izabrana lica u pravosuđu'!$A$17:$S$44,+X$3,FALSE)),"")</f>
        <v>0</v>
      </c>
      <c r="Y83" s="29">
        <f>+_xlfn.IFNA(IF(B83=0,0,VLOOKUP($B83,'1g -izabrana lica u pravosuđu'!$A$17:$S$44,+Y$3,FALSE)),"")</f>
        <v>0</v>
      </c>
      <c r="Z83" s="29"/>
      <c r="AA83" s="29">
        <f t="shared" si="17"/>
        <v>0</v>
      </c>
      <c r="AB83" s="29">
        <f>+_xlfn.IFNA(IF(B83=0,0,VLOOKUP($B83,'1g -izabrana lica u pravosuđu'!$A$17:$S$44,+AB$3,FALSE)),"")</f>
        <v>0</v>
      </c>
      <c r="AC83" s="29">
        <f>+_xlfn.IFNA(IF(B83=0,0,VLOOKUP($B83,'1g -izabrana lica u pravosuđu'!$A$17:$S$44,+AC$3,FALSE)),"")</f>
        <v>0</v>
      </c>
      <c r="AD83" s="29">
        <f>+IFERROR((W83*'1g -izabrana lica u pravosuđu'!$D$6)/100,"")</f>
        <v>0</v>
      </c>
      <c r="AE83" s="29">
        <f>+IFERROR((X83*'1g -izabrana lica u pravosuđu'!$D$6)/100,"")</f>
        <v>0</v>
      </c>
      <c r="AF83" s="29">
        <f>+IFERROR((AB83*'1g -izabrana lica u pravosuđu'!$D$6)/100,"")</f>
        <v>0</v>
      </c>
      <c r="AG83" s="29">
        <f>+IFERROR((AC83*'1g -izabrana lica u pravosuđu'!$D$6)/100,"")</f>
        <v>0</v>
      </c>
    </row>
    <row r="84" spans="1:33" x14ac:dyDescent="0.2">
      <c r="T84" s="29">
        <f>_xlfn.IFNA(IF($B84=0,0,+VLOOKUP($B84,'1g -izabrana lica u pravosuđu'!$A$17:$S$44,+T$3,FALSE)),"")</f>
        <v>0</v>
      </c>
      <c r="U84" s="29"/>
      <c r="V84" s="29">
        <f t="shared" si="16"/>
        <v>0</v>
      </c>
      <c r="W84" s="29">
        <f>_xlfn.IFNA(IF($B84=0,0,+VLOOKUP($B84,'1g -izabrana lica u pravosuđu'!$A$17:$S$44,+W$3,FALSE)),"")</f>
        <v>0</v>
      </c>
      <c r="X84" s="29">
        <f>_xlfn.IFNA(IF($B84=0,0,VLOOKUP($B84,'1g -izabrana lica u pravosuđu'!$A$17:$S$44,+X$3,FALSE)),"")</f>
        <v>0</v>
      </c>
      <c r="Y84" s="29">
        <f>+_xlfn.IFNA(IF(B84=0,0,VLOOKUP($B84,'1g -izabrana lica u pravosuđu'!$A$17:$S$44,+Y$3,FALSE)),"")</f>
        <v>0</v>
      </c>
      <c r="Z84" s="29"/>
      <c r="AA84" s="29">
        <f t="shared" si="17"/>
        <v>0</v>
      </c>
      <c r="AB84" s="29">
        <f>+_xlfn.IFNA(IF(B84=0,0,VLOOKUP($B84,'1g -izabrana lica u pravosuđu'!$A$17:$S$44,+AB$3,FALSE)),"")</f>
        <v>0</v>
      </c>
      <c r="AC84" s="29">
        <f>+_xlfn.IFNA(IF(B84=0,0,VLOOKUP($B84,'1g -izabrana lica u pravosuđu'!$A$17:$S$44,+AC$3,FALSE)),"")</f>
        <v>0</v>
      </c>
      <c r="AD84" s="29">
        <f>+IFERROR((W84*'1g -izabrana lica u pravosuđu'!$D$6)/100,"")</f>
        <v>0</v>
      </c>
      <c r="AE84" s="29">
        <f>+IFERROR((X84*'1g -izabrana lica u pravosuđu'!$D$6)/100,"")</f>
        <v>0</v>
      </c>
      <c r="AF84" s="29">
        <f>+IFERROR((AB84*'1g -izabrana lica u pravosuđu'!$D$6)/100,"")</f>
        <v>0</v>
      </c>
      <c r="AG84" s="29">
        <f>+IFERROR((AC84*'1g -izabrana lica u pravosuđu'!$D$6)/100,"")</f>
        <v>0</v>
      </c>
    </row>
    <row r="85" spans="1:33" x14ac:dyDescent="0.2">
      <c r="T85" s="29">
        <f>_xlfn.IFNA(IF($B85=0,0,+VLOOKUP($B85,'1g -izabrana lica u pravosuđu'!$A$17:$S$44,+T$3,FALSE)),"")</f>
        <v>0</v>
      </c>
      <c r="U85" s="29"/>
      <c r="V85" s="29">
        <f t="shared" si="16"/>
        <v>0</v>
      </c>
      <c r="W85" s="29">
        <f>_xlfn.IFNA(IF($B85=0,0,+VLOOKUP($B85,'1g -izabrana lica u pravosuđu'!$A$17:$S$44,+W$3,FALSE)),"")</f>
        <v>0</v>
      </c>
      <c r="X85" s="29">
        <f>_xlfn.IFNA(IF($B85=0,0,VLOOKUP($B85,'1g -izabrana lica u pravosuđu'!$A$17:$S$44,+X$3,FALSE)),"")</f>
        <v>0</v>
      </c>
      <c r="Y85" s="29">
        <f>+_xlfn.IFNA(IF(B85=0,0,VLOOKUP($B85,'1g -izabrana lica u pravosuđu'!$A$17:$S$44,+Y$3,FALSE)),"")</f>
        <v>0</v>
      </c>
      <c r="Z85" s="29"/>
      <c r="AA85" s="29">
        <f t="shared" si="17"/>
        <v>0</v>
      </c>
      <c r="AB85" s="29">
        <f>+_xlfn.IFNA(IF(B85=0,0,VLOOKUP($B85,'1g -izabrana lica u pravosuđu'!$A$17:$S$44,+AB$3,FALSE)),"")</f>
        <v>0</v>
      </c>
      <c r="AC85" s="29">
        <f>+_xlfn.IFNA(IF(B85=0,0,VLOOKUP($B85,'1g -izabrana lica u pravosuđu'!$A$17:$S$44,+AC$3,FALSE)),"")</f>
        <v>0</v>
      </c>
      <c r="AD85" s="29">
        <f>+IFERROR((W85*'1g -izabrana lica u pravosuđu'!$D$6)/100,"")</f>
        <v>0</v>
      </c>
      <c r="AE85" s="29">
        <f>+IFERROR((X85*'1g -izabrana lica u pravosuđu'!$D$6)/100,"")</f>
        <v>0</v>
      </c>
      <c r="AF85" s="29">
        <f>+IFERROR((AB85*'1g -izabrana lica u pravosuđu'!$D$6)/100,"")</f>
        <v>0</v>
      </c>
      <c r="AG85" s="29">
        <f>+IFERROR((AC85*'1g -izabrana lica u pravosuđu'!$D$6)/100,"")</f>
        <v>0</v>
      </c>
    </row>
    <row r="86" spans="1:33" x14ac:dyDescent="0.2">
      <c r="T86" s="29">
        <f>_xlfn.IFNA(IF($B86=0,0,+VLOOKUP($B86,'1g -izabrana lica u pravosuđu'!$A$17:$S$44,+T$3,FALSE)),"")</f>
        <v>0</v>
      </c>
      <c r="U86" s="29"/>
      <c r="V86" s="29">
        <f t="shared" si="16"/>
        <v>0</v>
      </c>
      <c r="W86" s="29">
        <f>_xlfn.IFNA(IF($B86=0,0,+VLOOKUP($B86,'1g -izabrana lica u pravosuđu'!$A$17:$S$44,+W$3,FALSE)),"")</f>
        <v>0</v>
      </c>
      <c r="X86" s="29">
        <f>_xlfn.IFNA(IF($B86=0,0,VLOOKUP($B86,'1g -izabrana lica u pravosuđu'!$A$17:$S$44,+X$3,FALSE)),"")</f>
        <v>0</v>
      </c>
      <c r="Y86" s="29">
        <f>+_xlfn.IFNA(IF(B86=0,0,VLOOKUP($B86,'1g -izabrana lica u pravosuđu'!$A$17:$S$44,+Y$3,FALSE)),"")</f>
        <v>0</v>
      </c>
      <c r="Z86" s="29"/>
      <c r="AA86" s="29">
        <f t="shared" si="17"/>
        <v>0</v>
      </c>
      <c r="AB86" s="29">
        <f>+_xlfn.IFNA(IF(B86=0,0,VLOOKUP($B86,'1g -izabrana lica u pravosuđu'!$A$17:$S$44,+AB$3,FALSE)),"")</f>
        <v>0</v>
      </c>
      <c r="AC86" s="29">
        <f>+_xlfn.IFNA(IF(B86=0,0,VLOOKUP($B86,'1g -izabrana lica u pravosuđu'!$A$17:$S$44,+AC$3,FALSE)),"")</f>
        <v>0</v>
      </c>
      <c r="AD86" s="29">
        <f>+IFERROR((W86*'1g -izabrana lica u pravosuđu'!$D$6)/100,"")</f>
        <v>0</v>
      </c>
      <c r="AE86" s="29">
        <f>+IFERROR((X86*'1g -izabrana lica u pravosuđu'!$D$6)/100,"")</f>
        <v>0</v>
      </c>
      <c r="AF86" s="29">
        <f>+IFERROR((AB86*'1g -izabrana lica u pravosuđu'!$D$6)/100,"")</f>
        <v>0</v>
      </c>
      <c r="AG86" s="29">
        <f>+IFERROR((AC86*'1g -izabrana lica u pravosuđu'!$D$6)/100,"")</f>
        <v>0</v>
      </c>
    </row>
    <row r="87" spans="1:33" x14ac:dyDescent="0.2">
      <c r="T87" s="29">
        <f>_xlfn.IFNA(IF($B87=0,0,+VLOOKUP($B87,'1g -izabrana lica u pravosuđu'!$A$17:$S$44,+T$3,FALSE)),"")</f>
        <v>0</v>
      </c>
      <c r="U87" s="29"/>
      <c r="V87" s="29">
        <f t="shared" si="16"/>
        <v>0</v>
      </c>
      <c r="W87" s="29">
        <f>_xlfn.IFNA(IF($B87=0,0,+VLOOKUP($B87,'1g -izabrana lica u pravosuđu'!$A$17:$S$44,+W$3,FALSE)),"")</f>
        <v>0</v>
      </c>
      <c r="X87" s="29">
        <f>_xlfn.IFNA(IF($B87=0,0,VLOOKUP($B87,'1g -izabrana lica u pravosuđu'!$A$17:$S$44,+X$3,FALSE)),"")</f>
        <v>0</v>
      </c>
      <c r="Y87" s="29">
        <f>+_xlfn.IFNA(IF(B87=0,0,VLOOKUP($B87,'1g -izabrana lica u pravosuđu'!$A$17:$S$44,+Y$3,FALSE)),"")</f>
        <v>0</v>
      </c>
      <c r="Z87" s="29"/>
      <c r="AA87" s="29">
        <f t="shared" si="17"/>
        <v>0</v>
      </c>
      <c r="AB87" s="29">
        <f>+_xlfn.IFNA(IF(B87=0,0,VLOOKUP($B87,'1g -izabrana lica u pravosuđu'!$A$17:$S$44,+AB$3,FALSE)),"")</f>
        <v>0</v>
      </c>
      <c r="AC87" s="29">
        <f>+_xlfn.IFNA(IF(B87=0,0,VLOOKUP($B87,'1g -izabrana lica u pravosuđu'!$A$17:$S$44,+AC$3,FALSE)),"")</f>
        <v>0</v>
      </c>
      <c r="AD87" s="29">
        <f>+IFERROR((W87*'1g -izabrana lica u pravosuđu'!$D$6)/100,"")</f>
        <v>0</v>
      </c>
      <c r="AE87" s="29">
        <f>+IFERROR((X87*'1g -izabrana lica u pravosuđu'!$D$6)/100,"")</f>
        <v>0</v>
      </c>
      <c r="AF87" s="29">
        <f>+IFERROR((AB87*'1g -izabrana lica u pravosuđu'!$D$6)/100,"")</f>
        <v>0</v>
      </c>
      <c r="AG87" s="29">
        <f>+IFERROR((AC87*'1g -izabrana lica u pravosuđu'!$D$6)/100,"")</f>
        <v>0</v>
      </c>
    </row>
    <row r="88" spans="1:33" x14ac:dyDescent="0.2">
      <c r="T88" s="29">
        <f>_xlfn.IFNA(IF($B88=0,0,+VLOOKUP($B88,'1g -izabrana lica u pravosuđu'!$A$17:$S$44,+T$3,FALSE)),"")</f>
        <v>0</v>
      </c>
      <c r="U88" s="29"/>
      <c r="V88" s="29">
        <f t="shared" si="16"/>
        <v>0</v>
      </c>
      <c r="W88" s="29">
        <f>_xlfn.IFNA(IF($B88=0,0,+VLOOKUP($B88,'1g -izabrana lica u pravosuđu'!$A$17:$S$44,+W$3,FALSE)),"")</f>
        <v>0</v>
      </c>
      <c r="X88" s="29">
        <f>_xlfn.IFNA(IF($B88=0,0,VLOOKUP($B88,'1g -izabrana lica u pravosuđu'!$A$17:$S$44,+X$3,FALSE)),"")</f>
        <v>0</v>
      </c>
      <c r="Y88" s="29">
        <f>+_xlfn.IFNA(IF(B88=0,0,VLOOKUP($B88,'1g -izabrana lica u pravosuđu'!$A$17:$S$44,+Y$3,FALSE)),"")</f>
        <v>0</v>
      </c>
      <c r="Z88" s="29"/>
      <c r="AA88" s="29">
        <f t="shared" si="17"/>
        <v>0</v>
      </c>
      <c r="AB88" s="29">
        <f>+_xlfn.IFNA(IF(B88=0,0,VLOOKUP($B88,'1g -izabrana lica u pravosuđu'!$A$17:$S$44,+AB$3,FALSE)),"")</f>
        <v>0</v>
      </c>
      <c r="AC88" s="29">
        <f>+_xlfn.IFNA(IF(B88=0,0,VLOOKUP($B88,'1g -izabrana lica u pravosuđu'!$A$17:$S$44,+AC$3,FALSE)),"")</f>
        <v>0</v>
      </c>
      <c r="AD88" s="29">
        <f>+IFERROR((W88*'1g -izabrana lica u pravosuđu'!$D$6)/100,"")</f>
        <v>0</v>
      </c>
      <c r="AE88" s="29">
        <f>+IFERROR((X88*'1g -izabrana lica u pravosuđu'!$D$6)/100,"")</f>
        <v>0</v>
      </c>
      <c r="AF88" s="29">
        <f>+IFERROR((AB88*'1g -izabrana lica u pravosuđu'!$D$6)/100,"")</f>
        <v>0</v>
      </c>
      <c r="AG88" s="29">
        <f>+IFERROR((AC88*'1g -izabrana lica u pravosuđu'!$D$6)/100,"")</f>
        <v>0</v>
      </c>
    </row>
    <row r="89" spans="1:33" x14ac:dyDescent="0.2">
      <c r="T89" s="29">
        <f>_xlfn.IFNA(IF($B89=0,0,+VLOOKUP($B89,'1g -izabrana lica u pravosuđu'!$A$17:$S$44,+T$3,FALSE)),"")</f>
        <v>0</v>
      </c>
      <c r="U89" s="29"/>
      <c r="V89" s="29">
        <f t="shared" si="16"/>
        <v>0</v>
      </c>
      <c r="W89" s="29">
        <f>_xlfn.IFNA(IF($B89=0,0,+VLOOKUP($B89,'1g -izabrana lica u pravosuđu'!$A$17:$S$44,+W$3,FALSE)),"")</f>
        <v>0</v>
      </c>
      <c r="X89" s="29">
        <f>_xlfn.IFNA(IF($B89=0,0,VLOOKUP($B89,'1g -izabrana lica u pravosuđu'!$A$17:$S$44,+X$3,FALSE)),"")</f>
        <v>0</v>
      </c>
      <c r="Y89" s="29">
        <f>+_xlfn.IFNA(IF(B89=0,0,VLOOKUP($B89,'1g -izabrana lica u pravosuđu'!$A$17:$S$44,+Y$3,FALSE)),"")</f>
        <v>0</v>
      </c>
      <c r="Z89" s="29"/>
      <c r="AA89" s="29">
        <f t="shared" si="17"/>
        <v>0</v>
      </c>
      <c r="AB89" s="29">
        <f>+_xlfn.IFNA(IF(B89=0,0,VLOOKUP($B89,'1g -izabrana lica u pravosuđu'!$A$17:$S$44,+AB$3,FALSE)),"")</f>
        <v>0</v>
      </c>
      <c r="AC89" s="29">
        <f>+_xlfn.IFNA(IF(B89=0,0,VLOOKUP($B89,'1g -izabrana lica u pravosuđu'!$A$17:$S$44,+AC$3,FALSE)),"")</f>
        <v>0</v>
      </c>
      <c r="AD89" s="29">
        <f>+IFERROR((W89*'1g -izabrana lica u pravosuđu'!$D$6)/100,"")</f>
        <v>0</v>
      </c>
      <c r="AE89" s="29">
        <f>+IFERROR((X89*'1g -izabrana lica u pravosuđu'!$D$6)/100,"")</f>
        <v>0</v>
      </c>
      <c r="AF89" s="29">
        <f>+IFERROR((AB89*'1g -izabrana lica u pravosuđu'!$D$6)/100,"")</f>
        <v>0</v>
      </c>
      <c r="AG89" s="29">
        <f>+IFERROR((AC89*'1g -izabrana lica u pravosuđu'!$D$6)/100,"")</f>
        <v>0</v>
      </c>
    </row>
    <row r="90" spans="1:33" x14ac:dyDescent="0.2">
      <c r="T90" s="29">
        <f>_xlfn.IFNA(IF($B90=0,0,+VLOOKUP($B90,'1g -izabrana lica u pravosuđu'!$A$17:$S$44,+T$3,FALSE)),"")</f>
        <v>0</v>
      </c>
      <c r="U90" s="29"/>
      <c r="V90" s="29">
        <f t="shared" si="16"/>
        <v>0</v>
      </c>
      <c r="W90" s="29">
        <f>_xlfn.IFNA(IF($B90=0,0,+VLOOKUP($B90,'1g -izabrana lica u pravosuđu'!$A$17:$S$44,+W$3,FALSE)),"")</f>
        <v>0</v>
      </c>
      <c r="X90" s="29">
        <f>_xlfn.IFNA(IF($B90=0,0,VLOOKUP($B90,'1g -izabrana lica u pravosuđu'!$A$17:$S$44,+X$3,FALSE)),"")</f>
        <v>0</v>
      </c>
      <c r="Y90" s="29">
        <f>+_xlfn.IFNA(IF(B90=0,0,VLOOKUP($B90,'1g -izabrana lica u pravosuđu'!$A$17:$S$44,+Y$3,FALSE)),"")</f>
        <v>0</v>
      </c>
      <c r="Z90" s="29"/>
      <c r="AA90" s="29">
        <f t="shared" si="17"/>
        <v>0</v>
      </c>
      <c r="AB90" s="29">
        <f>+_xlfn.IFNA(IF(B90=0,0,VLOOKUP($B90,'1g -izabrana lica u pravosuđu'!$A$17:$S$44,+AB$3,FALSE)),"")</f>
        <v>0</v>
      </c>
      <c r="AC90" s="29">
        <f>+_xlfn.IFNA(IF(B90=0,0,VLOOKUP($B90,'1g -izabrana lica u pravosuđu'!$A$17:$S$44,+AC$3,FALSE)),"")</f>
        <v>0</v>
      </c>
      <c r="AD90" s="29">
        <f>+IFERROR((W90*'1g -izabrana lica u pravosuđu'!$D$6)/100,"")</f>
        <v>0</v>
      </c>
      <c r="AE90" s="29">
        <f>+IFERROR((X90*'1g -izabrana lica u pravosuđu'!$D$6)/100,"")</f>
        <v>0</v>
      </c>
      <c r="AF90" s="29">
        <f>+IFERROR((AB90*'1g -izabrana lica u pravosuđu'!$D$6)/100,"")</f>
        <v>0</v>
      </c>
      <c r="AG90" s="29">
        <f>+IFERROR((AC90*'1g -izabrana lica u pravosuđu'!$D$6)/100,"")</f>
        <v>0</v>
      </c>
    </row>
    <row r="91" spans="1:33" x14ac:dyDescent="0.2">
      <c r="T91" s="29">
        <f>_xlfn.IFNA(IF($B91=0,0,+VLOOKUP($B91,'1g -izabrana lica u pravosuđu'!$A$17:$S$44,+T$3,FALSE)),"")</f>
        <v>0</v>
      </c>
      <c r="U91" s="29"/>
      <c r="V91" s="29">
        <f t="shared" si="16"/>
        <v>0</v>
      </c>
      <c r="W91" s="29">
        <f>_xlfn.IFNA(IF($B91=0,0,+VLOOKUP($B91,'1g -izabrana lica u pravosuđu'!$A$17:$S$44,+W$3,FALSE)),"")</f>
        <v>0</v>
      </c>
      <c r="X91" s="29">
        <f>_xlfn.IFNA(IF($B91=0,0,VLOOKUP($B91,'1g -izabrana lica u pravosuđu'!$A$17:$S$44,+X$3,FALSE)),"")</f>
        <v>0</v>
      </c>
      <c r="Y91" s="29">
        <f>+_xlfn.IFNA(IF(B91=0,0,VLOOKUP($B91,'1g -izabrana lica u pravosuđu'!$A$17:$S$44,+Y$3,FALSE)),"")</f>
        <v>0</v>
      </c>
      <c r="Z91" s="29"/>
      <c r="AA91" s="29">
        <f t="shared" si="17"/>
        <v>0</v>
      </c>
      <c r="AB91" s="29">
        <f>+_xlfn.IFNA(IF(B91=0,0,VLOOKUP($B91,'1g -izabrana lica u pravosuđu'!$A$17:$S$44,+AB$3,FALSE)),"")</f>
        <v>0</v>
      </c>
      <c r="AC91" s="29">
        <f>+_xlfn.IFNA(IF(B91=0,0,VLOOKUP($B91,'1g -izabrana lica u pravosuđu'!$A$17:$S$44,+AC$3,FALSE)),"")</f>
        <v>0</v>
      </c>
    </row>
    <row r="92" spans="1:33" x14ac:dyDescent="0.2">
      <c r="T92" s="29">
        <f>_xlfn.IFNA(IF($B92=0,0,+VLOOKUP($B92,'1g -izabrana lica u pravosuđu'!$A$17:$S$44,+T$3,FALSE)),"")</f>
        <v>0</v>
      </c>
      <c r="U92" s="29"/>
      <c r="V92" s="29">
        <f t="shared" si="16"/>
        <v>0</v>
      </c>
      <c r="W92" s="29">
        <f>_xlfn.IFNA(IF($B92=0,0,+VLOOKUP($B92,'1g -izabrana lica u pravosuđu'!$A$17:$S$44,+W$3,FALSE)),"")</f>
        <v>0</v>
      </c>
      <c r="X92" s="29">
        <f>_xlfn.IFNA(IF($B92=0,0,VLOOKUP($B92,'1g -izabrana lica u pravosuđu'!$A$17:$S$44,+X$3,FALSE)),"")</f>
        <v>0</v>
      </c>
      <c r="Y92" s="29">
        <f>+_xlfn.IFNA(IF(B92=0,0,VLOOKUP($B92,'1g -izabrana lica u pravosuđu'!$A$17:$S$44,+Y$3,FALSE)),"")</f>
        <v>0</v>
      </c>
      <c r="Z92" s="29"/>
      <c r="AA92" s="29">
        <f t="shared" si="17"/>
        <v>0</v>
      </c>
      <c r="AB92" s="29">
        <f>+_xlfn.IFNA(IF(B92=0,0,VLOOKUP($B92,'1g -izabrana lica u pravosuđu'!$A$17:$S$44,+AB$3,FALSE)),"")</f>
        <v>0</v>
      </c>
      <c r="AC92" s="29">
        <f>+_xlfn.IFNA(IF(B92=0,0,VLOOKUP($B92,'1g -izabrana lica u pravosuđu'!$A$17:$S$44,+AC$3,FALSE)),"")</f>
        <v>0</v>
      </c>
    </row>
    <row r="93" spans="1:33" x14ac:dyDescent="0.2">
      <c r="T93" s="29">
        <f>_xlfn.IFNA(IF($B93=0,0,+VLOOKUP($B93,'1g -izabrana lica u pravosuđu'!$A$17:$S$44,+T$3,FALSE)),"")</f>
        <v>0</v>
      </c>
      <c r="U93" s="29"/>
      <c r="V93" s="29">
        <f t="shared" si="16"/>
        <v>0</v>
      </c>
      <c r="W93" s="29">
        <f>_xlfn.IFNA(IF($B93=0,0,+VLOOKUP($B93,'1g -izabrana lica u pravosuđu'!$A$17:$S$44,+W$3,FALSE)),"")</f>
        <v>0</v>
      </c>
      <c r="X93" s="29">
        <f>_xlfn.IFNA(IF($B93=0,0,VLOOKUP($B93,'1g -izabrana lica u pravosuđu'!$A$17:$S$44,+X$3,FALSE)),"")</f>
        <v>0</v>
      </c>
      <c r="Y93" s="29">
        <f>+_xlfn.IFNA(IF(B93=0,0,VLOOKUP($B93,'1g -izabrana lica u pravosuđu'!$A$17:$S$44,+Y$3,FALSE)),"")</f>
        <v>0</v>
      </c>
      <c r="Z93" s="29"/>
      <c r="AA93" s="29">
        <f t="shared" si="17"/>
        <v>0</v>
      </c>
      <c r="AB93" s="29">
        <f>+_xlfn.IFNA(IF(B93=0,0,VLOOKUP($B93,'1g -izabrana lica u pravosuđu'!$A$17:$S$44,+AB$3,FALSE)),"")</f>
        <v>0</v>
      </c>
      <c r="AC93" s="29">
        <f>+_xlfn.IFNA(IF(B93=0,0,VLOOKUP($B93,'1g -izabrana lica u pravosuđu'!$A$17:$S$44,+AC$3,FALSE)),"")</f>
        <v>0</v>
      </c>
    </row>
    <row r="94" spans="1:33" x14ac:dyDescent="0.2">
      <c r="T94" s="29">
        <f>_xlfn.IFNA(IF($B94=0,0,+VLOOKUP($B94,'1g -izabrana lica u pravosuđu'!$A$17:$S$44,+T$3,FALSE)),"")</f>
        <v>0</v>
      </c>
      <c r="U94" s="29"/>
      <c r="V94" s="29">
        <f t="shared" si="16"/>
        <v>0</v>
      </c>
      <c r="W94" s="29">
        <f>_xlfn.IFNA(IF($B94=0,0,+VLOOKUP($B94,'1g -izabrana lica u pravosuđu'!$A$17:$S$44,+W$3,FALSE)),"")</f>
        <v>0</v>
      </c>
      <c r="X94" s="29">
        <f>_xlfn.IFNA(IF($B94=0,0,VLOOKUP($B94,'1g -izabrana lica u pravosuđu'!$A$17:$S$44,+X$3,FALSE)),"")</f>
        <v>0</v>
      </c>
      <c r="Y94" s="29">
        <f>+_xlfn.IFNA(IF(B94=0,0,VLOOKUP($B94,'1g -izabrana lica u pravosuđu'!$A$17:$S$44,+Y$3,FALSE)),"")</f>
        <v>0</v>
      </c>
      <c r="Z94" s="29"/>
      <c r="AA94" s="29">
        <f t="shared" si="17"/>
        <v>0</v>
      </c>
      <c r="AB94" s="29">
        <f>+_xlfn.IFNA(IF(B94=0,0,VLOOKUP($B94,'1g -izabrana lica u pravosuđu'!$A$17:$S$44,+AB$3,FALSE)),"")</f>
        <v>0</v>
      </c>
      <c r="AC94" s="29">
        <f>+_xlfn.IFNA(IF(B94=0,0,VLOOKUP($B94,'1g -izabrana lica u pravosuđu'!$A$17:$S$44,+AC$3,FALSE)),"")</f>
        <v>0</v>
      </c>
    </row>
    <row r="95" spans="1:33" x14ac:dyDescent="0.2">
      <c r="T95" s="29">
        <f>_xlfn.IFNA(IF($B95=0,0,+VLOOKUP($B95,'1g -izabrana lica u pravosuđu'!$A$17:$S$44,+T$3,FALSE)),"")</f>
        <v>0</v>
      </c>
      <c r="U95" s="29"/>
      <c r="V95" s="29">
        <f t="shared" si="16"/>
        <v>0</v>
      </c>
      <c r="W95" s="29">
        <f>_xlfn.IFNA(IF($B95=0,0,+VLOOKUP($B95,'1g -izabrana lica u pravosuđu'!$A$17:$S$44,+W$3,FALSE)),"")</f>
        <v>0</v>
      </c>
      <c r="X95" s="29">
        <f>_xlfn.IFNA(IF($B95=0,0,VLOOKUP($B95,'1g -izabrana lica u pravosuđu'!$A$17:$S$44,+X$3,FALSE)),"")</f>
        <v>0</v>
      </c>
      <c r="Y95" s="29">
        <f>+_xlfn.IFNA(IF(B95=0,0,VLOOKUP($B95,'1g -izabrana lica u pravosuđu'!$A$17:$S$44,+Y$3,FALSE)),"")</f>
        <v>0</v>
      </c>
      <c r="Z95" s="29"/>
      <c r="AA95" s="29">
        <f t="shared" si="17"/>
        <v>0</v>
      </c>
      <c r="AB95" s="29">
        <f>+_xlfn.IFNA(IF(B95=0,0,VLOOKUP($B95,'1g -izabrana lica u pravosuđu'!$A$17:$S$44,+AB$3,FALSE)),"")</f>
        <v>0</v>
      </c>
      <c r="AC95" s="29">
        <f>+_xlfn.IFNA(IF(B95=0,0,VLOOKUP($B95,'1g -izabrana lica u pravosuđu'!$A$17:$S$44,+AC$3,FALSE)),"")</f>
        <v>0</v>
      </c>
    </row>
    <row r="96" spans="1:33" x14ac:dyDescent="0.2">
      <c r="T96" s="29">
        <f>_xlfn.IFNA(IF($B96=0,0,+VLOOKUP($B96,'1g -izabrana lica u pravosuđu'!$A$17:$S$44,+T$3,FALSE)),"")</f>
        <v>0</v>
      </c>
      <c r="U96" s="29"/>
      <c r="V96" s="29">
        <f t="shared" si="16"/>
        <v>0</v>
      </c>
      <c r="W96" s="29">
        <f>_xlfn.IFNA(IF($B96=0,0,+VLOOKUP($B96,'1g -izabrana lica u pravosuđu'!$A$17:$S$44,+W$3,FALSE)),"")</f>
        <v>0</v>
      </c>
      <c r="X96" s="29">
        <f>_xlfn.IFNA(IF($B96=0,0,VLOOKUP($B96,'1g -izabrana lica u pravosuđu'!$A$17:$S$44,+X$3,FALSE)),"")</f>
        <v>0</v>
      </c>
      <c r="Y96" s="29">
        <f>+_xlfn.IFNA(IF(B96=0,0,VLOOKUP($B96,'1g -izabrana lica u pravosuđu'!$A$17:$S$44,+Y$3,FALSE)),"")</f>
        <v>0</v>
      </c>
      <c r="Z96" s="29"/>
      <c r="AA96" s="29">
        <f t="shared" si="17"/>
        <v>0</v>
      </c>
      <c r="AB96" s="29">
        <f>+_xlfn.IFNA(IF(B96=0,0,VLOOKUP($B96,'1g -izabrana lica u pravosuđu'!$A$17:$S$44,+AB$3,FALSE)),"")</f>
        <v>0</v>
      </c>
      <c r="AC96" s="29">
        <f>+_xlfn.IFNA(IF(B96=0,0,VLOOKUP($B96,'1g -izabrana lica u pravosuđu'!$A$17:$S$44,+AC$3,FALSE)),"")</f>
        <v>0</v>
      </c>
    </row>
    <row r="97" spans="20:29" x14ac:dyDescent="0.2">
      <c r="T97" s="29">
        <f>_xlfn.IFNA(IF($B97=0,0,+VLOOKUP($B97,'1g -izabrana lica u pravosuđu'!$A$17:$S$44,+T$3,FALSE)),"")</f>
        <v>0</v>
      </c>
      <c r="U97" s="29"/>
      <c r="V97" s="29">
        <f t="shared" si="16"/>
        <v>0</v>
      </c>
      <c r="W97" s="29">
        <f>_xlfn.IFNA(IF($B97=0,0,+VLOOKUP($B97,'1g -izabrana lica u pravosuđu'!$A$17:$S$44,+W$3,FALSE)),"")</f>
        <v>0</v>
      </c>
      <c r="X97" s="29">
        <f>_xlfn.IFNA(IF($B97=0,0,VLOOKUP($B97,'1g -izabrana lica u pravosuđu'!$A$17:$S$44,+X$3,FALSE)),"")</f>
        <v>0</v>
      </c>
      <c r="Y97" s="29">
        <f>+_xlfn.IFNA(IF(B97=0,0,VLOOKUP($B97,'1g -izabrana lica u pravosuđu'!$A$17:$S$44,+Y$3,FALSE)),"")</f>
        <v>0</v>
      </c>
      <c r="Z97" s="29"/>
      <c r="AA97" s="29">
        <f t="shared" si="17"/>
        <v>0</v>
      </c>
      <c r="AB97" s="29">
        <f>+_xlfn.IFNA(IF(B97=0,0,VLOOKUP($B97,'1g -izabrana lica u pravosuđu'!$A$17:$S$44,+AB$3,FALSE)),"")</f>
        <v>0</v>
      </c>
      <c r="AC97" s="29">
        <f>+_xlfn.IFNA(IF(B97=0,0,VLOOKUP($B97,'1g -izabrana lica u pravosuđu'!$A$17:$S$44,+AC$3,FALSE)),"")</f>
        <v>0</v>
      </c>
    </row>
    <row r="98" spans="20:29" x14ac:dyDescent="0.2">
      <c r="T98" s="29">
        <f>_xlfn.IFNA(IF($B98=0,0,+VLOOKUP($B98,'1g -izabrana lica u pravosuđu'!$A$17:$S$44,+T$3,FALSE)),"")</f>
        <v>0</v>
      </c>
      <c r="U98" s="29"/>
      <c r="V98" s="29">
        <f t="shared" si="16"/>
        <v>0</v>
      </c>
      <c r="W98" s="29">
        <f>_xlfn.IFNA(IF($B98=0,0,+VLOOKUP($B98,'1g -izabrana lica u pravosuđu'!$A$17:$S$44,+W$3,FALSE)),"")</f>
        <v>0</v>
      </c>
      <c r="X98" s="29">
        <f>_xlfn.IFNA(IF($B98=0,0,VLOOKUP($B98,'1g -izabrana lica u pravosuđu'!$A$17:$S$44,+X$3,FALSE)),"")</f>
        <v>0</v>
      </c>
      <c r="Y98" s="29">
        <f>+_xlfn.IFNA(IF(B98=0,0,VLOOKUP($B98,'1g -izabrana lica u pravosuđu'!$A$17:$S$44,+Y$3,FALSE)),"")</f>
        <v>0</v>
      </c>
      <c r="Z98" s="29"/>
      <c r="AA98" s="29">
        <f t="shared" si="17"/>
        <v>0</v>
      </c>
      <c r="AB98" s="29">
        <f>+_xlfn.IFNA(IF(B98=0,0,VLOOKUP($B98,'1g -izabrana lica u pravosuđu'!$A$17:$S$44,+AB$3,FALSE)),"")</f>
        <v>0</v>
      </c>
      <c r="AC98" s="29">
        <f>+_xlfn.IFNA(IF(B98=0,0,VLOOKUP($B98,'1g -izabrana lica u pravosuđu'!$A$17:$S$44,+AC$3,FALSE)),"")</f>
        <v>0</v>
      </c>
    </row>
    <row r="99" spans="20:29" x14ac:dyDescent="0.2">
      <c r="T99" s="29">
        <f>_xlfn.IFNA(IF($B99=0,0,+VLOOKUP($B99,'1g -izabrana lica u pravosuđu'!$A$17:$S$44,+T$3,FALSE)),"")</f>
        <v>0</v>
      </c>
      <c r="U99" s="29"/>
      <c r="V99" s="29">
        <f t="shared" si="16"/>
        <v>0</v>
      </c>
      <c r="W99" s="29">
        <f>_xlfn.IFNA(IF($B99=0,0,+VLOOKUP($B99,'1g -izabrana lica u pravosuđu'!$A$17:$S$44,+W$3,FALSE)),"")</f>
        <v>0</v>
      </c>
      <c r="X99" s="29">
        <f>_xlfn.IFNA(IF($B99=0,0,VLOOKUP($B99,'1g -izabrana lica u pravosuđu'!$A$17:$S$44,+X$3,FALSE)),"")</f>
        <v>0</v>
      </c>
      <c r="Y99" s="29">
        <f>+_xlfn.IFNA(IF(B99=0,0,VLOOKUP($B99,'1g -izabrana lica u pravosuđu'!$A$17:$S$44,+Y$3,FALSE)),"")</f>
        <v>0</v>
      </c>
      <c r="Z99" s="29"/>
      <c r="AA99" s="29">
        <f t="shared" si="17"/>
        <v>0</v>
      </c>
      <c r="AB99" s="29">
        <f>+_xlfn.IFNA(IF(B99=0,0,VLOOKUP($B99,'1g -izabrana lica u pravosuđu'!$A$17:$S$44,+AB$3,FALSE)),"")</f>
        <v>0</v>
      </c>
      <c r="AC99" s="29">
        <f>+_xlfn.IFNA(IF(B99=0,0,VLOOKUP($B99,'1g -izabrana lica u pravosuđu'!$A$17:$S$44,+AC$3,FALSE)),"")</f>
        <v>0</v>
      </c>
    </row>
    <row r="100" spans="20:29" x14ac:dyDescent="0.2">
      <c r="T100" s="29">
        <f>_xlfn.IFNA(IF($B100=0,0,+VLOOKUP($B100,'1g -izabrana lica u pravosuđu'!$A$17:$S$44,+T$3,FALSE)),"")</f>
        <v>0</v>
      </c>
      <c r="U100" s="29"/>
      <c r="V100" s="29">
        <f t="shared" si="16"/>
        <v>0</v>
      </c>
      <c r="W100" s="29">
        <f>_xlfn.IFNA(IF($B100=0,0,+VLOOKUP($B100,'1g -izabrana lica u pravosuđu'!$A$17:$S$44,+W$3,FALSE)),"")</f>
        <v>0</v>
      </c>
      <c r="X100" s="29">
        <f>_xlfn.IFNA(IF($B100=0,0,VLOOKUP($B100,'1g -izabrana lica u pravosuđu'!$A$17:$S$44,+X$3,FALSE)),"")</f>
        <v>0</v>
      </c>
      <c r="Y100" s="29">
        <f>+_xlfn.IFNA(IF(B100=0,0,VLOOKUP($B100,'1g -izabrana lica u pravosuđu'!$A$17:$S$44,+Y$3,FALSE)),"")</f>
        <v>0</v>
      </c>
      <c r="Z100" s="29"/>
      <c r="AA100" s="29">
        <f t="shared" si="17"/>
        <v>0</v>
      </c>
      <c r="AB100" s="29">
        <f>+_xlfn.IFNA(IF(B100=0,0,VLOOKUP($B100,'1g -izabrana lica u pravosuđu'!$A$17:$S$44,+AB$3,FALSE)),"")</f>
        <v>0</v>
      </c>
      <c r="AC100" s="29">
        <f>+_xlfn.IFNA(IF(B100=0,0,VLOOKUP($B100,'1g -izabrana lica u pravosuđu'!$A$17:$S$44,+AC$3,FALSE)),"")</f>
        <v>0</v>
      </c>
    </row>
    <row r="101" spans="20:29" x14ac:dyDescent="0.2">
      <c r="T101" s="29">
        <f>_xlfn.IFNA(IF($B101=0,0,+VLOOKUP($B101,'1g -izabrana lica u pravosuđu'!$A$17:$S$44,+T$3,FALSE)),"")</f>
        <v>0</v>
      </c>
      <c r="U101" s="29"/>
      <c r="V101" s="29">
        <f t="shared" si="16"/>
        <v>0</v>
      </c>
      <c r="W101" s="29">
        <f>_xlfn.IFNA(IF($B101=0,0,+VLOOKUP($B101,'1g -izabrana lica u pravosuđu'!$A$17:$S$44,+W$3,FALSE)),"")</f>
        <v>0</v>
      </c>
      <c r="X101" s="29">
        <f>_xlfn.IFNA(IF($B101=0,0,VLOOKUP($B101,'1g -izabrana lica u pravosuđu'!$A$17:$S$44,+X$3,FALSE)),"")</f>
        <v>0</v>
      </c>
      <c r="Y101" s="29">
        <f>+_xlfn.IFNA(IF(B101=0,0,VLOOKUP($B101,'1g -izabrana lica u pravosuđu'!$A$17:$S$44,+Y$3,FALSE)),"")</f>
        <v>0</v>
      </c>
      <c r="Z101" s="29"/>
      <c r="AA101" s="29">
        <f t="shared" si="17"/>
        <v>0</v>
      </c>
      <c r="AB101" s="29">
        <f>+_xlfn.IFNA(IF(B101=0,0,VLOOKUP($B101,'1g -izabrana lica u pravosuđu'!$A$17:$S$44,+AB$3,FALSE)),"")</f>
        <v>0</v>
      </c>
      <c r="AC101" s="29">
        <f>+_xlfn.IFNA(IF(B101=0,0,VLOOKUP($B101,'1g -izabrana lica u pravosuđu'!$A$17:$S$44,+AC$3,FALSE)),"")</f>
        <v>0</v>
      </c>
    </row>
    <row r="102" spans="20:29" x14ac:dyDescent="0.2">
      <c r="T102" s="29">
        <f>_xlfn.IFNA(IF($B102=0,0,+VLOOKUP($B102,'1g -izabrana lica u pravosuđu'!$A$17:$S$44,+T$3,FALSE)),"")</f>
        <v>0</v>
      </c>
      <c r="U102" s="29"/>
      <c r="V102" s="29">
        <f t="shared" si="16"/>
        <v>0</v>
      </c>
      <c r="W102" s="29">
        <f>_xlfn.IFNA(IF($B102=0,0,+VLOOKUP($B102,'1g -izabrana lica u pravosuđu'!$A$17:$S$44,+W$3,FALSE)),"")</f>
        <v>0</v>
      </c>
      <c r="X102" s="29">
        <f>_xlfn.IFNA(IF($B102=0,0,VLOOKUP($B102,'1g -izabrana lica u pravosuđu'!$A$17:$S$44,+X$3,FALSE)),"")</f>
        <v>0</v>
      </c>
      <c r="Y102" s="29">
        <f>+_xlfn.IFNA(IF(B102=0,0,VLOOKUP($B102,'1g -izabrana lica u pravosuđu'!$A$17:$S$44,+Y$3,FALSE)),"")</f>
        <v>0</v>
      </c>
      <c r="Z102" s="29"/>
      <c r="AA102" s="29">
        <f t="shared" si="17"/>
        <v>0</v>
      </c>
      <c r="AB102" s="29">
        <f>+_xlfn.IFNA(IF(B102=0,0,VLOOKUP($B102,'1g -izabrana lica u pravosuđu'!$A$17:$S$44,+AB$3,FALSE)),"")</f>
        <v>0</v>
      </c>
      <c r="AC102" s="29">
        <f>+_xlfn.IFNA(IF(B102=0,0,VLOOKUP($B102,'1g -izabrana lica u pravosuđu'!$A$17:$S$44,+AC$3,FALSE)),"")</f>
        <v>0</v>
      </c>
    </row>
  </sheetData>
  <mergeCells count="8">
    <mergeCell ref="T2:X2"/>
    <mergeCell ref="Y2:AC2"/>
    <mergeCell ref="AD2:AG2"/>
    <mergeCell ref="J2:K2"/>
    <mergeCell ref="L2:M2"/>
    <mergeCell ref="N2:O2"/>
    <mergeCell ref="P2:Q2"/>
    <mergeCell ref="R2:S2"/>
  </mergeCells>
  <conditionalFormatting sqref="T1:AC1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Zeros="0" zoomScale="80" zoomScaleNormal="80" workbookViewId="0">
      <pane xSplit="7" ySplit="4" topLeftCell="H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2.75" x14ac:dyDescent="0.2"/>
  <cols>
    <col min="1" max="1" width="7.7109375" customWidth="1"/>
    <col min="2" max="2" width="4.85546875" customWidth="1"/>
    <col min="3" max="3" width="8.28515625" style="194" customWidth="1"/>
    <col min="4" max="4" width="20.140625" customWidth="1"/>
    <col min="5" max="5" width="5.42578125" style="194" customWidth="1"/>
    <col min="6" max="6" width="23" style="194" customWidth="1"/>
    <col min="7" max="7" width="45.140625" style="194" customWidth="1"/>
    <col min="8" max="8" width="12" customWidth="1"/>
    <col min="9" max="9" width="13.42578125" customWidth="1"/>
    <col min="10" max="10" width="11.28515625" bestFit="1" customWidth="1"/>
  </cols>
  <sheetData>
    <row r="1" spans="1:10" x14ac:dyDescent="0.2">
      <c r="B1" s="10">
        <f>+'1е - dodaci'!A1</f>
        <v>0</v>
      </c>
    </row>
    <row r="2" spans="1:10" ht="20.25" customHeight="1" x14ac:dyDescent="0.2">
      <c r="H2" s="618"/>
      <c r="I2" s="618"/>
      <c r="J2" s="618"/>
    </row>
    <row r="3" spans="1:10" x14ac:dyDescent="0.2">
      <c r="G3" s="194">
        <f>+'1е - dodaci'!B$23</f>
        <v>2</v>
      </c>
      <c r="H3" s="194">
        <f>+'1е - dodaci'!C$23</f>
        <v>3</v>
      </c>
      <c r="I3" s="194">
        <f>+'1е - dodaci'!D$23</f>
        <v>4</v>
      </c>
      <c r="J3" s="194">
        <f>+'1е - dodaci'!E$23</f>
        <v>5</v>
      </c>
    </row>
    <row r="4" spans="1:10" ht="120" customHeight="1" thickBot="1" x14ac:dyDescent="0.25">
      <c r="A4" s="446" t="s">
        <v>497</v>
      </c>
      <c r="B4" s="195" t="s">
        <v>372</v>
      </c>
      <c r="C4" s="318" t="s">
        <v>376</v>
      </c>
      <c r="D4" s="195" t="s">
        <v>377</v>
      </c>
      <c r="E4" s="318" t="s">
        <v>378</v>
      </c>
      <c r="F4" s="459" t="s">
        <v>525</v>
      </c>
      <c r="G4" s="456" t="s">
        <v>512</v>
      </c>
      <c r="H4" s="454" t="s">
        <v>455</v>
      </c>
      <c r="I4" s="454" t="s">
        <v>457</v>
      </c>
      <c r="J4" s="455" t="s">
        <v>464</v>
      </c>
    </row>
    <row r="5" spans="1:10" x14ac:dyDescent="0.2">
      <c r="A5" t="str">
        <f>+'1 -sredstva'!E$2</f>
        <v/>
      </c>
      <c r="B5">
        <v>1</v>
      </c>
      <c r="C5" s="194">
        <f>+'1 -sredstva'!D$3</f>
        <v>0</v>
      </c>
      <c r="D5" t="str">
        <f>+'1 -sredstva'!F$3</f>
        <v/>
      </c>
      <c r="E5" s="194">
        <f>+'1 -sredstva'!D$4</f>
        <v>0</v>
      </c>
      <c r="F5" s="194" t="str">
        <f>+_xlfn.IFNA(VLOOKUP(C5,Korisnici!A$2:E$200,5,FALSE),"")</f>
        <v/>
      </c>
      <c r="G5" s="29" t="str">
        <f>+_xlfn.IFNA(VLOOKUP($B5,'1е - dodaci'!$A$12:$E$19,G$3,FALSE),"")</f>
        <v/>
      </c>
      <c r="H5" s="29" t="str">
        <f>+_xlfn.IFNA(VLOOKUP($B5,'1е - dodaci'!$A$12:$E$19,H$3,FALSE),"")</f>
        <v/>
      </c>
      <c r="I5" s="29" t="str">
        <f>+_xlfn.IFNA(VLOOKUP($B5,'1е - dodaci'!$A$12:$E$19,I$3,FALSE),"")</f>
        <v/>
      </c>
      <c r="J5" s="29" t="str">
        <f>+IFERROR((H5+I5),"")</f>
        <v/>
      </c>
    </row>
    <row r="6" spans="1:10" x14ac:dyDescent="0.2">
      <c r="A6" t="str">
        <f>+IF(B6&gt;0,A5,"")</f>
        <v/>
      </c>
      <c r="B6">
        <f>+IF(MAX(B$5:$B5)+1&lt;=$B$1,$B5+1,0)</f>
        <v>0</v>
      </c>
      <c r="C6" s="194" t="str">
        <f>IF(B6&gt;0,+'1 -sredstva'!D$3,"")</f>
        <v/>
      </c>
      <c r="D6" t="str">
        <f>+IF(B6&gt;0,D5,"")</f>
        <v/>
      </c>
      <c r="E6" t="str">
        <f>+IF(B6&gt;0,E5,"")</f>
        <v/>
      </c>
      <c r="F6" s="194" t="str">
        <f>+_xlfn.IFNA(VLOOKUP(C6,Korisnici!A$2:E$200,5,FALSE),"")</f>
        <v/>
      </c>
      <c r="G6" s="29" t="str">
        <f>IF(B6&gt;0,+VLOOKUP($B6,'1е - dodaci'!$A$12:$E$19,G$3,FALSE),"")</f>
        <v/>
      </c>
      <c r="H6" s="29">
        <f>+_xlfn.IFNA(VLOOKUP($B6,'1е - dodaci'!$A$12:$E$19,H$3,FALSE),"")</f>
        <v>0</v>
      </c>
      <c r="I6" s="29">
        <f>+_xlfn.IFNA(VLOOKUP($B6,'1е - dodaci'!$A$12:$E$19,I$3,FALSE),"")</f>
        <v>0</v>
      </c>
      <c r="J6" s="29">
        <f t="shared" ref="J6:J12" si="0">+IFERROR((H6+I6),"")</f>
        <v>0</v>
      </c>
    </row>
    <row r="7" spans="1:10" x14ac:dyDescent="0.2">
      <c r="A7" t="str">
        <f t="shared" ref="A7:A12" si="1">+IF(B7&gt;0,A6,"")</f>
        <v/>
      </c>
      <c r="B7">
        <f>+IF(MAX(B$5:B6)+1&lt;=B$1,B6+1,0)</f>
        <v>0</v>
      </c>
      <c r="C7" s="194" t="str">
        <f>IF(B7&gt;0,+'1 -sredstva'!D$3,"")</f>
        <v/>
      </c>
      <c r="D7" t="str">
        <f t="shared" ref="D7:D12" si="2">+IF(B7&gt;0,D6,"")</f>
        <v/>
      </c>
      <c r="E7" t="str">
        <f t="shared" ref="E7:E12" si="3">+IF(B7&gt;0,E6,"")</f>
        <v/>
      </c>
      <c r="F7" s="194" t="str">
        <f>+_xlfn.IFNA(VLOOKUP(C7,Korisnici!A$2:E$200,5,FALSE),"")</f>
        <v/>
      </c>
      <c r="G7" s="29" t="str">
        <f>IF(B7&gt;0,+VLOOKUP($B7,'1е - dodaci'!$A$12:$E$19,G$3,FALSE),"")</f>
        <v/>
      </c>
      <c r="H7" s="29">
        <f>+_xlfn.IFNA(VLOOKUP($B7,'1е - dodaci'!$A$12:$E$19,H$3,FALSE),"")</f>
        <v>0</v>
      </c>
      <c r="I7" s="29">
        <f>+_xlfn.IFNA(VLOOKUP($B7,'1е - dodaci'!$A$12:$E$19,I$3,FALSE),"")</f>
        <v>0</v>
      </c>
      <c r="J7" s="29">
        <f t="shared" si="0"/>
        <v>0</v>
      </c>
    </row>
    <row r="8" spans="1:10" x14ac:dyDescent="0.2">
      <c r="A8" t="str">
        <f t="shared" si="1"/>
        <v/>
      </c>
      <c r="B8">
        <f>+IF(MAX(B$5:B7)+1&lt;=B$1,B7+1,0)</f>
        <v>0</v>
      </c>
      <c r="C8" s="194" t="str">
        <f>IF(B8&gt;0,+'1 -sredstva'!D$3,"")</f>
        <v/>
      </c>
      <c r="D8" t="str">
        <f t="shared" si="2"/>
        <v/>
      </c>
      <c r="E8" t="str">
        <f t="shared" si="3"/>
        <v/>
      </c>
      <c r="F8" s="194" t="str">
        <f>+_xlfn.IFNA(VLOOKUP(C8,Korisnici!A$2:E$200,5,FALSE),"")</f>
        <v/>
      </c>
      <c r="G8" s="29" t="str">
        <f>IF(B8&gt;0,+VLOOKUP($B8,'1е - dodaci'!$A$12:$E$19,G$3,FALSE),"")</f>
        <v/>
      </c>
      <c r="H8" s="29">
        <f>+_xlfn.IFNA(VLOOKUP($B8,'1е - dodaci'!$A$12:$E$19,H$3,FALSE),"")</f>
        <v>0</v>
      </c>
      <c r="I8" s="29">
        <f>+_xlfn.IFNA(VLOOKUP($B8,'1е - dodaci'!$A$12:$E$19,I$3,FALSE),"")</f>
        <v>0</v>
      </c>
      <c r="J8" s="29">
        <f t="shared" si="0"/>
        <v>0</v>
      </c>
    </row>
    <row r="9" spans="1:10" x14ac:dyDescent="0.2">
      <c r="A9" t="str">
        <f t="shared" si="1"/>
        <v/>
      </c>
      <c r="B9">
        <f>+IF(MAX(B$5:B8)+1&lt;=B$1,B8+1,0)</f>
        <v>0</v>
      </c>
      <c r="C9" s="194" t="str">
        <f>IF(B9&gt;0,+'1 -sredstva'!D$3,"")</f>
        <v/>
      </c>
      <c r="D9" t="str">
        <f t="shared" si="2"/>
        <v/>
      </c>
      <c r="E9" t="str">
        <f t="shared" si="3"/>
        <v/>
      </c>
      <c r="F9" s="194" t="str">
        <f>+_xlfn.IFNA(VLOOKUP(C9,Korisnici!A$2:E$200,5,FALSE),"")</f>
        <v/>
      </c>
      <c r="G9" s="29" t="str">
        <f>IF(B9&gt;0,+VLOOKUP($B9,'1е - dodaci'!$A$12:$E$19,G$3,FALSE),"")</f>
        <v/>
      </c>
      <c r="H9" s="29">
        <f>+_xlfn.IFNA(VLOOKUP($B9,'1е - dodaci'!$A$12:$E$19,H$3,FALSE),"")</f>
        <v>0</v>
      </c>
      <c r="I9" s="29">
        <f>+_xlfn.IFNA(VLOOKUP($B9,'1е - dodaci'!$A$12:$E$19,I$3,FALSE),"")</f>
        <v>0</v>
      </c>
      <c r="J9" s="29">
        <f t="shared" si="0"/>
        <v>0</v>
      </c>
    </row>
    <row r="10" spans="1:10" x14ac:dyDescent="0.2">
      <c r="A10" t="str">
        <f t="shared" si="1"/>
        <v/>
      </c>
      <c r="B10">
        <f>+IF(MAX(B$5:B9)+1&lt;=B$1,B9+1,0)</f>
        <v>0</v>
      </c>
      <c r="C10" s="194" t="str">
        <f>IF(B10&gt;0,+'1 -sredstva'!D$3,"")</f>
        <v/>
      </c>
      <c r="D10" t="str">
        <f t="shared" si="2"/>
        <v/>
      </c>
      <c r="E10" t="str">
        <f t="shared" si="3"/>
        <v/>
      </c>
      <c r="F10" s="194" t="str">
        <f>+_xlfn.IFNA(VLOOKUP(C10,Korisnici!A$2:E$200,5,FALSE),"")</f>
        <v/>
      </c>
      <c r="G10" s="29" t="str">
        <f>IF(B10&gt;0,+VLOOKUP($B10,'1е - dodaci'!$A$12:$E$19,G$3,FALSE),"")</f>
        <v/>
      </c>
      <c r="H10" s="29">
        <f>+_xlfn.IFNA(VLOOKUP($B10,'1е - dodaci'!$A$12:$E$19,H$3,FALSE),"")</f>
        <v>0</v>
      </c>
      <c r="I10" s="29">
        <f>+_xlfn.IFNA(VLOOKUP($B10,'1е - dodaci'!$A$12:$E$19,I$3,FALSE),"")</f>
        <v>0</v>
      </c>
      <c r="J10" s="29">
        <f t="shared" si="0"/>
        <v>0</v>
      </c>
    </row>
    <row r="11" spans="1:10" x14ac:dyDescent="0.2">
      <c r="A11" t="str">
        <f t="shared" si="1"/>
        <v/>
      </c>
      <c r="B11">
        <f>+IF(MAX(B$5:B10)+1&lt;=B$1,B10+1,0)</f>
        <v>0</v>
      </c>
      <c r="C11" s="194" t="str">
        <f>IF(B11&gt;0,+'1 -sredstva'!D$3,"")</f>
        <v/>
      </c>
      <c r="D11" t="str">
        <f t="shared" si="2"/>
        <v/>
      </c>
      <c r="E11" t="str">
        <f t="shared" si="3"/>
        <v/>
      </c>
      <c r="F11" s="194" t="str">
        <f>+_xlfn.IFNA(VLOOKUP(C11,Korisnici!A$2:E$200,5,FALSE),"")</f>
        <v/>
      </c>
      <c r="G11" s="29" t="str">
        <f>IF(B11&gt;0,+VLOOKUP($B11,'1е - dodaci'!$A$12:$E$19,G$3,FALSE),"")</f>
        <v/>
      </c>
      <c r="H11" s="29">
        <f>+_xlfn.IFNA(VLOOKUP($B11,'1е - dodaci'!$A$12:$E$19,H$3,FALSE),"")</f>
        <v>0</v>
      </c>
      <c r="I11" s="29">
        <f>+_xlfn.IFNA(VLOOKUP($B11,'1е - dodaci'!$A$12:$E$19,I$3,FALSE),"")</f>
        <v>0</v>
      </c>
      <c r="J11" s="29">
        <f t="shared" si="0"/>
        <v>0</v>
      </c>
    </row>
    <row r="12" spans="1:10" x14ac:dyDescent="0.2">
      <c r="A12" t="str">
        <f t="shared" si="1"/>
        <v/>
      </c>
      <c r="B12">
        <f>+IF(MAX(B$5:B11)+1&lt;=B$1,B11+1,0)</f>
        <v>0</v>
      </c>
      <c r="C12" s="194" t="str">
        <f>IF(B12&gt;0,+'1 -sredstva'!D$3,"")</f>
        <v/>
      </c>
      <c r="D12" t="str">
        <f t="shared" si="2"/>
        <v/>
      </c>
      <c r="E12" t="str">
        <f t="shared" si="3"/>
        <v/>
      </c>
      <c r="F12" s="194" t="str">
        <f>+_xlfn.IFNA(VLOOKUP(C12,Korisnici!A$2:E$200,5,FALSE),"")</f>
        <v/>
      </c>
      <c r="G12" s="29" t="str">
        <f>IF(B12&gt;0,+VLOOKUP($B12,'1е - dodaci'!$A$12:$E$19,G$3,FALSE),"")</f>
        <v/>
      </c>
      <c r="H12" s="29">
        <f>+_xlfn.IFNA(VLOOKUP($B12,'1е - dodaci'!$A$12:$E$19,H$3,FALSE),"")</f>
        <v>0</v>
      </c>
      <c r="I12" s="29">
        <f>+_xlfn.IFNA(VLOOKUP($B12,'1е - dodaci'!$A$12:$E$19,I$3,FALSE),"")</f>
        <v>0</v>
      </c>
      <c r="J12" s="29">
        <f t="shared" si="0"/>
        <v>0</v>
      </c>
    </row>
    <row r="13" spans="1:10" x14ac:dyDescent="0.2">
      <c r="F13" s="194" t="str">
        <f>+_xlfn.IFNA(VLOOKUP(C13,Korisnici!A$2:E$200,5,FALSE),"")</f>
        <v/>
      </c>
    </row>
    <row r="14" spans="1:10" x14ac:dyDescent="0.2">
      <c r="F14" s="194" t="str">
        <f>+_xlfn.IFNA(VLOOKUP(C14,Korisnici!A$2:E$200,5,FALSE),"")</f>
        <v/>
      </c>
    </row>
    <row r="15" spans="1:10" x14ac:dyDescent="0.2">
      <c r="F15" s="194" t="str">
        <f>+_xlfn.IFNA(VLOOKUP(C15,Korisnici!A$2:E$200,5,FALSE),"")</f>
        <v/>
      </c>
    </row>
    <row r="16" spans="1:10" x14ac:dyDescent="0.2">
      <c r="F16" s="194" t="str">
        <f>+_xlfn.IFNA(VLOOKUP(C16,Korisnici!A$2:E$200,5,FALSE),"")</f>
        <v/>
      </c>
    </row>
  </sheetData>
  <sheetProtection formatCells="0" formatColumns="0" formatRows="0"/>
  <mergeCells count="1">
    <mergeCell ref="H2:J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5" sqref="B15"/>
    </sheetView>
  </sheetViews>
  <sheetFormatPr defaultRowHeight="12.75" x14ac:dyDescent="0.2"/>
  <sheetData>
    <row r="1" spans="1:2" x14ac:dyDescent="0.2">
      <c r="A1">
        <v>1</v>
      </c>
      <c r="B1" t="s">
        <v>435</v>
      </c>
    </row>
    <row r="2" spans="1:2" x14ac:dyDescent="0.2">
      <c r="A2">
        <v>2</v>
      </c>
      <c r="B2" t="s">
        <v>436</v>
      </c>
    </row>
    <row r="3" spans="1:2" x14ac:dyDescent="0.2">
      <c r="A3">
        <v>3</v>
      </c>
      <c r="B3" t="s">
        <v>437</v>
      </c>
    </row>
    <row r="4" spans="1:2" x14ac:dyDescent="0.2">
      <c r="A4">
        <v>4</v>
      </c>
      <c r="B4" t="s">
        <v>438</v>
      </c>
    </row>
    <row r="5" spans="1:2" x14ac:dyDescent="0.2">
      <c r="A5">
        <v>5</v>
      </c>
      <c r="B5" t="s">
        <v>439</v>
      </c>
    </row>
    <row r="6" spans="1:2" x14ac:dyDescent="0.2">
      <c r="A6">
        <v>6</v>
      </c>
      <c r="B6" t="s">
        <v>440</v>
      </c>
    </row>
    <row r="7" spans="1:2" x14ac:dyDescent="0.2">
      <c r="A7">
        <v>7</v>
      </c>
      <c r="B7" t="s">
        <v>441</v>
      </c>
    </row>
    <row r="8" spans="1:2" x14ac:dyDescent="0.2">
      <c r="A8">
        <v>8</v>
      </c>
      <c r="B8" t="s">
        <v>442</v>
      </c>
    </row>
    <row r="9" spans="1:2" x14ac:dyDescent="0.2">
      <c r="A9">
        <v>9</v>
      </c>
      <c r="B9" t="s">
        <v>443</v>
      </c>
    </row>
    <row r="10" spans="1:2" x14ac:dyDescent="0.2">
      <c r="A10">
        <v>10</v>
      </c>
      <c r="B10" t="s">
        <v>444</v>
      </c>
    </row>
    <row r="11" spans="1:2" x14ac:dyDescent="0.2">
      <c r="A11">
        <v>11</v>
      </c>
      <c r="B11" t="s">
        <v>445</v>
      </c>
    </row>
    <row r="12" spans="1:2" x14ac:dyDescent="0.2">
      <c r="A12">
        <v>12</v>
      </c>
      <c r="B12" t="s">
        <v>446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36" sqref="B36"/>
    </sheetView>
  </sheetViews>
  <sheetFormatPr defaultRowHeight="12.75" x14ac:dyDescent="0.2"/>
  <cols>
    <col min="1" max="1" width="14.7109375" style="42" customWidth="1"/>
    <col min="2" max="2" width="68.42578125" customWidth="1"/>
  </cols>
  <sheetData>
    <row r="1" spans="1:2" ht="15" x14ac:dyDescent="0.2">
      <c r="A1" s="116" t="s">
        <v>316</v>
      </c>
      <c r="B1" s="116" t="s">
        <v>317</v>
      </c>
    </row>
    <row r="2" spans="1:2" ht="15" x14ac:dyDescent="0.2">
      <c r="A2" s="117" t="s">
        <v>113</v>
      </c>
      <c r="B2" s="117" t="s">
        <v>114</v>
      </c>
    </row>
    <row r="3" spans="1:2" ht="15" x14ac:dyDescent="0.2">
      <c r="A3" s="117" t="s">
        <v>115</v>
      </c>
      <c r="B3" s="117" t="s">
        <v>116</v>
      </c>
    </row>
    <row r="4" spans="1:2" ht="30" x14ac:dyDescent="0.2">
      <c r="A4" s="117" t="s">
        <v>117</v>
      </c>
      <c r="B4" s="117" t="s">
        <v>118</v>
      </c>
    </row>
    <row r="5" spans="1:2" ht="15" x14ac:dyDescent="0.2">
      <c r="A5" s="117" t="s">
        <v>119</v>
      </c>
      <c r="B5" s="117" t="s">
        <v>120</v>
      </c>
    </row>
    <row r="6" spans="1:2" ht="30" x14ac:dyDescent="0.2">
      <c r="A6" s="117" t="s">
        <v>121</v>
      </c>
      <c r="B6" s="117" t="s">
        <v>122</v>
      </c>
    </row>
    <row r="7" spans="1:2" ht="15" x14ac:dyDescent="0.2">
      <c r="A7" s="117" t="s">
        <v>123</v>
      </c>
      <c r="B7" s="117" t="s">
        <v>124</v>
      </c>
    </row>
    <row r="8" spans="1:2" ht="15" x14ac:dyDescent="0.2">
      <c r="A8" s="117" t="s">
        <v>125</v>
      </c>
      <c r="B8" s="117" t="s">
        <v>126</v>
      </c>
    </row>
    <row r="9" spans="1:2" ht="15" x14ac:dyDescent="0.2">
      <c r="A9" s="117" t="s">
        <v>127</v>
      </c>
      <c r="B9" s="117" t="s">
        <v>128</v>
      </c>
    </row>
    <row r="10" spans="1:2" ht="15" x14ac:dyDescent="0.2">
      <c r="A10" s="117" t="s">
        <v>129</v>
      </c>
      <c r="B10" s="117" t="s">
        <v>130</v>
      </c>
    </row>
    <row r="11" spans="1:2" ht="15" x14ac:dyDescent="0.2">
      <c r="A11" s="117" t="s">
        <v>131</v>
      </c>
      <c r="B11" s="117" t="s">
        <v>132</v>
      </c>
    </row>
    <row r="12" spans="1:2" ht="15" x14ac:dyDescent="0.2">
      <c r="A12" s="117" t="s">
        <v>133</v>
      </c>
      <c r="B12" s="117" t="s">
        <v>340</v>
      </c>
    </row>
    <row r="13" spans="1:2" ht="15" x14ac:dyDescent="0.2">
      <c r="A13" s="117" t="s">
        <v>134</v>
      </c>
      <c r="B13" s="117" t="s">
        <v>341</v>
      </c>
    </row>
    <row r="14" spans="1:2" ht="15" x14ac:dyDescent="0.2">
      <c r="A14" s="117" t="s">
        <v>135</v>
      </c>
      <c r="B14" s="117" t="s">
        <v>136</v>
      </c>
    </row>
    <row r="15" spans="1:2" ht="15" x14ac:dyDescent="0.2">
      <c r="A15" s="117" t="s">
        <v>137</v>
      </c>
      <c r="B15" s="117" t="s">
        <v>138</v>
      </c>
    </row>
    <row r="16" spans="1:2" ht="15" x14ac:dyDescent="0.2">
      <c r="A16" s="117" t="s">
        <v>139</v>
      </c>
      <c r="B16" s="117" t="s">
        <v>140</v>
      </c>
    </row>
    <row r="17" spans="1:2" ht="15" x14ac:dyDescent="0.2">
      <c r="A17" s="117" t="s">
        <v>141</v>
      </c>
      <c r="B17" s="117" t="s">
        <v>142</v>
      </c>
    </row>
    <row r="18" spans="1:2" ht="15" x14ac:dyDescent="0.2">
      <c r="A18" s="117" t="s">
        <v>143</v>
      </c>
      <c r="B18" s="117" t="s">
        <v>144</v>
      </c>
    </row>
    <row r="19" spans="1:2" ht="15" x14ac:dyDescent="0.2">
      <c r="A19" s="117" t="s">
        <v>145</v>
      </c>
      <c r="B19" s="117" t="s">
        <v>146</v>
      </c>
    </row>
    <row r="20" spans="1:2" ht="15" x14ac:dyDescent="0.2">
      <c r="A20" s="117" t="s">
        <v>147</v>
      </c>
      <c r="B20" s="117" t="s">
        <v>342</v>
      </c>
    </row>
    <row r="21" spans="1:2" ht="15" x14ac:dyDescent="0.2">
      <c r="A21" s="117" t="s">
        <v>148</v>
      </c>
      <c r="B21" s="117" t="s">
        <v>149</v>
      </c>
    </row>
    <row r="22" spans="1:2" ht="15" x14ac:dyDescent="0.2">
      <c r="A22" s="117" t="s">
        <v>150</v>
      </c>
      <c r="B22" s="117" t="s">
        <v>151</v>
      </c>
    </row>
    <row r="23" spans="1:2" ht="15" x14ac:dyDescent="0.2">
      <c r="A23" s="117" t="s">
        <v>152</v>
      </c>
      <c r="B23" s="117" t="s">
        <v>153</v>
      </c>
    </row>
    <row r="24" spans="1:2" ht="15" x14ac:dyDescent="0.2">
      <c r="A24" s="117" t="s">
        <v>154</v>
      </c>
      <c r="B24" s="117" t="s">
        <v>155</v>
      </c>
    </row>
    <row r="25" spans="1:2" ht="15" x14ac:dyDescent="0.2">
      <c r="A25" s="117" t="s">
        <v>156</v>
      </c>
      <c r="B25" s="117" t="s">
        <v>157</v>
      </c>
    </row>
    <row r="26" spans="1:2" ht="15" x14ac:dyDescent="0.2">
      <c r="A26" s="117" t="s">
        <v>158</v>
      </c>
      <c r="B26" s="117" t="s">
        <v>159</v>
      </c>
    </row>
    <row r="27" spans="1:2" ht="15" x14ac:dyDescent="0.2">
      <c r="A27" s="117" t="s">
        <v>160</v>
      </c>
      <c r="B27" s="117" t="s">
        <v>343</v>
      </c>
    </row>
    <row r="28" spans="1:2" ht="15" x14ac:dyDescent="0.2">
      <c r="A28" s="117" t="s">
        <v>161</v>
      </c>
      <c r="B28" s="117" t="s">
        <v>162</v>
      </c>
    </row>
    <row r="29" spans="1:2" ht="15" x14ac:dyDescent="0.2">
      <c r="A29" s="117" t="s">
        <v>163</v>
      </c>
      <c r="B29" s="117" t="s">
        <v>164</v>
      </c>
    </row>
    <row r="30" spans="1:2" ht="15" x14ac:dyDescent="0.2">
      <c r="A30" s="117" t="s">
        <v>165</v>
      </c>
      <c r="B30" s="117" t="s">
        <v>166</v>
      </c>
    </row>
    <row r="31" spans="1:2" ht="15" x14ac:dyDescent="0.2">
      <c r="A31" s="117" t="s">
        <v>167</v>
      </c>
      <c r="B31" s="117" t="s">
        <v>168</v>
      </c>
    </row>
    <row r="32" spans="1:2" ht="15" x14ac:dyDescent="0.2">
      <c r="A32" s="117" t="s">
        <v>169</v>
      </c>
      <c r="B32" s="117" t="s">
        <v>170</v>
      </c>
    </row>
    <row r="33" spans="1:2" ht="15" x14ac:dyDescent="0.2">
      <c r="A33" s="117" t="s">
        <v>171</v>
      </c>
      <c r="B33" s="117" t="s">
        <v>172</v>
      </c>
    </row>
    <row r="34" spans="1:2" ht="15" x14ac:dyDescent="0.2">
      <c r="A34" s="117" t="s">
        <v>173</v>
      </c>
      <c r="B34" s="117" t="s">
        <v>174</v>
      </c>
    </row>
    <row r="35" spans="1:2" ht="15" x14ac:dyDescent="0.2">
      <c r="A35" s="117" t="s">
        <v>175</v>
      </c>
      <c r="B35" s="117" t="s">
        <v>176</v>
      </c>
    </row>
    <row r="36" spans="1:2" ht="15" x14ac:dyDescent="0.2">
      <c r="A36" s="117" t="s">
        <v>177</v>
      </c>
      <c r="B36" s="117" t="s">
        <v>178</v>
      </c>
    </row>
    <row r="37" spans="1:2" ht="15" x14ac:dyDescent="0.2">
      <c r="A37" s="117" t="s">
        <v>179</v>
      </c>
      <c r="B37" s="117" t="s">
        <v>180</v>
      </c>
    </row>
    <row r="38" spans="1:2" ht="15" x14ac:dyDescent="0.2">
      <c r="A38" s="117" t="s">
        <v>181</v>
      </c>
      <c r="B38" s="117" t="s">
        <v>344</v>
      </c>
    </row>
    <row r="39" spans="1:2" ht="15" x14ac:dyDescent="0.2">
      <c r="A39" s="117" t="s">
        <v>182</v>
      </c>
      <c r="B39" s="117" t="s">
        <v>183</v>
      </c>
    </row>
    <row r="40" spans="1:2" ht="15" x14ac:dyDescent="0.2">
      <c r="A40" s="117" t="s">
        <v>184</v>
      </c>
      <c r="B40" s="117" t="s">
        <v>185</v>
      </c>
    </row>
    <row r="41" spans="1:2" ht="15" x14ac:dyDescent="0.2">
      <c r="A41" s="117" t="s">
        <v>186</v>
      </c>
      <c r="B41" s="117" t="s">
        <v>187</v>
      </c>
    </row>
    <row r="42" spans="1:2" ht="15" x14ac:dyDescent="0.2">
      <c r="A42" s="117" t="s">
        <v>188</v>
      </c>
      <c r="B42" s="117" t="s">
        <v>189</v>
      </c>
    </row>
    <row r="43" spans="1:2" ht="15" x14ac:dyDescent="0.2">
      <c r="A43" s="117" t="s">
        <v>190</v>
      </c>
      <c r="B43" s="117" t="s">
        <v>191</v>
      </c>
    </row>
    <row r="44" spans="1:2" x14ac:dyDescent="0.2">
      <c r="A44" s="41" t="s">
        <v>327</v>
      </c>
      <c r="B44" s="33" t="s">
        <v>326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6"/>
  <sheetViews>
    <sheetView workbookViewId="0">
      <pane xSplit="2" ySplit="1" topLeftCell="C16" activePane="bottomRight" state="frozen"/>
      <selection pane="topRight" activeCell="C1" sqref="C1"/>
      <selection pane="bottomLeft" activeCell="A2" sqref="A2"/>
      <selection pane="bottomRight" activeCell="A40" sqref="A40:E40"/>
    </sheetView>
  </sheetViews>
  <sheetFormatPr defaultRowHeight="12.75" x14ac:dyDescent="0.2"/>
  <cols>
    <col min="1" max="1" width="11.42578125" bestFit="1" customWidth="1"/>
    <col min="2" max="2" width="64.5703125" style="50" customWidth="1"/>
    <col min="5" max="5" width="21.7109375" customWidth="1"/>
  </cols>
  <sheetData>
    <row r="1" spans="1:6" ht="15" x14ac:dyDescent="0.2">
      <c r="A1" s="114" t="s">
        <v>334</v>
      </c>
      <c r="B1" s="523" t="s">
        <v>335</v>
      </c>
      <c r="C1" s="114" t="s">
        <v>432</v>
      </c>
      <c r="D1" s="114" t="s">
        <v>433</v>
      </c>
      <c r="E1" s="114" t="s">
        <v>514</v>
      </c>
      <c r="F1" s="33"/>
    </row>
    <row r="2" spans="1:6" ht="15" x14ac:dyDescent="0.2">
      <c r="A2" s="519">
        <v>10100</v>
      </c>
      <c r="B2" s="524" t="s">
        <v>197</v>
      </c>
      <c r="C2" s="338">
        <v>7.0000000000000007E-2</v>
      </c>
      <c r="D2" s="153">
        <v>17956.349999999999</v>
      </c>
      <c r="E2" s="115" t="s">
        <v>521</v>
      </c>
      <c r="F2" s="33"/>
    </row>
    <row r="3" spans="1:6" ht="15" x14ac:dyDescent="0.2">
      <c r="A3" s="519">
        <v>10200</v>
      </c>
      <c r="B3" s="524" t="s">
        <v>198</v>
      </c>
      <c r="C3" s="338">
        <v>7.0000000000000007E-2</v>
      </c>
      <c r="D3" s="153">
        <v>17956.349999999999</v>
      </c>
      <c r="E3" s="115" t="s">
        <v>515</v>
      </c>
      <c r="F3" s="33"/>
    </row>
    <row r="4" spans="1:6" ht="15" x14ac:dyDescent="0.2">
      <c r="A4" s="519">
        <v>10201</v>
      </c>
      <c r="B4" s="524" t="s">
        <v>199</v>
      </c>
      <c r="C4" s="338">
        <v>7.0000000000000007E-2</v>
      </c>
      <c r="D4" s="153">
        <v>17956.349999999999</v>
      </c>
      <c r="E4" s="117" t="s">
        <v>515</v>
      </c>
      <c r="F4" s="33"/>
    </row>
    <row r="5" spans="1:6" ht="15" x14ac:dyDescent="0.2">
      <c r="A5" s="519">
        <v>10202</v>
      </c>
      <c r="B5" s="524" t="s">
        <v>200</v>
      </c>
      <c r="C5" s="338">
        <v>7.0000000000000007E-2</v>
      </c>
      <c r="D5" s="153">
        <v>17956.349999999999</v>
      </c>
      <c r="E5" s="117" t="s">
        <v>518</v>
      </c>
      <c r="F5" s="33"/>
    </row>
    <row r="6" spans="1:6" ht="15" x14ac:dyDescent="0.2">
      <c r="A6" s="519">
        <v>10204</v>
      </c>
      <c r="B6" s="524" t="s">
        <v>201</v>
      </c>
      <c r="C6" s="338">
        <v>7.0000000000000007E-2</v>
      </c>
      <c r="D6" s="153">
        <v>17956.349999999999</v>
      </c>
      <c r="E6" s="115" t="s">
        <v>516</v>
      </c>
      <c r="F6" s="33"/>
    </row>
    <row r="7" spans="1:6" ht="15" x14ac:dyDescent="0.2">
      <c r="A7" s="519">
        <v>10206</v>
      </c>
      <c r="B7" s="524" t="s">
        <v>202</v>
      </c>
      <c r="C7" s="338">
        <v>7.0000000000000007E-2</v>
      </c>
      <c r="D7" s="153">
        <v>17956.349999999999</v>
      </c>
      <c r="E7" s="115" t="s">
        <v>515</v>
      </c>
      <c r="F7" s="33"/>
    </row>
    <row r="8" spans="1:6" ht="25.5" x14ac:dyDescent="0.2">
      <c r="A8" s="519">
        <v>10220</v>
      </c>
      <c r="B8" s="524" t="s">
        <v>203</v>
      </c>
      <c r="C8" s="338">
        <v>7.0000000000000007E-2</v>
      </c>
      <c r="D8" s="153">
        <v>17956.349999999999</v>
      </c>
      <c r="E8" s="117" t="s">
        <v>515</v>
      </c>
      <c r="F8" s="33"/>
    </row>
    <row r="9" spans="1:6" ht="25.5" x14ac:dyDescent="0.2">
      <c r="A9" s="519">
        <v>10222</v>
      </c>
      <c r="B9" s="524" t="s">
        <v>204</v>
      </c>
      <c r="C9" s="338">
        <v>7.0000000000000007E-2</v>
      </c>
      <c r="D9" s="153">
        <v>17956.349999999999</v>
      </c>
      <c r="E9" s="117" t="s">
        <v>515</v>
      </c>
      <c r="F9" s="33"/>
    </row>
    <row r="10" spans="1:6" ht="15" x14ac:dyDescent="0.2">
      <c r="A10" s="519">
        <v>10223</v>
      </c>
      <c r="B10" s="524" t="s">
        <v>336</v>
      </c>
      <c r="C10" s="338">
        <v>7.0000000000000007E-2</v>
      </c>
      <c r="D10" s="153">
        <v>17956.349999999999</v>
      </c>
      <c r="E10" s="117" t="s">
        <v>515</v>
      </c>
      <c r="F10" s="33"/>
    </row>
    <row r="11" spans="1:6" ht="25.5" x14ac:dyDescent="0.2">
      <c r="A11" s="519">
        <v>10225</v>
      </c>
      <c r="B11" s="524" t="s">
        <v>205</v>
      </c>
      <c r="C11" s="338">
        <v>7.0000000000000007E-2</v>
      </c>
      <c r="D11" s="153">
        <v>17956.349999999999</v>
      </c>
      <c r="E11" s="117" t="s">
        <v>515</v>
      </c>
      <c r="F11" s="33"/>
    </row>
    <row r="12" spans="1:6" ht="15" x14ac:dyDescent="0.2">
      <c r="A12" s="519">
        <v>10228</v>
      </c>
      <c r="B12" s="524" t="s">
        <v>206</v>
      </c>
      <c r="C12" s="338">
        <v>7.0000000000000007E-2</v>
      </c>
      <c r="D12" s="153">
        <v>17956.349999999999</v>
      </c>
      <c r="E12" s="117" t="s">
        <v>515</v>
      </c>
      <c r="F12" s="33"/>
    </row>
    <row r="13" spans="1:6" ht="15" x14ac:dyDescent="0.2">
      <c r="A13" s="519">
        <v>10229</v>
      </c>
      <c r="B13" s="524" t="s">
        <v>207</v>
      </c>
      <c r="C13" s="338">
        <v>7.0000000000000007E-2</v>
      </c>
      <c r="D13" s="153">
        <v>17956.349999999999</v>
      </c>
      <c r="E13" s="117" t="s">
        <v>515</v>
      </c>
      <c r="F13" s="33"/>
    </row>
    <row r="14" spans="1:6" ht="25.5" x14ac:dyDescent="0.2">
      <c r="A14" s="519">
        <v>10235</v>
      </c>
      <c r="B14" s="524" t="s">
        <v>380</v>
      </c>
      <c r="C14" s="338">
        <v>7.0000000000000007E-2</v>
      </c>
      <c r="D14" s="153">
        <v>17956.349999999999</v>
      </c>
      <c r="E14" s="115" t="s">
        <v>516</v>
      </c>
      <c r="F14" s="33"/>
    </row>
    <row r="15" spans="1:6" ht="25.5" x14ac:dyDescent="0.2">
      <c r="A15" s="519">
        <v>10238</v>
      </c>
      <c r="B15" s="524" t="s">
        <v>381</v>
      </c>
      <c r="C15" s="338">
        <v>7.0000000000000007E-2</v>
      </c>
      <c r="D15" s="153">
        <v>17956.349999999999</v>
      </c>
      <c r="E15" s="117" t="s">
        <v>516</v>
      </c>
      <c r="F15" s="33"/>
    </row>
    <row r="16" spans="1:6" ht="25.5" x14ac:dyDescent="0.2">
      <c r="A16" s="519">
        <v>10240</v>
      </c>
      <c r="B16" s="524" t="s">
        <v>382</v>
      </c>
      <c r="C16" s="338">
        <v>7.0000000000000007E-2</v>
      </c>
      <c r="D16" s="153">
        <v>17956.349999999999</v>
      </c>
      <c r="E16" s="117" t="s">
        <v>516</v>
      </c>
      <c r="F16" s="33"/>
    </row>
    <row r="17" spans="1:6" ht="15" x14ac:dyDescent="0.2">
      <c r="A17" s="519">
        <v>10243</v>
      </c>
      <c r="B17" s="524" t="s">
        <v>383</v>
      </c>
      <c r="C17" s="338">
        <v>7.0000000000000007E-2</v>
      </c>
      <c r="D17" s="153">
        <v>17956.349999999999</v>
      </c>
      <c r="E17" s="117" t="s">
        <v>515</v>
      </c>
      <c r="F17" s="33"/>
    </row>
    <row r="18" spans="1:6" ht="38.25" x14ac:dyDescent="0.2">
      <c r="A18" s="519">
        <v>10244</v>
      </c>
      <c r="B18" s="524" t="s">
        <v>425</v>
      </c>
      <c r="C18" s="338">
        <v>7.0000000000000007E-2</v>
      </c>
      <c r="D18" s="153">
        <v>17956.349999999999</v>
      </c>
      <c r="E18" s="117" t="s">
        <v>515</v>
      </c>
      <c r="F18" s="33"/>
    </row>
    <row r="19" spans="1:6" ht="15" x14ac:dyDescent="0.2">
      <c r="A19" s="519">
        <v>10245</v>
      </c>
      <c r="B19" s="524" t="s">
        <v>423</v>
      </c>
      <c r="C19" s="338">
        <v>7.0000000000000007E-2</v>
      </c>
      <c r="D19" s="153">
        <v>17956.349999999999</v>
      </c>
      <c r="E19" s="117" t="s">
        <v>515</v>
      </c>
      <c r="F19" s="33"/>
    </row>
    <row r="20" spans="1:6" ht="25.5" x14ac:dyDescent="0.2">
      <c r="A20" s="519">
        <v>10246</v>
      </c>
      <c r="B20" s="524" t="s">
        <v>420</v>
      </c>
      <c r="C20" s="338">
        <v>7.0000000000000007E-2</v>
      </c>
      <c r="D20" s="153">
        <v>17956.349999999999</v>
      </c>
      <c r="E20" s="117" t="s">
        <v>516</v>
      </c>
      <c r="F20" s="33"/>
    </row>
    <row r="21" spans="1:6" ht="25.5" x14ac:dyDescent="0.2">
      <c r="A21" s="519">
        <v>10247</v>
      </c>
      <c r="B21" s="524" t="s">
        <v>421</v>
      </c>
      <c r="C21" s="338">
        <v>7.0000000000000007E-2</v>
      </c>
      <c r="D21" s="153">
        <v>17956.349999999999</v>
      </c>
      <c r="E21" s="117" t="s">
        <v>516</v>
      </c>
      <c r="F21" s="33"/>
    </row>
    <row r="22" spans="1:6" ht="25.5" x14ac:dyDescent="0.2">
      <c r="A22" s="519">
        <v>10248</v>
      </c>
      <c r="B22" s="524" t="s">
        <v>422</v>
      </c>
      <c r="C22" s="338">
        <v>7.0000000000000007E-2</v>
      </c>
      <c r="D22" s="153">
        <v>17956.349999999999</v>
      </c>
      <c r="E22" s="117" t="s">
        <v>516</v>
      </c>
      <c r="F22" s="33"/>
    </row>
    <row r="23" spans="1:6" s="322" customFormat="1" ht="38.25" x14ac:dyDescent="0.2">
      <c r="A23" s="519">
        <v>10249</v>
      </c>
      <c r="B23" s="524" t="s">
        <v>426</v>
      </c>
      <c r="C23" s="338">
        <v>7.0000000000000007E-2</v>
      </c>
      <c r="D23" s="153">
        <v>17956.349999999999</v>
      </c>
      <c r="E23" s="457" t="s">
        <v>515</v>
      </c>
    </row>
    <row r="24" spans="1:6" s="322" customFormat="1" ht="25.5" x14ac:dyDescent="0.2">
      <c r="A24" s="519">
        <v>10250</v>
      </c>
      <c r="B24" s="524" t="s">
        <v>427</v>
      </c>
      <c r="C24" s="338">
        <v>7.0000000000000007E-2</v>
      </c>
      <c r="D24" s="153">
        <v>17956.349999999999</v>
      </c>
      <c r="E24" s="457" t="s">
        <v>516</v>
      </c>
    </row>
    <row r="25" spans="1:6" s="322" customFormat="1" ht="25.5" x14ac:dyDescent="0.2">
      <c r="A25" s="519">
        <v>10251</v>
      </c>
      <c r="B25" s="524" t="s">
        <v>428</v>
      </c>
      <c r="C25" s="338">
        <v>7.0000000000000007E-2</v>
      </c>
      <c r="D25" s="153">
        <v>17956.349999999999</v>
      </c>
      <c r="E25" s="457" t="s">
        <v>515</v>
      </c>
    </row>
    <row r="26" spans="1:6" ht="15" x14ac:dyDescent="0.2">
      <c r="A26" s="519">
        <v>10310</v>
      </c>
      <c r="B26" s="524" t="s">
        <v>384</v>
      </c>
      <c r="C26" s="338">
        <v>7.0000000000000007E-2</v>
      </c>
      <c r="D26" s="153">
        <v>17956.349999999999</v>
      </c>
      <c r="E26" s="115" t="s">
        <v>517</v>
      </c>
      <c r="F26" s="33"/>
    </row>
    <row r="27" spans="1:6" ht="30" x14ac:dyDescent="0.2">
      <c r="A27" s="519">
        <v>10311</v>
      </c>
      <c r="B27" s="524" t="s">
        <v>208</v>
      </c>
      <c r="C27" s="338">
        <v>7.0000000000000007E-2</v>
      </c>
      <c r="D27" s="153">
        <v>19751.990000000002</v>
      </c>
      <c r="E27" s="115" t="s">
        <v>519</v>
      </c>
      <c r="F27" s="33"/>
    </row>
    <row r="28" spans="1:6" ht="30" x14ac:dyDescent="0.2">
      <c r="A28" s="519">
        <v>10312</v>
      </c>
      <c r="B28" s="524" t="s">
        <v>209</v>
      </c>
      <c r="C28" s="338">
        <v>7.0000000000000007E-2</v>
      </c>
      <c r="D28" s="153">
        <v>17956.349999999999</v>
      </c>
      <c r="E28" s="115" t="s">
        <v>519</v>
      </c>
      <c r="F28" s="33"/>
    </row>
    <row r="29" spans="1:6" ht="15" x14ac:dyDescent="0.2">
      <c r="A29" s="519">
        <v>10313</v>
      </c>
      <c r="B29" s="524" t="s">
        <v>210</v>
      </c>
      <c r="C29" s="338">
        <v>7.0000000000000007E-2</v>
      </c>
      <c r="D29" s="153">
        <v>17956.349999999999</v>
      </c>
      <c r="E29" s="115" t="s">
        <v>522</v>
      </c>
      <c r="F29" s="33"/>
    </row>
    <row r="30" spans="1:6" ht="30" x14ac:dyDescent="0.2">
      <c r="A30" s="519">
        <v>10314</v>
      </c>
      <c r="B30" s="524" t="s">
        <v>385</v>
      </c>
      <c r="C30" s="338">
        <v>7.0000000000000007E-2</v>
      </c>
      <c r="D30" s="153">
        <v>17956.349999999999</v>
      </c>
      <c r="E30" s="115" t="s">
        <v>519</v>
      </c>
      <c r="F30" s="33"/>
    </row>
    <row r="31" spans="1:6" ht="15" x14ac:dyDescent="0.2">
      <c r="A31" s="519">
        <v>10520</v>
      </c>
      <c r="B31" s="524" t="s">
        <v>337</v>
      </c>
      <c r="C31" s="338">
        <v>7.0000000000000007E-2</v>
      </c>
      <c r="D31" s="153">
        <v>17956.349999999999</v>
      </c>
      <c r="E31" s="115" t="s">
        <v>517</v>
      </c>
      <c r="F31" s="33"/>
    </row>
    <row r="32" spans="1:6" ht="30" x14ac:dyDescent="0.2">
      <c r="A32" s="519">
        <v>10521</v>
      </c>
      <c r="B32" s="524" t="s">
        <v>211</v>
      </c>
      <c r="C32" s="338">
        <v>8.5000000000000006E-2</v>
      </c>
      <c r="D32" s="153">
        <v>18811.419999999998</v>
      </c>
      <c r="E32" s="115" t="s">
        <v>519</v>
      </c>
      <c r="F32" s="33"/>
    </row>
    <row r="33" spans="1:6" ht="30" x14ac:dyDescent="0.2">
      <c r="A33" s="519">
        <v>10522</v>
      </c>
      <c r="B33" s="524" t="s">
        <v>267</v>
      </c>
      <c r="C33" s="338">
        <v>8.5000000000000006E-2</v>
      </c>
      <c r="D33" s="153">
        <v>18811.419999999998</v>
      </c>
      <c r="E33" s="117" t="s">
        <v>519</v>
      </c>
      <c r="F33" s="33"/>
    </row>
    <row r="34" spans="1:6" ht="30" x14ac:dyDescent="0.2">
      <c r="A34" s="519">
        <v>10523</v>
      </c>
      <c r="B34" s="524" t="s">
        <v>212</v>
      </c>
      <c r="C34" s="338">
        <v>7.0000000000000007E-2</v>
      </c>
      <c r="D34" s="153">
        <v>17956.349999999999</v>
      </c>
      <c r="E34" s="117" t="s">
        <v>519</v>
      </c>
      <c r="F34" s="33"/>
    </row>
    <row r="35" spans="1:6" ht="30" x14ac:dyDescent="0.2">
      <c r="A35" s="519">
        <v>10524</v>
      </c>
      <c r="B35" s="524" t="s">
        <v>213</v>
      </c>
      <c r="C35" s="338">
        <v>7.0000000000000007E-2</v>
      </c>
      <c r="D35" s="153">
        <v>17956.349999999999</v>
      </c>
      <c r="E35" s="117" t="s">
        <v>519</v>
      </c>
      <c r="F35" s="33"/>
    </row>
    <row r="36" spans="1:6" ht="30" x14ac:dyDescent="0.2">
      <c r="A36" s="519">
        <v>10525</v>
      </c>
      <c r="B36" s="524" t="s">
        <v>214</v>
      </c>
      <c r="C36" s="338">
        <v>7.0000000000000007E-2</v>
      </c>
      <c r="D36" s="153">
        <v>17956.349999999999</v>
      </c>
      <c r="E36" s="117" t="s">
        <v>519</v>
      </c>
      <c r="F36" s="33"/>
    </row>
    <row r="37" spans="1:6" ht="30" x14ac:dyDescent="0.2">
      <c r="A37" s="519">
        <v>10526</v>
      </c>
      <c r="B37" s="524" t="s">
        <v>215</v>
      </c>
      <c r="C37" s="338">
        <v>7.0000000000000007E-2</v>
      </c>
      <c r="D37" s="153">
        <v>17956.349999999999</v>
      </c>
      <c r="E37" s="117" t="s">
        <v>519</v>
      </c>
      <c r="F37" s="33"/>
    </row>
    <row r="38" spans="1:6" ht="30" x14ac:dyDescent="0.2">
      <c r="A38" s="519">
        <v>10527</v>
      </c>
      <c r="B38" s="524" t="s">
        <v>216</v>
      </c>
      <c r="C38" s="338">
        <v>7.0000000000000007E-2</v>
      </c>
      <c r="D38" s="153">
        <v>17956.349999999999</v>
      </c>
      <c r="E38" s="117" t="s">
        <v>519</v>
      </c>
      <c r="F38" s="33"/>
    </row>
    <row r="39" spans="1:6" ht="15" x14ac:dyDescent="0.2">
      <c r="A39" s="519">
        <v>10528</v>
      </c>
      <c r="B39" s="524" t="s">
        <v>386</v>
      </c>
      <c r="C39" s="338">
        <v>7.0000000000000007E-2</v>
      </c>
      <c r="D39" s="153">
        <v>17956.349999999999</v>
      </c>
      <c r="E39" s="117" t="s">
        <v>520</v>
      </c>
      <c r="F39" s="33"/>
    </row>
    <row r="40" spans="1:6" ht="30" x14ac:dyDescent="0.2">
      <c r="A40" s="542">
        <v>10529</v>
      </c>
      <c r="B40" s="543" t="s">
        <v>903</v>
      </c>
      <c r="C40" s="338">
        <v>7.0000000000000007E-2</v>
      </c>
      <c r="D40" s="153">
        <v>17956.349999999999</v>
      </c>
      <c r="E40" s="117" t="s">
        <v>519</v>
      </c>
      <c r="F40" s="33"/>
    </row>
    <row r="41" spans="1:6" ht="15" x14ac:dyDescent="0.2">
      <c r="A41" s="519">
        <v>10600</v>
      </c>
      <c r="B41" s="524" t="s">
        <v>220</v>
      </c>
      <c r="C41" s="338">
        <v>0.09</v>
      </c>
      <c r="D41" s="153">
        <v>27868.639999999999</v>
      </c>
      <c r="E41" s="117" t="s">
        <v>524</v>
      </c>
      <c r="F41" s="33"/>
    </row>
    <row r="42" spans="1:6" ht="15" x14ac:dyDescent="0.2">
      <c r="A42" s="519">
        <v>10810</v>
      </c>
      <c r="B42" s="524" t="s">
        <v>338</v>
      </c>
      <c r="C42" s="338">
        <v>7.0000000000000007E-2</v>
      </c>
      <c r="D42" s="153">
        <v>17956.349999999999</v>
      </c>
      <c r="E42" s="115" t="s">
        <v>517</v>
      </c>
      <c r="F42" s="33"/>
    </row>
    <row r="43" spans="1:6" ht="30" x14ac:dyDescent="0.2">
      <c r="A43" s="519">
        <v>10811</v>
      </c>
      <c r="B43" s="524" t="s">
        <v>217</v>
      </c>
      <c r="C43" s="338">
        <v>7.0000000000000007E-2</v>
      </c>
      <c r="D43" s="153">
        <v>17956.349999999999</v>
      </c>
      <c r="E43" s="115" t="s">
        <v>519</v>
      </c>
      <c r="F43" s="33"/>
    </row>
    <row r="44" spans="1:6" ht="15" x14ac:dyDescent="0.2">
      <c r="A44" s="519">
        <v>10812</v>
      </c>
      <c r="B44" s="524" t="s">
        <v>218</v>
      </c>
      <c r="C44" s="338">
        <v>7.0000000000000007E-2</v>
      </c>
      <c r="D44" s="153">
        <v>17956.349999999999</v>
      </c>
      <c r="E44" s="115" t="s">
        <v>520</v>
      </c>
      <c r="F44" s="33"/>
    </row>
    <row r="45" spans="1:6" ht="15" x14ac:dyDescent="0.2">
      <c r="A45" s="519">
        <v>10813</v>
      </c>
      <c r="B45" s="524" t="s">
        <v>219</v>
      </c>
      <c r="C45" s="338">
        <v>7.0000000000000007E-2</v>
      </c>
      <c r="D45" s="153">
        <v>17956.349999999999</v>
      </c>
      <c r="E45" s="117" t="s">
        <v>520</v>
      </c>
      <c r="F45" s="33"/>
    </row>
    <row r="46" spans="1:6" ht="30" x14ac:dyDescent="0.2">
      <c r="A46" s="519">
        <v>10814</v>
      </c>
      <c r="B46" s="524" t="s">
        <v>387</v>
      </c>
      <c r="C46" s="338">
        <v>7.0000000000000007E-2</v>
      </c>
      <c r="D46" s="153">
        <v>17956.349999999999</v>
      </c>
      <c r="E46" s="115" t="s">
        <v>519</v>
      </c>
      <c r="F46" s="33"/>
    </row>
    <row r="47" spans="1:6" ht="15" x14ac:dyDescent="0.2">
      <c r="A47" s="519">
        <v>11800</v>
      </c>
      <c r="B47" s="524" t="s">
        <v>225</v>
      </c>
      <c r="C47" s="338">
        <v>7.0000000000000007E-2</v>
      </c>
      <c r="D47" s="153">
        <v>17956.349999999999</v>
      </c>
      <c r="E47" s="115" t="s">
        <v>517</v>
      </c>
      <c r="F47" s="33"/>
    </row>
    <row r="48" spans="1:6" ht="15" x14ac:dyDescent="0.2">
      <c r="A48" s="519">
        <v>11801</v>
      </c>
      <c r="B48" s="524" t="s">
        <v>226</v>
      </c>
      <c r="C48" s="338">
        <v>7.0000000000000007E-2</v>
      </c>
      <c r="D48" s="153">
        <v>2763.7</v>
      </c>
      <c r="E48" s="115" t="s">
        <v>520</v>
      </c>
      <c r="F48" s="33"/>
    </row>
    <row r="49" spans="1:6" ht="15" x14ac:dyDescent="0.2">
      <c r="A49" s="519">
        <v>11900</v>
      </c>
      <c r="B49" s="524" t="s">
        <v>227</v>
      </c>
      <c r="C49" s="338">
        <v>7.0000000000000007E-2</v>
      </c>
      <c r="D49" s="153">
        <v>17956.349999999999</v>
      </c>
      <c r="E49" s="115" t="s">
        <v>517</v>
      </c>
      <c r="F49" s="33"/>
    </row>
    <row r="50" spans="1:6" ht="30" x14ac:dyDescent="0.2">
      <c r="A50" s="519">
        <v>11902</v>
      </c>
      <c r="B50" s="524" t="s">
        <v>228</v>
      </c>
      <c r="C50" s="338">
        <v>7.0000000000000007E-2</v>
      </c>
      <c r="D50" s="153">
        <v>17956.349999999999</v>
      </c>
      <c r="E50" s="115" t="s">
        <v>519</v>
      </c>
      <c r="F50" s="33"/>
    </row>
    <row r="51" spans="1:6" ht="30" x14ac:dyDescent="0.2">
      <c r="A51" s="519">
        <v>12500</v>
      </c>
      <c r="B51" s="524" t="s">
        <v>231</v>
      </c>
      <c r="C51" s="338">
        <v>7.0000000000000007E-2</v>
      </c>
      <c r="D51" s="153">
        <v>17956.349999999999</v>
      </c>
      <c r="E51" s="115" t="s">
        <v>519</v>
      </c>
      <c r="F51" s="33"/>
    </row>
    <row r="52" spans="1:6" ht="25.5" x14ac:dyDescent="0.2">
      <c r="A52" s="519">
        <v>13400</v>
      </c>
      <c r="B52" s="524" t="s">
        <v>388</v>
      </c>
      <c r="C52" s="338">
        <v>7.0000000000000007E-2</v>
      </c>
      <c r="D52" s="153">
        <v>17956.349999999999</v>
      </c>
      <c r="E52" s="115" t="s">
        <v>517</v>
      </c>
      <c r="F52" s="33"/>
    </row>
    <row r="53" spans="1:6" ht="30" x14ac:dyDescent="0.2">
      <c r="A53" s="519">
        <v>13401</v>
      </c>
      <c r="B53" s="524" t="s">
        <v>232</v>
      </c>
      <c r="C53" s="338">
        <v>7.0000000000000007E-2</v>
      </c>
      <c r="D53" s="153">
        <v>17956.349999999999</v>
      </c>
      <c r="E53" s="115" t="s">
        <v>519</v>
      </c>
      <c r="F53" s="33"/>
    </row>
    <row r="54" spans="1:6" ht="25.5" x14ac:dyDescent="0.2">
      <c r="A54" s="519">
        <v>13403</v>
      </c>
      <c r="B54" s="524" t="s">
        <v>389</v>
      </c>
      <c r="C54" s="338">
        <v>7.0000000000000007E-2</v>
      </c>
      <c r="D54" s="153">
        <v>17956.349999999999</v>
      </c>
      <c r="E54" s="115" t="s">
        <v>520</v>
      </c>
      <c r="F54" s="33"/>
    </row>
    <row r="55" spans="1:6" ht="15" x14ac:dyDescent="0.2">
      <c r="A55" s="519">
        <v>13700</v>
      </c>
      <c r="B55" s="524" t="s">
        <v>233</v>
      </c>
      <c r="C55" s="338">
        <v>7.0000000000000007E-2</v>
      </c>
      <c r="D55" s="153">
        <v>17956.349999999999</v>
      </c>
      <c r="E55" s="115" t="s">
        <v>517</v>
      </c>
      <c r="F55" s="33"/>
    </row>
    <row r="56" spans="1:6" ht="15" x14ac:dyDescent="0.2">
      <c r="A56" s="519">
        <v>13701</v>
      </c>
      <c r="B56" s="524" t="s">
        <v>234</v>
      </c>
      <c r="C56" s="338">
        <v>0.09</v>
      </c>
      <c r="D56" s="153">
        <v>2871.8</v>
      </c>
      <c r="E56" s="115" t="s">
        <v>520</v>
      </c>
      <c r="F56" s="33"/>
    </row>
    <row r="57" spans="1:6" ht="15" x14ac:dyDescent="0.2">
      <c r="A57" s="519">
        <v>13702</v>
      </c>
      <c r="B57" s="524" t="s">
        <v>235</v>
      </c>
      <c r="C57" s="338">
        <v>0.09</v>
      </c>
      <c r="D57" s="153">
        <v>2871.8</v>
      </c>
      <c r="E57" s="117" t="s">
        <v>520</v>
      </c>
      <c r="F57" s="33"/>
    </row>
    <row r="58" spans="1:6" ht="15" x14ac:dyDescent="0.2">
      <c r="A58" s="519">
        <v>13703</v>
      </c>
      <c r="B58" s="524" t="s">
        <v>236</v>
      </c>
      <c r="C58" s="338">
        <v>0.09</v>
      </c>
      <c r="D58" s="153">
        <v>2871.8</v>
      </c>
      <c r="E58" s="117" t="s">
        <v>520</v>
      </c>
      <c r="F58" s="33"/>
    </row>
    <row r="59" spans="1:6" ht="15" x14ac:dyDescent="0.2">
      <c r="A59" s="519">
        <v>13704</v>
      </c>
      <c r="B59" s="524" t="s">
        <v>237</v>
      </c>
      <c r="C59" s="338">
        <v>0.09</v>
      </c>
      <c r="D59" s="153">
        <v>2612.4499999999998</v>
      </c>
      <c r="E59" s="117" t="s">
        <v>520</v>
      </c>
      <c r="F59" s="33"/>
    </row>
    <row r="60" spans="1:6" ht="15" x14ac:dyDescent="0.2">
      <c r="A60" s="519">
        <v>13705</v>
      </c>
      <c r="B60" s="524" t="s">
        <v>238</v>
      </c>
      <c r="C60" s="338">
        <v>0.09</v>
      </c>
      <c r="D60" s="153">
        <v>2736.86</v>
      </c>
      <c r="E60" s="117" t="s">
        <v>520</v>
      </c>
      <c r="F60" s="33"/>
    </row>
    <row r="61" spans="1:6" ht="15" x14ac:dyDescent="0.2">
      <c r="A61" s="519">
        <v>13709</v>
      </c>
      <c r="B61" s="524" t="s">
        <v>239</v>
      </c>
      <c r="C61" s="338">
        <v>7.0000000000000007E-2</v>
      </c>
      <c r="D61" s="153">
        <v>17956.349999999999</v>
      </c>
      <c r="E61" s="115" t="s">
        <v>520</v>
      </c>
      <c r="F61" s="33"/>
    </row>
    <row r="62" spans="1:6" ht="25.5" x14ac:dyDescent="0.2">
      <c r="A62" s="519">
        <v>13710</v>
      </c>
      <c r="B62" s="524" t="s">
        <v>240</v>
      </c>
      <c r="C62" s="338">
        <v>7.0000000000000007E-2</v>
      </c>
      <c r="D62" s="153">
        <v>17956.349999999999</v>
      </c>
      <c r="E62" s="115" t="s">
        <v>520</v>
      </c>
      <c r="F62" s="33"/>
    </row>
    <row r="63" spans="1:6" ht="15" x14ac:dyDescent="0.2">
      <c r="A63" s="519">
        <v>13800</v>
      </c>
      <c r="B63" s="524" t="s">
        <v>241</v>
      </c>
      <c r="C63" s="338">
        <v>7.0000000000000007E-2</v>
      </c>
      <c r="D63" s="153">
        <v>17956.349999999999</v>
      </c>
      <c r="E63" s="115" t="s">
        <v>517</v>
      </c>
      <c r="F63" s="33"/>
    </row>
    <row r="64" spans="1:6" ht="15" x14ac:dyDescent="0.2">
      <c r="A64" s="519">
        <v>13801</v>
      </c>
      <c r="B64" s="524" t="s">
        <v>242</v>
      </c>
      <c r="C64" s="338">
        <v>7.0000000000000007E-2</v>
      </c>
      <c r="D64" s="153">
        <v>17956.349999999999</v>
      </c>
      <c r="E64" s="115" t="s">
        <v>520</v>
      </c>
      <c r="F64" s="33"/>
    </row>
    <row r="65" spans="1:6" ht="15" x14ac:dyDescent="0.2">
      <c r="A65" s="519">
        <v>13802</v>
      </c>
      <c r="B65" s="524" t="s">
        <v>243</v>
      </c>
      <c r="C65" s="338">
        <v>7.0000000000000007E-2</v>
      </c>
      <c r="D65" s="153">
        <v>17956.349999999999</v>
      </c>
      <c r="E65" s="115" t="s">
        <v>520</v>
      </c>
      <c r="F65" s="33"/>
    </row>
    <row r="66" spans="1:6" ht="15" x14ac:dyDescent="0.2">
      <c r="A66" s="519">
        <v>14800</v>
      </c>
      <c r="B66" s="524" t="s">
        <v>390</v>
      </c>
      <c r="C66" s="338">
        <v>7.0000000000000007E-2</v>
      </c>
      <c r="D66" s="153">
        <v>17956.349999999999</v>
      </c>
      <c r="E66" s="115" t="s">
        <v>517</v>
      </c>
      <c r="F66" s="33"/>
    </row>
    <row r="67" spans="1:6" ht="25.5" x14ac:dyDescent="0.2">
      <c r="A67" s="519">
        <v>14810</v>
      </c>
      <c r="B67" s="524" t="s">
        <v>391</v>
      </c>
      <c r="C67" s="338">
        <v>7.0000000000000007E-2</v>
      </c>
      <c r="D67" s="153">
        <v>17956.349999999999</v>
      </c>
      <c r="E67" s="115" t="s">
        <v>517</v>
      </c>
      <c r="F67" s="33"/>
    </row>
    <row r="68" spans="1:6" ht="30" x14ac:dyDescent="0.2">
      <c r="A68" s="519">
        <v>14811</v>
      </c>
      <c r="B68" s="524" t="s">
        <v>244</v>
      </c>
      <c r="C68" s="338">
        <v>7.0000000000000007E-2</v>
      </c>
      <c r="D68" s="153">
        <v>17956.349999999999</v>
      </c>
      <c r="E68" s="115" t="s">
        <v>519</v>
      </c>
      <c r="F68" s="33"/>
    </row>
    <row r="69" spans="1:6" ht="30" x14ac:dyDescent="0.2">
      <c r="A69" s="519">
        <v>14813</v>
      </c>
      <c r="B69" s="524" t="s">
        <v>230</v>
      </c>
      <c r="C69" s="338">
        <v>7.0000000000000007E-2</v>
      </c>
      <c r="D69" s="153">
        <v>17956.349999999999</v>
      </c>
      <c r="E69" s="115" t="s">
        <v>519</v>
      </c>
      <c r="F69" s="33"/>
    </row>
    <row r="70" spans="1:6" ht="15" x14ac:dyDescent="0.2">
      <c r="A70" s="519">
        <v>14820</v>
      </c>
      <c r="B70" s="524" t="s">
        <v>392</v>
      </c>
      <c r="C70" s="338">
        <v>7.0000000000000007E-2</v>
      </c>
      <c r="D70" s="153">
        <v>17956.349999999999</v>
      </c>
      <c r="E70" s="115" t="s">
        <v>517</v>
      </c>
      <c r="F70" s="33"/>
    </row>
    <row r="71" spans="1:6" ht="30" x14ac:dyDescent="0.2">
      <c r="A71" s="519">
        <v>14821</v>
      </c>
      <c r="B71" s="524" t="s">
        <v>424</v>
      </c>
      <c r="C71" s="338">
        <v>7.0000000000000007E-2</v>
      </c>
      <c r="D71" s="153">
        <v>17956.349999999999</v>
      </c>
      <c r="E71" s="117" t="s">
        <v>519</v>
      </c>
      <c r="F71" s="33"/>
    </row>
    <row r="72" spans="1:6" ht="15" x14ac:dyDescent="0.2">
      <c r="A72" s="519">
        <v>14830</v>
      </c>
      <c r="B72" s="524" t="s">
        <v>393</v>
      </c>
      <c r="C72" s="338">
        <v>7.0000000000000007E-2</v>
      </c>
      <c r="D72" s="153">
        <v>17956.349999999999</v>
      </c>
      <c r="E72" s="115" t="s">
        <v>517</v>
      </c>
      <c r="F72" s="33"/>
    </row>
    <row r="73" spans="1:6" ht="25.5" x14ac:dyDescent="0.2">
      <c r="A73" s="519">
        <v>14840</v>
      </c>
      <c r="B73" s="524" t="s">
        <v>429</v>
      </c>
      <c r="C73" s="338">
        <v>7.0000000000000007E-2</v>
      </c>
      <c r="D73" s="153">
        <v>17956.349999999999</v>
      </c>
      <c r="E73" s="115" t="s">
        <v>517</v>
      </c>
      <c r="F73" s="33"/>
    </row>
    <row r="74" spans="1:6" ht="30" x14ac:dyDescent="0.2">
      <c r="A74" s="519">
        <v>14841</v>
      </c>
      <c r="B74" s="524" t="s">
        <v>305</v>
      </c>
      <c r="C74" s="338">
        <v>7.0000000000000007E-2</v>
      </c>
      <c r="D74" s="153">
        <v>17956.349999999999</v>
      </c>
      <c r="E74" s="115" t="s">
        <v>519</v>
      </c>
      <c r="F74" s="33"/>
    </row>
    <row r="75" spans="1:6" ht="30" x14ac:dyDescent="0.2">
      <c r="A75" s="519">
        <v>14842</v>
      </c>
      <c r="B75" s="524" t="s">
        <v>306</v>
      </c>
      <c r="C75" s="338">
        <v>7.0000000000000007E-2</v>
      </c>
      <c r="D75" s="153">
        <v>17956.349999999999</v>
      </c>
      <c r="E75" s="117" t="s">
        <v>519</v>
      </c>
      <c r="F75" s="33"/>
    </row>
    <row r="76" spans="1:6" ht="30" x14ac:dyDescent="0.2">
      <c r="A76" s="519">
        <v>14843</v>
      </c>
      <c r="B76" s="524" t="s">
        <v>221</v>
      </c>
      <c r="C76" s="338">
        <v>7.0000000000000007E-2</v>
      </c>
      <c r="D76" s="153">
        <v>17956.349999999999</v>
      </c>
      <c r="E76" s="117" t="s">
        <v>519</v>
      </c>
      <c r="F76" s="33"/>
    </row>
    <row r="77" spans="1:6" ht="30" x14ac:dyDescent="0.2">
      <c r="A77" s="519">
        <v>14844</v>
      </c>
      <c r="B77" s="524" t="s">
        <v>229</v>
      </c>
      <c r="C77" s="338">
        <v>7.0000000000000007E-2</v>
      </c>
      <c r="D77" s="153">
        <v>17956.349999999999</v>
      </c>
      <c r="E77" s="117" t="s">
        <v>519</v>
      </c>
      <c r="F77" s="33"/>
    </row>
    <row r="78" spans="1:6" ht="30" x14ac:dyDescent="0.2">
      <c r="A78" s="519">
        <v>14845</v>
      </c>
      <c r="B78" s="524" t="s">
        <v>223</v>
      </c>
      <c r="C78" s="338">
        <v>7.0000000000000007E-2</v>
      </c>
      <c r="D78" s="153">
        <v>17956.349999999999</v>
      </c>
      <c r="E78" s="117" t="s">
        <v>519</v>
      </c>
      <c r="F78" s="33"/>
    </row>
    <row r="79" spans="1:6" ht="30" x14ac:dyDescent="0.2">
      <c r="A79" s="519">
        <v>14846</v>
      </c>
      <c r="B79" s="524" t="s">
        <v>224</v>
      </c>
      <c r="C79" s="338">
        <v>7.0000000000000007E-2</v>
      </c>
      <c r="D79" s="153">
        <v>17956.349999999999</v>
      </c>
      <c r="E79" s="117" t="s">
        <v>519</v>
      </c>
      <c r="F79" s="33"/>
    </row>
    <row r="80" spans="1:6" ht="30" x14ac:dyDescent="0.2">
      <c r="A80" s="519">
        <v>14847</v>
      </c>
      <c r="B80" s="524" t="s">
        <v>222</v>
      </c>
      <c r="C80" s="338">
        <v>7.0000000000000007E-2</v>
      </c>
      <c r="D80" s="153">
        <v>17956.349999999999</v>
      </c>
      <c r="E80" s="117" t="s">
        <v>519</v>
      </c>
      <c r="F80" s="33"/>
    </row>
    <row r="81" spans="1:6" ht="15" x14ac:dyDescent="0.2">
      <c r="A81" s="519">
        <v>14850</v>
      </c>
      <c r="B81" s="524" t="s">
        <v>430</v>
      </c>
      <c r="C81" s="338">
        <v>7.0000000000000007E-2</v>
      </c>
      <c r="D81" s="153">
        <v>17956.349999999999</v>
      </c>
      <c r="E81" s="117" t="s">
        <v>517</v>
      </c>
      <c r="F81" s="33"/>
    </row>
    <row r="82" spans="1:6" ht="30" x14ac:dyDescent="0.2">
      <c r="A82" s="519">
        <v>14851</v>
      </c>
      <c r="B82" s="524" t="s">
        <v>245</v>
      </c>
      <c r="C82" s="338">
        <v>7.0000000000000007E-2</v>
      </c>
      <c r="D82" s="153">
        <v>17956.349999999999</v>
      </c>
      <c r="E82" s="117" t="s">
        <v>519</v>
      </c>
      <c r="F82" s="33"/>
    </row>
    <row r="83" spans="1:6" ht="15" x14ac:dyDescent="0.2">
      <c r="A83" s="519">
        <v>14860</v>
      </c>
      <c r="B83" s="524" t="s">
        <v>431</v>
      </c>
      <c r="C83" s="338">
        <v>7.0000000000000007E-2</v>
      </c>
      <c r="D83" s="153">
        <v>17956.349999999999</v>
      </c>
      <c r="E83" s="117" t="s">
        <v>517</v>
      </c>
      <c r="F83" s="33"/>
    </row>
    <row r="84" spans="1:6" ht="15" x14ac:dyDescent="0.2">
      <c r="A84" s="519">
        <v>20100</v>
      </c>
      <c r="B84" s="524" t="s">
        <v>246</v>
      </c>
      <c r="C84" s="338">
        <v>7.0000000000000007E-2</v>
      </c>
      <c r="D84" s="153">
        <v>17956.349999999999</v>
      </c>
      <c r="E84" s="115" t="s">
        <v>521</v>
      </c>
      <c r="F84" s="33"/>
    </row>
    <row r="85" spans="1:6" ht="15" x14ac:dyDescent="0.2">
      <c r="A85" s="519">
        <v>20101</v>
      </c>
      <c r="B85" s="524" t="s">
        <v>247</v>
      </c>
      <c r="C85" s="338">
        <v>7.0000000000000007E-2</v>
      </c>
      <c r="D85" s="153">
        <v>17956.349999999999</v>
      </c>
      <c r="E85" s="115" t="s">
        <v>521</v>
      </c>
      <c r="F85" s="33"/>
    </row>
    <row r="86" spans="1:6" ht="15" x14ac:dyDescent="0.2">
      <c r="A86" s="519">
        <v>20102</v>
      </c>
      <c r="B86" s="524" t="s">
        <v>248</v>
      </c>
      <c r="C86" s="338">
        <v>7.0000000000000007E-2</v>
      </c>
      <c r="D86" s="153">
        <v>17956.349999999999</v>
      </c>
      <c r="E86" s="115" t="s">
        <v>521</v>
      </c>
      <c r="F86" s="33"/>
    </row>
    <row r="87" spans="1:6" ht="15" x14ac:dyDescent="0.2">
      <c r="A87" s="519">
        <v>20103</v>
      </c>
      <c r="B87" s="524" t="s">
        <v>249</v>
      </c>
      <c r="C87" s="338">
        <v>7.0000000000000007E-2</v>
      </c>
      <c r="D87" s="153">
        <v>17956.349999999999</v>
      </c>
      <c r="E87" s="342" t="s">
        <v>521</v>
      </c>
      <c r="F87" s="33"/>
    </row>
    <row r="88" spans="1:6" ht="15" x14ac:dyDescent="0.2">
      <c r="A88" s="519">
        <v>30100</v>
      </c>
      <c r="B88" s="524" t="s">
        <v>250</v>
      </c>
      <c r="C88" s="338">
        <v>7.0000000000000007E-2</v>
      </c>
      <c r="D88" s="153">
        <v>17956.349999999999</v>
      </c>
      <c r="E88" s="342" t="s">
        <v>521</v>
      </c>
      <c r="F88" s="33"/>
    </row>
    <row r="89" spans="1:6" ht="15" x14ac:dyDescent="0.2">
      <c r="A89" s="519">
        <v>30203</v>
      </c>
      <c r="B89" s="524" t="s">
        <v>325</v>
      </c>
      <c r="C89" s="338">
        <v>7.0000000000000007E-2</v>
      </c>
      <c r="D89" s="153">
        <v>19751.990000000002</v>
      </c>
      <c r="E89" s="115" t="s">
        <v>522</v>
      </c>
      <c r="F89" s="33"/>
    </row>
    <row r="90" spans="1:6" ht="15" x14ac:dyDescent="0.2">
      <c r="A90" s="519">
        <v>30204</v>
      </c>
      <c r="B90" s="524" t="s">
        <v>434</v>
      </c>
      <c r="C90" s="338">
        <v>7.0000000000000007E-2</v>
      </c>
      <c r="D90" s="153">
        <v>18854.169999999998</v>
      </c>
      <c r="E90" s="115" t="s">
        <v>522</v>
      </c>
      <c r="F90" s="33"/>
    </row>
    <row r="91" spans="1:6" ht="15" x14ac:dyDescent="0.2">
      <c r="A91" s="519">
        <v>30210</v>
      </c>
      <c r="B91" s="524" t="s">
        <v>251</v>
      </c>
      <c r="C91" s="338">
        <v>7.0000000000000007E-2</v>
      </c>
      <c r="D91" s="153">
        <v>19751.990000000002</v>
      </c>
      <c r="E91" s="115" t="s">
        <v>522</v>
      </c>
      <c r="F91" s="33"/>
    </row>
    <row r="92" spans="1:6" ht="15" x14ac:dyDescent="0.2">
      <c r="A92" s="519">
        <v>30211</v>
      </c>
      <c r="B92" s="524" t="s">
        <v>252</v>
      </c>
      <c r="C92" s="338">
        <v>7.0000000000000007E-2</v>
      </c>
      <c r="D92" s="153">
        <v>19751.990000000002</v>
      </c>
      <c r="E92" s="115" t="s">
        <v>522</v>
      </c>
      <c r="F92" s="33"/>
    </row>
    <row r="93" spans="1:6" ht="15" x14ac:dyDescent="0.2">
      <c r="A93" s="519">
        <v>30214</v>
      </c>
      <c r="B93" s="524" t="s">
        <v>253</v>
      </c>
      <c r="C93" s="338">
        <v>7.0000000000000007E-2</v>
      </c>
      <c r="D93" s="153">
        <v>35912.699999999997</v>
      </c>
      <c r="E93" s="115" t="s">
        <v>522</v>
      </c>
      <c r="F93" s="33"/>
    </row>
    <row r="94" spans="1:6" ht="15" x14ac:dyDescent="0.2">
      <c r="A94" s="519">
        <v>30215</v>
      </c>
      <c r="B94" s="524" t="s">
        <v>254</v>
      </c>
      <c r="C94" s="338">
        <v>7.0000000000000007E-2</v>
      </c>
      <c r="D94" s="153">
        <v>18854.169999999998</v>
      </c>
      <c r="E94" s="115" t="s">
        <v>522</v>
      </c>
      <c r="F94" s="33"/>
    </row>
    <row r="95" spans="1:6" ht="15" x14ac:dyDescent="0.2">
      <c r="A95" s="519">
        <v>30216</v>
      </c>
      <c r="B95" s="524" t="s">
        <v>255</v>
      </c>
      <c r="C95" s="338">
        <v>7.0000000000000007E-2</v>
      </c>
      <c r="D95" s="153">
        <v>18854.169999999998</v>
      </c>
      <c r="E95" s="115" t="s">
        <v>522</v>
      </c>
      <c r="F95" s="33"/>
    </row>
    <row r="96" spans="1:6" ht="15" x14ac:dyDescent="0.2">
      <c r="A96" s="519">
        <v>30221</v>
      </c>
      <c r="B96" s="524" t="s">
        <v>256</v>
      </c>
      <c r="C96" s="338">
        <v>7.0000000000000007E-2</v>
      </c>
      <c r="D96" s="153">
        <v>19751.990000000002</v>
      </c>
      <c r="E96" s="115" t="s">
        <v>522</v>
      </c>
      <c r="F96" s="33"/>
    </row>
    <row r="97" spans="1:6" ht="15" x14ac:dyDescent="0.2">
      <c r="A97" s="519">
        <v>30222</v>
      </c>
      <c r="B97" s="524" t="s">
        <v>257</v>
      </c>
      <c r="C97" s="338">
        <v>7.0000000000000007E-2</v>
      </c>
      <c r="D97" s="153">
        <v>19751.990000000002</v>
      </c>
      <c r="E97" s="115" t="s">
        <v>522</v>
      </c>
      <c r="F97" s="33"/>
    </row>
    <row r="98" spans="1:6" ht="15" x14ac:dyDescent="0.2">
      <c r="A98" s="519">
        <v>30225</v>
      </c>
      <c r="B98" s="524" t="s">
        <v>258</v>
      </c>
      <c r="C98" s="338">
        <v>7.0000000000000007E-2</v>
      </c>
      <c r="D98" s="153">
        <v>19751.990000000002</v>
      </c>
      <c r="E98" s="115" t="s">
        <v>522</v>
      </c>
      <c r="F98" s="33"/>
    </row>
    <row r="99" spans="1:6" ht="15" x14ac:dyDescent="0.2">
      <c r="A99" s="519">
        <v>30226</v>
      </c>
      <c r="B99" s="524" t="s">
        <v>259</v>
      </c>
      <c r="C99" s="338">
        <v>7.0000000000000007E-2</v>
      </c>
      <c r="D99" s="153">
        <v>19751.990000000002</v>
      </c>
      <c r="E99" s="115" t="s">
        <v>522</v>
      </c>
      <c r="F99" s="33"/>
    </row>
    <row r="100" spans="1:6" ht="15" x14ac:dyDescent="0.2">
      <c r="A100" s="519">
        <v>30227</v>
      </c>
      <c r="B100" s="524" t="s">
        <v>260</v>
      </c>
      <c r="C100" s="338">
        <v>7.0000000000000007E-2</v>
      </c>
      <c r="D100" s="153">
        <v>19751.990000000002</v>
      </c>
      <c r="E100" s="115" t="s">
        <v>522</v>
      </c>
      <c r="F100" s="33"/>
    </row>
    <row r="101" spans="1:6" ht="15" x14ac:dyDescent="0.2">
      <c r="A101" s="519">
        <v>30228</v>
      </c>
      <c r="B101" s="524" t="s">
        <v>261</v>
      </c>
      <c r="C101" s="338">
        <v>7.0000000000000007E-2</v>
      </c>
      <c r="D101" s="153">
        <v>19751.990000000002</v>
      </c>
      <c r="E101" s="115" t="s">
        <v>522</v>
      </c>
      <c r="F101" s="33"/>
    </row>
    <row r="102" spans="1:6" ht="15" x14ac:dyDescent="0.2">
      <c r="A102" s="519">
        <v>30229</v>
      </c>
      <c r="B102" s="524" t="s">
        <v>262</v>
      </c>
      <c r="C102" s="338">
        <v>7.0000000000000007E-2</v>
      </c>
      <c r="D102" s="153">
        <v>19751.990000000002</v>
      </c>
      <c r="E102" s="115" t="s">
        <v>522</v>
      </c>
      <c r="F102" s="33"/>
    </row>
    <row r="103" spans="1:6" ht="15" x14ac:dyDescent="0.2">
      <c r="A103" s="519">
        <v>30232</v>
      </c>
      <c r="B103" s="524" t="s">
        <v>394</v>
      </c>
      <c r="C103" s="338">
        <v>7.0000000000000007E-2</v>
      </c>
      <c r="D103" s="153">
        <v>19751.990000000002</v>
      </c>
      <c r="E103" s="115" t="s">
        <v>522</v>
      </c>
      <c r="F103" s="33"/>
    </row>
    <row r="104" spans="1:6" ht="15" x14ac:dyDescent="0.2">
      <c r="A104" s="519">
        <v>30233</v>
      </c>
      <c r="B104" s="524" t="s">
        <v>263</v>
      </c>
      <c r="C104" s="338">
        <v>7.0000000000000007E-2</v>
      </c>
      <c r="D104" s="153">
        <v>19751.990000000002</v>
      </c>
      <c r="E104" s="115" t="s">
        <v>522</v>
      </c>
      <c r="F104" s="33"/>
    </row>
    <row r="105" spans="1:6" ht="15" x14ac:dyDescent="0.2">
      <c r="A105" s="519">
        <v>30235</v>
      </c>
      <c r="B105" s="524" t="s">
        <v>264</v>
      </c>
      <c r="C105" s="338">
        <v>7.0000000000000007E-2</v>
      </c>
      <c r="D105" s="153">
        <v>35912.699999999997</v>
      </c>
      <c r="E105" s="115" t="s">
        <v>522</v>
      </c>
      <c r="F105" s="33"/>
    </row>
    <row r="106" spans="1:6" ht="15" x14ac:dyDescent="0.2">
      <c r="A106" s="519">
        <v>30236</v>
      </c>
      <c r="B106" s="524" t="s">
        <v>265</v>
      </c>
      <c r="C106" s="338">
        <v>7.0000000000000007E-2</v>
      </c>
      <c r="D106" s="153">
        <v>19751.990000000002</v>
      </c>
      <c r="E106" s="115" t="s">
        <v>522</v>
      </c>
      <c r="F106" s="33"/>
    </row>
    <row r="107" spans="1:6" ht="15" x14ac:dyDescent="0.2">
      <c r="A107" s="519">
        <v>40010</v>
      </c>
      <c r="B107" s="524" t="s">
        <v>395</v>
      </c>
      <c r="C107" s="338">
        <v>7.0000000000000007E-2</v>
      </c>
      <c r="D107" s="153">
        <v>17956.349999999999</v>
      </c>
      <c r="E107" s="115" t="s">
        <v>518</v>
      </c>
      <c r="F107" s="33"/>
    </row>
    <row r="108" spans="1:6" ht="15" x14ac:dyDescent="0.2">
      <c r="A108" s="519">
        <v>40100</v>
      </c>
      <c r="B108" s="524" t="s">
        <v>266</v>
      </c>
      <c r="C108" s="338">
        <v>7.0000000000000007E-2</v>
      </c>
      <c r="D108" s="153">
        <v>17956.349999999999</v>
      </c>
      <c r="E108" s="115" t="s">
        <v>518</v>
      </c>
      <c r="F108" s="33"/>
    </row>
    <row r="109" spans="1:6" ht="15" x14ac:dyDescent="0.2">
      <c r="A109" s="519">
        <v>40400</v>
      </c>
      <c r="B109" s="524" t="s">
        <v>268</v>
      </c>
      <c r="C109" s="338">
        <v>7.0000000000000007E-2</v>
      </c>
      <c r="D109" s="153">
        <v>17956.349999999999</v>
      </c>
      <c r="E109" s="117" t="s">
        <v>518</v>
      </c>
      <c r="F109" s="33"/>
    </row>
    <row r="110" spans="1:6" ht="15" x14ac:dyDescent="0.2">
      <c r="A110" s="519">
        <v>40500</v>
      </c>
      <c r="B110" s="524" t="s">
        <v>269</v>
      </c>
      <c r="C110" s="338">
        <v>7.0000000000000007E-2</v>
      </c>
      <c r="D110" s="153">
        <v>17956.349999999999</v>
      </c>
      <c r="E110" s="117" t="s">
        <v>518</v>
      </c>
      <c r="F110" s="33"/>
    </row>
    <row r="111" spans="1:6" ht="15" x14ac:dyDescent="0.2">
      <c r="A111" s="519">
        <v>40600</v>
      </c>
      <c r="B111" s="524" t="s">
        <v>270</v>
      </c>
      <c r="C111" s="338">
        <v>7.0000000000000007E-2</v>
      </c>
      <c r="D111" s="153">
        <v>17956.349999999999</v>
      </c>
      <c r="E111" s="117" t="s">
        <v>518</v>
      </c>
      <c r="F111" s="33"/>
    </row>
    <row r="112" spans="1:6" ht="15" x14ac:dyDescent="0.2">
      <c r="A112" s="519">
        <v>40700</v>
      </c>
      <c r="B112" s="524" t="s">
        <v>271</v>
      </c>
      <c r="C112" s="338">
        <v>7.0000000000000007E-2</v>
      </c>
      <c r="D112" s="153">
        <v>17956.349999999999</v>
      </c>
      <c r="E112" s="117" t="s">
        <v>518</v>
      </c>
      <c r="F112" s="33"/>
    </row>
    <row r="113" spans="1:6" ht="15" x14ac:dyDescent="0.2">
      <c r="A113" s="519">
        <v>40800</v>
      </c>
      <c r="B113" s="524" t="s">
        <v>272</v>
      </c>
      <c r="C113" s="338">
        <v>7.0000000000000007E-2</v>
      </c>
      <c r="D113" s="153">
        <v>17956.349999999999</v>
      </c>
      <c r="E113" s="117" t="s">
        <v>518</v>
      </c>
      <c r="F113" s="33"/>
    </row>
    <row r="114" spans="1:6" ht="15" x14ac:dyDescent="0.2">
      <c r="A114" s="519">
        <v>41000</v>
      </c>
      <c r="B114" s="524" t="s">
        <v>332</v>
      </c>
      <c r="C114" s="338">
        <v>7.0000000000000007E-2</v>
      </c>
      <c r="D114" s="153">
        <v>17956.349999999999</v>
      </c>
      <c r="E114" s="117" t="s">
        <v>518</v>
      </c>
      <c r="F114" s="33"/>
    </row>
    <row r="115" spans="1:6" ht="15" x14ac:dyDescent="0.2">
      <c r="A115" s="519">
        <v>41100</v>
      </c>
      <c r="B115" s="524" t="s">
        <v>273</v>
      </c>
      <c r="C115" s="338">
        <v>7.0000000000000007E-2</v>
      </c>
      <c r="D115" s="153">
        <v>17956.349999999999</v>
      </c>
      <c r="E115" s="115" t="s">
        <v>515</v>
      </c>
      <c r="F115" s="33"/>
    </row>
    <row r="116" spans="1:6" ht="15" x14ac:dyDescent="0.2">
      <c r="A116" s="519">
        <v>41102</v>
      </c>
      <c r="B116" s="524" t="s">
        <v>274</v>
      </c>
      <c r="C116" s="338">
        <v>7.0000000000000007E-2</v>
      </c>
      <c r="D116" s="153">
        <v>17956.349999999999</v>
      </c>
      <c r="E116" s="115" t="s">
        <v>523</v>
      </c>
      <c r="F116" s="33"/>
    </row>
    <row r="117" spans="1:6" ht="15" x14ac:dyDescent="0.2">
      <c r="A117" s="519">
        <v>41103</v>
      </c>
      <c r="B117" s="524" t="s">
        <v>275</v>
      </c>
      <c r="C117" s="338">
        <v>7.0000000000000007E-2</v>
      </c>
      <c r="D117" s="153">
        <v>17956.349999999999</v>
      </c>
      <c r="E117" s="117" t="s">
        <v>523</v>
      </c>
      <c r="F117" s="33"/>
    </row>
    <row r="118" spans="1:6" ht="15" x14ac:dyDescent="0.2">
      <c r="A118" s="519">
        <v>41104</v>
      </c>
      <c r="B118" s="524" t="s">
        <v>276</v>
      </c>
      <c r="C118" s="338">
        <v>7.0000000000000007E-2</v>
      </c>
      <c r="D118" s="153">
        <v>17956.349999999999</v>
      </c>
      <c r="E118" s="117" t="s">
        <v>523</v>
      </c>
      <c r="F118" s="33"/>
    </row>
    <row r="119" spans="1:6" ht="15" x14ac:dyDescent="0.2">
      <c r="A119" s="519">
        <v>41105</v>
      </c>
      <c r="B119" s="524" t="s">
        <v>324</v>
      </c>
      <c r="C119" s="338">
        <v>7.0000000000000007E-2</v>
      </c>
      <c r="D119" s="153">
        <v>17956.349999999999</v>
      </c>
      <c r="E119" s="117" t="s">
        <v>523</v>
      </c>
      <c r="F119" s="33"/>
    </row>
    <row r="120" spans="1:6" ht="15" x14ac:dyDescent="0.2">
      <c r="A120" s="519">
        <v>41106</v>
      </c>
      <c r="B120" s="524" t="s">
        <v>277</v>
      </c>
      <c r="C120" s="338">
        <v>7.0000000000000007E-2</v>
      </c>
      <c r="D120" s="153">
        <v>17956.349999999999</v>
      </c>
      <c r="E120" s="117" t="s">
        <v>523</v>
      </c>
      <c r="F120" s="33"/>
    </row>
    <row r="121" spans="1:6" ht="15" x14ac:dyDescent="0.2">
      <c r="A121" s="519">
        <v>41107</v>
      </c>
      <c r="B121" s="524" t="s">
        <v>278</v>
      </c>
      <c r="C121" s="338">
        <v>7.0000000000000007E-2</v>
      </c>
      <c r="D121" s="153">
        <v>17956.349999999999</v>
      </c>
      <c r="E121" s="117" t="s">
        <v>523</v>
      </c>
      <c r="F121" s="33"/>
    </row>
    <row r="122" spans="1:6" ht="15" x14ac:dyDescent="0.2">
      <c r="A122" s="519">
        <v>41108</v>
      </c>
      <c r="B122" s="524" t="s">
        <v>279</v>
      </c>
      <c r="C122" s="338">
        <v>7.0000000000000007E-2</v>
      </c>
      <c r="D122" s="153">
        <v>17956.349999999999</v>
      </c>
      <c r="E122" s="117" t="s">
        <v>523</v>
      </c>
      <c r="F122" s="33"/>
    </row>
    <row r="123" spans="1:6" ht="15" x14ac:dyDescent="0.2">
      <c r="A123" s="519">
        <v>41109</v>
      </c>
      <c r="B123" s="524" t="s">
        <v>280</v>
      </c>
      <c r="C123" s="338">
        <v>7.0000000000000007E-2</v>
      </c>
      <c r="D123" s="153">
        <v>17956.349999999999</v>
      </c>
      <c r="E123" s="117" t="s">
        <v>523</v>
      </c>
      <c r="F123" s="33"/>
    </row>
    <row r="124" spans="1:6" ht="15" x14ac:dyDescent="0.2">
      <c r="A124" s="519">
        <v>41110</v>
      </c>
      <c r="B124" s="524" t="s">
        <v>281</v>
      </c>
      <c r="C124" s="338">
        <v>7.0000000000000007E-2</v>
      </c>
      <c r="D124" s="153">
        <v>17956.349999999999</v>
      </c>
      <c r="E124" s="117" t="s">
        <v>523</v>
      </c>
      <c r="F124" s="33"/>
    </row>
    <row r="125" spans="1:6" ht="15" x14ac:dyDescent="0.2">
      <c r="A125" s="519">
        <v>41111</v>
      </c>
      <c r="B125" s="524" t="s">
        <v>282</v>
      </c>
      <c r="C125" s="338">
        <v>7.0000000000000007E-2</v>
      </c>
      <c r="D125" s="153">
        <v>17956.349999999999</v>
      </c>
      <c r="E125" s="117" t="s">
        <v>523</v>
      </c>
      <c r="F125" s="33"/>
    </row>
    <row r="126" spans="1:6" ht="15" x14ac:dyDescent="0.2">
      <c r="A126" s="519">
        <v>41112</v>
      </c>
      <c r="B126" s="524" t="s">
        <v>283</v>
      </c>
      <c r="C126" s="338">
        <v>7.0000000000000007E-2</v>
      </c>
      <c r="D126" s="153">
        <v>17956.349999999999</v>
      </c>
      <c r="E126" s="117" t="s">
        <v>523</v>
      </c>
      <c r="F126" s="33"/>
    </row>
    <row r="127" spans="1:6" ht="15" x14ac:dyDescent="0.2">
      <c r="A127" s="519">
        <v>41113</v>
      </c>
      <c r="B127" s="524" t="s">
        <v>284</v>
      </c>
      <c r="C127" s="338">
        <v>7.0000000000000007E-2</v>
      </c>
      <c r="D127" s="153">
        <v>17956.349999999999</v>
      </c>
      <c r="E127" s="117" t="s">
        <v>523</v>
      </c>
      <c r="F127" s="33"/>
    </row>
    <row r="128" spans="1:6" ht="15" x14ac:dyDescent="0.2">
      <c r="A128" s="519">
        <v>41114</v>
      </c>
      <c r="B128" s="524" t="s">
        <v>285</v>
      </c>
      <c r="C128" s="338">
        <v>7.0000000000000007E-2</v>
      </c>
      <c r="D128" s="153">
        <v>17956.349999999999</v>
      </c>
      <c r="E128" s="117" t="s">
        <v>523</v>
      </c>
      <c r="F128" s="33"/>
    </row>
    <row r="129" spans="1:6" ht="15" x14ac:dyDescent="0.2">
      <c r="A129" s="519">
        <v>41115</v>
      </c>
      <c r="B129" s="524" t="s">
        <v>286</v>
      </c>
      <c r="C129" s="338">
        <v>7.0000000000000007E-2</v>
      </c>
      <c r="D129" s="153">
        <v>17956.349999999999</v>
      </c>
      <c r="E129" s="117" t="s">
        <v>523</v>
      </c>
      <c r="F129" s="33"/>
    </row>
    <row r="130" spans="1:6" ht="15" x14ac:dyDescent="0.2">
      <c r="A130" s="519">
        <v>41116</v>
      </c>
      <c r="B130" s="524" t="s">
        <v>287</v>
      </c>
      <c r="C130" s="338">
        <v>7.0000000000000007E-2</v>
      </c>
      <c r="D130" s="153">
        <v>17956.349999999999</v>
      </c>
      <c r="E130" s="117" t="s">
        <v>523</v>
      </c>
      <c r="F130" s="33"/>
    </row>
    <row r="131" spans="1:6" ht="15" x14ac:dyDescent="0.2">
      <c r="A131" s="519">
        <v>41117</v>
      </c>
      <c r="B131" s="524" t="s">
        <v>288</v>
      </c>
      <c r="C131" s="338">
        <v>7.0000000000000007E-2</v>
      </c>
      <c r="D131" s="153">
        <v>17956.349999999999</v>
      </c>
      <c r="E131" s="117" t="s">
        <v>523</v>
      </c>
      <c r="F131" s="33"/>
    </row>
    <row r="132" spans="1:6" ht="15" x14ac:dyDescent="0.2">
      <c r="A132" s="519">
        <v>41118</v>
      </c>
      <c r="B132" s="524" t="s">
        <v>289</v>
      </c>
      <c r="C132" s="338">
        <v>7.0000000000000007E-2</v>
      </c>
      <c r="D132" s="153">
        <v>17956.349999999999</v>
      </c>
      <c r="E132" s="117" t="s">
        <v>523</v>
      </c>
      <c r="F132" s="33"/>
    </row>
    <row r="133" spans="1:6" ht="15" x14ac:dyDescent="0.2">
      <c r="A133" s="519">
        <v>41119</v>
      </c>
      <c r="B133" s="524" t="s">
        <v>290</v>
      </c>
      <c r="C133" s="338">
        <v>7.0000000000000007E-2</v>
      </c>
      <c r="D133" s="153">
        <v>17956.349999999999</v>
      </c>
      <c r="E133" s="117" t="s">
        <v>523</v>
      </c>
      <c r="F133" s="33"/>
    </row>
    <row r="134" spans="1:6" ht="15" x14ac:dyDescent="0.2">
      <c r="A134" s="519">
        <v>41120</v>
      </c>
      <c r="B134" s="524" t="s">
        <v>291</v>
      </c>
      <c r="C134" s="338">
        <v>7.0000000000000007E-2</v>
      </c>
      <c r="D134" s="153">
        <v>17956.349999999999</v>
      </c>
      <c r="E134" s="117" t="s">
        <v>523</v>
      </c>
      <c r="F134" s="33"/>
    </row>
    <row r="135" spans="1:6" ht="15" x14ac:dyDescent="0.2">
      <c r="A135" s="519">
        <v>41121</v>
      </c>
      <c r="B135" s="524" t="s">
        <v>292</v>
      </c>
      <c r="C135" s="338">
        <v>7.0000000000000007E-2</v>
      </c>
      <c r="D135" s="153">
        <v>17956.349999999999</v>
      </c>
      <c r="E135" s="117" t="s">
        <v>523</v>
      </c>
      <c r="F135" s="33"/>
    </row>
    <row r="136" spans="1:6" ht="15" x14ac:dyDescent="0.2">
      <c r="A136" s="519">
        <v>41122</v>
      </c>
      <c r="B136" s="524" t="s">
        <v>293</v>
      </c>
      <c r="C136" s="338">
        <v>7.0000000000000007E-2</v>
      </c>
      <c r="D136" s="153">
        <v>17956.349999999999</v>
      </c>
      <c r="E136" s="117" t="s">
        <v>523</v>
      </c>
      <c r="F136" s="33"/>
    </row>
    <row r="137" spans="1:6" ht="15" x14ac:dyDescent="0.2">
      <c r="A137" s="519">
        <v>41123</v>
      </c>
      <c r="B137" s="524" t="s">
        <v>294</v>
      </c>
      <c r="C137" s="338">
        <v>7.0000000000000007E-2</v>
      </c>
      <c r="D137" s="153">
        <v>17956.349999999999</v>
      </c>
      <c r="E137" s="117" t="s">
        <v>523</v>
      </c>
      <c r="F137" s="33"/>
    </row>
    <row r="138" spans="1:6" ht="15" x14ac:dyDescent="0.2">
      <c r="A138" s="519">
        <v>41124</v>
      </c>
      <c r="B138" s="524" t="s">
        <v>295</v>
      </c>
      <c r="C138" s="338">
        <v>7.0000000000000007E-2</v>
      </c>
      <c r="D138" s="153">
        <v>17956.349999999999</v>
      </c>
      <c r="E138" s="117" t="s">
        <v>523</v>
      </c>
      <c r="F138" s="33"/>
    </row>
    <row r="139" spans="1:6" ht="15" x14ac:dyDescent="0.2">
      <c r="A139" s="519">
        <v>41125</v>
      </c>
      <c r="B139" s="524" t="s">
        <v>296</v>
      </c>
      <c r="C139" s="338">
        <v>7.0000000000000007E-2</v>
      </c>
      <c r="D139" s="153">
        <v>17956.349999999999</v>
      </c>
      <c r="E139" s="117" t="s">
        <v>523</v>
      </c>
      <c r="F139" s="33"/>
    </row>
    <row r="140" spans="1:6" ht="15" x14ac:dyDescent="0.2">
      <c r="A140" s="519">
        <v>41126</v>
      </c>
      <c r="B140" s="524" t="s">
        <v>297</v>
      </c>
      <c r="C140" s="338">
        <v>7.0000000000000007E-2</v>
      </c>
      <c r="D140" s="153">
        <v>17956.349999999999</v>
      </c>
      <c r="E140" s="117" t="s">
        <v>523</v>
      </c>
      <c r="F140" s="33"/>
    </row>
    <row r="141" spans="1:6" ht="15" x14ac:dyDescent="0.2">
      <c r="A141" s="519">
        <v>41127</v>
      </c>
      <c r="B141" s="524" t="s">
        <v>298</v>
      </c>
      <c r="C141" s="338">
        <v>7.0000000000000007E-2</v>
      </c>
      <c r="D141" s="153">
        <v>17956.349999999999</v>
      </c>
      <c r="E141" s="117" t="s">
        <v>523</v>
      </c>
      <c r="F141" s="33"/>
    </row>
    <row r="142" spans="1:6" ht="15" x14ac:dyDescent="0.2">
      <c r="A142" s="519">
        <v>41128</v>
      </c>
      <c r="B142" s="524" t="s">
        <v>299</v>
      </c>
      <c r="C142" s="338">
        <v>7.0000000000000007E-2</v>
      </c>
      <c r="D142" s="153">
        <v>17956.349999999999</v>
      </c>
      <c r="E142" s="117" t="s">
        <v>523</v>
      </c>
      <c r="F142" s="33"/>
    </row>
    <row r="143" spans="1:6" ht="15" x14ac:dyDescent="0.2">
      <c r="A143" s="519">
        <v>41129</v>
      </c>
      <c r="B143" s="524" t="s">
        <v>300</v>
      </c>
      <c r="C143" s="338">
        <v>7.0000000000000007E-2</v>
      </c>
      <c r="D143" s="153">
        <v>17956.349999999999</v>
      </c>
      <c r="E143" s="117" t="s">
        <v>523</v>
      </c>
      <c r="F143" s="33"/>
    </row>
    <row r="144" spans="1:6" ht="15" x14ac:dyDescent="0.2">
      <c r="A144" s="519">
        <v>41130</v>
      </c>
      <c r="B144" s="524" t="s">
        <v>301</v>
      </c>
      <c r="C144" s="338">
        <v>7.0000000000000007E-2</v>
      </c>
      <c r="D144" s="153">
        <v>17956.349999999999</v>
      </c>
      <c r="E144" s="117" t="s">
        <v>523</v>
      </c>
      <c r="F144" s="33"/>
    </row>
    <row r="145" spans="1:6" ht="15" x14ac:dyDescent="0.2">
      <c r="A145" s="519">
        <v>41140</v>
      </c>
      <c r="B145" s="524" t="s">
        <v>876</v>
      </c>
      <c r="C145" s="338">
        <v>7.0000000000000007E-2</v>
      </c>
      <c r="D145" s="153">
        <v>17956.349999999999</v>
      </c>
      <c r="E145" s="117" t="s">
        <v>518</v>
      </c>
      <c r="F145" s="33"/>
    </row>
    <row r="146" spans="1:6" ht="15" x14ac:dyDescent="0.2">
      <c r="A146" s="519">
        <v>41200</v>
      </c>
      <c r="B146" s="524" t="s">
        <v>302</v>
      </c>
      <c r="C146" s="338">
        <v>7.0000000000000007E-2</v>
      </c>
      <c r="D146" s="153">
        <v>17956.349999999999</v>
      </c>
      <c r="E146" s="115" t="s">
        <v>518</v>
      </c>
      <c r="F146" s="33"/>
    </row>
    <row r="147" spans="1:6" ht="25.5" x14ac:dyDescent="0.2">
      <c r="A147" s="519">
        <v>41210</v>
      </c>
      <c r="B147" s="524" t="s">
        <v>303</v>
      </c>
      <c r="C147" s="338">
        <v>7.0000000000000007E-2</v>
      </c>
      <c r="D147" s="153">
        <v>17956.349999999999</v>
      </c>
      <c r="E147" s="115" t="s">
        <v>521</v>
      </c>
      <c r="F147" s="33"/>
    </row>
    <row r="148" spans="1:6" ht="15" x14ac:dyDescent="0.2">
      <c r="A148" s="519">
        <v>41300</v>
      </c>
      <c r="B148" s="524" t="s">
        <v>304</v>
      </c>
      <c r="C148" s="338">
        <v>0.09</v>
      </c>
      <c r="D148" s="153">
        <v>1781.55</v>
      </c>
      <c r="E148" s="115" t="s">
        <v>524</v>
      </c>
      <c r="F148" s="33"/>
    </row>
    <row r="149" spans="1:6" ht="15" x14ac:dyDescent="0.2">
      <c r="A149" s="519">
        <v>41301</v>
      </c>
      <c r="B149" s="524" t="s">
        <v>339</v>
      </c>
      <c r="C149" s="338">
        <v>0.09</v>
      </c>
      <c r="D149" s="153">
        <v>2612.4499999999998</v>
      </c>
      <c r="E149" s="117" t="s">
        <v>524</v>
      </c>
      <c r="F149" s="33"/>
    </row>
    <row r="150" spans="1:6" ht="15" x14ac:dyDescent="0.2">
      <c r="A150" s="519">
        <v>42200</v>
      </c>
      <c r="B150" s="524" t="s">
        <v>877</v>
      </c>
      <c r="C150" s="338">
        <v>0</v>
      </c>
      <c r="D150" s="153"/>
      <c r="E150" s="115" t="s">
        <v>520</v>
      </c>
      <c r="F150" s="33"/>
    </row>
    <row r="151" spans="1:6" ht="15" x14ac:dyDescent="0.2">
      <c r="A151" s="519">
        <v>42300</v>
      </c>
      <c r="B151" s="524" t="s">
        <v>307</v>
      </c>
      <c r="C151" s="338">
        <v>7.0000000000000007E-2</v>
      </c>
      <c r="D151" s="153">
        <v>17101.29</v>
      </c>
      <c r="E151" s="115" t="s">
        <v>521</v>
      </c>
      <c r="F151" s="33"/>
    </row>
    <row r="152" spans="1:6" ht="25.5" x14ac:dyDescent="0.2">
      <c r="A152" s="519">
        <v>42600</v>
      </c>
      <c r="B152" s="524" t="s">
        <v>308</v>
      </c>
      <c r="C152" s="338">
        <v>7.0000000000000007E-2</v>
      </c>
      <c r="D152" s="153">
        <v>17956.349999999999</v>
      </c>
      <c r="E152" s="117" t="s">
        <v>521</v>
      </c>
      <c r="F152" s="33"/>
    </row>
    <row r="153" spans="1:6" ht="30" x14ac:dyDescent="0.2">
      <c r="A153" s="519">
        <v>42700</v>
      </c>
      <c r="B153" s="524" t="s">
        <v>309</v>
      </c>
      <c r="C153" s="338">
        <v>7.0000000000000007E-2</v>
      </c>
      <c r="D153" s="153">
        <v>17956.349999999999</v>
      </c>
      <c r="E153" s="115" t="s">
        <v>519</v>
      </c>
      <c r="F153" s="33"/>
    </row>
    <row r="154" spans="1:6" ht="25.5" x14ac:dyDescent="0.2">
      <c r="A154" s="519">
        <v>42800</v>
      </c>
      <c r="B154" s="524" t="s">
        <v>310</v>
      </c>
      <c r="C154" s="338">
        <v>7.0000000000000007E-2</v>
      </c>
      <c r="D154" s="153">
        <v>17956.349999999999</v>
      </c>
      <c r="E154" s="117" t="s">
        <v>521</v>
      </c>
      <c r="F154" s="33"/>
    </row>
    <row r="155" spans="1:6" ht="15" x14ac:dyDescent="0.2">
      <c r="A155" s="519">
        <v>43200</v>
      </c>
      <c r="B155" s="524" t="s">
        <v>311</v>
      </c>
      <c r="C155" s="338">
        <v>7.0000000000000007E-2</v>
      </c>
      <c r="D155" s="153">
        <v>17956.349999999999</v>
      </c>
      <c r="E155" s="117" t="s">
        <v>521</v>
      </c>
      <c r="F155" s="33"/>
    </row>
    <row r="156" spans="1:6" ht="15" x14ac:dyDescent="0.2">
      <c r="A156" s="519">
        <v>43300</v>
      </c>
      <c r="B156" s="524" t="s">
        <v>312</v>
      </c>
      <c r="C156" s="338">
        <v>7.0000000000000007E-2</v>
      </c>
      <c r="D156" s="153">
        <v>17956.349999999999</v>
      </c>
      <c r="E156" s="115" t="s">
        <v>518</v>
      </c>
      <c r="F156" s="33"/>
    </row>
    <row r="157" spans="1:6" ht="15" x14ac:dyDescent="0.2">
      <c r="A157" s="519">
        <v>43400</v>
      </c>
      <c r="B157" s="524" t="s">
        <v>313</v>
      </c>
      <c r="C157" s="338">
        <v>7.0000000000000007E-2</v>
      </c>
      <c r="D157" s="153">
        <v>17956.349999999999</v>
      </c>
      <c r="E157" s="115" t="s">
        <v>518</v>
      </c>
      <c r="F157" s="33"/>
    </row>
    <row r="158" spans="1:6" ht="30" x14ac:dyDescent="0.2">
      <c r="A158" s="519">
        <v>43500</v>
      </c>
      <c r="B158" s="524" t="s">
        <v>333</v>
      </c>
      <c r="C158" s="338">
        <v>7.0000000000000007E-2</v>
      </c>
      <c r="D158" s="153">
        <v>17956.349999999999</v>
      </c>
      <c r="E158" s="115" t="s">
        <v>519</v>
      </c>
      <c r="F158" s="33"/>
    </row>
    <row r="159" spans="1:6" ht="15" x14ac:dyDescent="0.2">
      <c r="A159" s="519">
        <v>50010</v>
      </c>
      <c r="B159" s="524" t="s">
        <v>314</v>
      </c>
      <c r="C159" s="338">
        <v>7.0000000000000007E-2</v>
      </c>
      <c r="D159" s="153">
        <v>17956.349999999999</v>
      </c>
      <c r="E159" s="115" t="s">
        <v>518</v>
      </c>
      <c r="F159" s="33"/>
    </row>
    <row r="160" spans="1:6" ht="15" x14ac:dyDescent="0.2">
      <c r="A160" s="519">
        <v>50011</v>
      </c>
      <c r="B160" s="524" t="s">
        <v>315</v>
      </c>
      <c r="C160" s="338">
        <v>7.0000000000000007E-2</v>
      </c>
      <c r="D160" s="153">
        <v>17956.349999999999</v>
      </c>
      <c r="E160" s="115" t="s">
        <v>515</v>
      </c>
      <c r="F160" s="33"/>
    </row>
    <row r="161" spans="1:6" ht="15" x14ac:dyDescent="0.2">
      <c r="A161" s="519">
        <v>61029</v>
      </c>
      <c r="B161" s="524" t="s">
        <v>192</v>
      </c>
      <c r="C161" s="338">
        <v>7.0000000000000007E-2</v>
      </c>
      <c r="D161" s="153">
        <v>17956.349999999999</v>
      </c>
      <c r="E161" s="115" t="s">
        <v>517</v>
      </c>
      <c r="F161" s="33"/>
    </row>
    <row r="162" spans="1:6" ht="30" x14ac:dyDescent="0.2">
      <c r="A162" s="519">
        <v>61030</v>
      </c>
      <c r="B162" s="524" t="s">
        <v>193</v>
      </c>
      <c r="C162" s="338">
        <v>7.0000000000000007E-2</v>
      </c>
      <c r="D162" s="153">
        <v>17956.349999999999</v>
      </c>
      <c r="E162" s="115" t="s">
        <v>519</v>
      </c>
      <c r="F162" s="33"/>
    </row>
    <row r="163" spans="1:6" ht="30" x14ac:dyDescent="0.2">
      <c r="A163" s="519">
        <v>61031</v>
      </c>
      <c r="B163" s="524" t="s">
        <v>194</v>
      </c>
      <c r="C163" s="338">
        <v>7.0000000000000007E-2</v>
      </c>
      <c r="D163" s="153">
        <v>17956.349999999999</v>
      </c>
      <c r="E163" s="115" t="s">
        <v>519</v>
      </c>
      <c r="F163" s="33"/>
    </row>
    <row r="164" spans="1:6" ht="15" x14ac:dyDescent="0.2">
      <c r="A164" s="519">
        <v>61032</v>
      </c>
      <c r="B164" s="524" t="s">
        <v>396</v>
      </c>
      <c r="C164" s="338">
        <v>7.0000000000000007E-2</v>
      </c>
      <c r="D164" s="153">
        <v>17956.349999999999</v>
      </c>
      <c r="E164" s="117" t="s">
        <v>524</v>
      </c>
      <c r="F164" s="33"/>
    </row>
    <row r="165" spans="1:6" ht="15" x14ac:dyDescent="0.2">
      <c r="A165" s="519">
        <v>61040</v>
      </c>
      <c r="B165" s="524" t="s">
        <v>195</v>
      </c>
      <c r="C165" s="338">
        <v>0.09</v>
      </c>
      <c r="D165" s="153">
        <v>19751.990000000002</v>
      </c>
      <c r="E165" s="115" t="s">
        <v>518</v>
      </c>
      <c r="F165" s="33"/>
    </row>
    <row r="166" spans="1:6" ht="30" x14ac:dyDescent="0.2">
      <c r="A166" s="519">
        <v>64040</v>
      </c>
      <c r="B166" s="524" t="s">
        <v>196</v>
      </c>
      <c r="C166" s="338">
        <v>7.0000000000000007E-2</v>
      </c>
      <c r="D166" s="153">
        <v>17956.349999999999</v>
      </c>
      <c r="E166" s="458" t="s">
        <v>519</v>
      </c>
      <c r="F166" s="33"/>
    </row>
    <row r="167" spans="1:6" ht="15" x14ac:dyDescent="0.2">
      <c r="A167" s="520">
        <v>66427</v>
      </c>
      <c r="B167" s="540" t="s">
        <v>513</v>
      </c>
      <c r="C167" s="338">
        <v>7.0000000000000007E-2</v>
      </c>
      <c r="D167" s="153">
        <v>17956.349999999999</v>
      </c>
      <c r="E167" s="458"/>
      <c r="F167" s="33"/>
    </row>
    <row r="168" spans="1:6" ht="15" x14ac:dyDescent="0.2">
      <c r="A168" s="519">
        <v>80569</v>
      </c>
      <c r="B168" s="525" t="s">
        <v>547</v>
      </c>
      <c r="C168" s="338">
        <v>7.0000000000000007E-2</v>
      </c>
      <c r="D168" s="153">
        <v>19751.990000000002</v>
      </c>
      <c r="E168" s="117" t="s">
        <v>546</v>
      </c>
      <c r="F168" s="33"/>
    </row>
    <row r="169" spans="1:6" ht="15" x14ac:dyDescent="0.2">
      <c r="A169" s="519">
        <v>80570</v>
      </c>
      <c r="B169" s="525" t="s">
        <v>548</v>
      </c>
      <c r="C169" s="338">
        <v>7.0000000000000007E-2</v>
      </c>
      <c r="D169" s="153">
        <v>19751.990000000002</v>
      </c>
      <c r="E169" s="117" t="s">
        <v>546</v>
      </c>
      <c r="F169" s="33"/>
    </row>
    <row r="170" spans="1:6" ht="15" x14ac:dyDescent="0.2">
      <c r="A170" s="519">
        <v>80571</v>
      </c>
      <c r="B170" s="525" t="s">
        <v>549</v>
      </c>
      <c r="C170" s="338">
        <v>7.0000000000000007E-2</v>
      </c>
      <c r="D170" s="153">
        <v>19751.990000000002</v>
      </c>
      <c r="E170" s="117" t="s">
        <v>546</v>
      </c>
      <c r="F170" s="33"/>
    </row>
    <row r="171" spans="1:6" ht="15" x14ac:dyDescent="0.2">
      <c r="A171" s="519">
        <v>80572</v>
      </c>
      <c r="B171" s="525" t="s">
        <v>550</v>
      </c>
      <c r="C171" s="338">
        <v>7.0000000000000007E-2</v>
      </c>
      <c r="D171" s="153">
        <v>19751.990000000002</v>
      </c>
      <c r="E171" s="117" t="s">
        <v>546</v>
      </c>
      <c r="F171" s="33"/>
    </row>
    <row r="172" spans="1:6" ht="15" x14ac:dyDescent="0.2">
      <c r="A172" s="519">
        <v>80433</v>
      </c>
      <c r="B172" s="525" t="s">
        <v>551</v>
      </c>
      <c r="C172" s="338">
        <v>7.0000000000000007E-2</v>
      </c>
      <c r="D172" s="153">
        <v>19751.990000000002</v>
      </c>
      <c r="E172" s="117" t="s">
        <v>546</v>
      </c>
      <c r="F172" s="33"/>
    </row>
    <row r="173" spans="1:6" ht="15" x14ac:dyDescent="0.2">
      <c r="A173" s="519">
        <v>80434</v>
      </c>
      <c r="B173" s="525" t="s">
        <v>552</v>
      </c>
      <c r="C173" s="338">
        <v>7.0000000000000007E-2</v>
      </c>
      <c r="D173" s="153">
        <v>19751.990000000002</v>
      </c>
      <c r="E173" s="117" t="s">
        <v>546</v>
      </c>
      <c r="F173" s="33"/>
    </row>
    <row r="174" spans="1:6" ht="15" x14ac:dyDescent="0.2">
      <c r="A174" s="519">
        <v>80435</v>
      </c>
      <c r="B174" s="525" t="s">
        <v>553</v>
      </c>
      <c r="C174" s="338">
        <v>7.0000000000000007E-2</v>
      </c>
      <c r="D174" s="153">
        <v>19751.990000000002</v>
      </c>
      <c r="E174" s="117" t="s">
        <v>546</v>
      </c>
      <c r="F174" s="33"/>
    </row>
    <row r="175" spans="1:6" ht="15" x14ac:dyDescent="0.2">
      <c r="A175" s="519">
        <v>80436</v>
      </c>
      <c r="B175" s="525" t="s">
        <v>554</v>
      </c>
      <c r="C175" s="338">
        <v>7.0000000000000007E-2</v>
      </c>
      <c r="D175" s="153">
        <v>19751.990000000002</v>
      </c>
      <c r="E175" s="117" t="s">
        <v>546</v>
      </c>
      <c r="F175" s="33"/>
    </row>
    <row r="176" spans="1:6" ht="15" x14ac:dyDescent="0.2">
      <c r="A176" s="519">
        <v>80437</v>
      </c>
      <c r="B176" s="525" t="s">
        <v>555</v>
      </c>
      <c r="C176" s="338">
        <v>7.0000000000000007E-2</v>
      </c>
      <c r="D176" s="153">
        <v>19751.990000000002</v>
      </c>
      <c r="E176" s="117" t="s">
        <v>546</v>
      </c>
    </row>
    <row r="177" spans="1:5" ht="15" x14ac:dyDescent="0.2">
      <c r="A177" s="519">
        <v>80438</v>
      </c>
      <c r="B177" s="525" t="s">
        <v>556</v>
      </c>
      <c r="C177" s="338">
        <v>7.0000000000000007E-2</v>
      </c>
      <c r="D177" s="153">
        <v>19751.990000000002</v>
      </c>
      <c r="E177" s="117" t="s">
        <v>546</v>
      </c>
    </row>
    <row r="178" spans="1:5" ht="15" x14ac:dyDescent="0.2">
      <c r="A178" s="519">
        <v>80439</v>
      </c>
      <c r="B178" s="525" t="s">
        <v>557</v>
      </c>
      <c r="C178" s="338">
        <v>7.0000000000000007E-2</v>
      </c>
      <c r="D178" s="153">
        <v>19751.990000000002</v>
      </c>
      <c r="E178" s="117" t="s">
        <v>546</v>
      </c>
    </row>
    <row r="179" spans="1:5" ht="15" x14ac:dyDescent="0.2">
      <c r="A179" s="519">
        <v>80440</v>
      </c>
      <c r="B179" s="525" t="s">
        <v>558</v>
      </c>
      <c r="C179" s="338">
        <v>7.0000000000000007E-2</v>
      </c>
      <c r="D179" s="153">
        <v>19751.990000000002</v>
      </c>
      <c r="E179" s="117" t="s">
        <v>546</v>
      </c>
    </row>
    <row r="180" spans="1:5" ht="15" x14ac:dyDescent="0.2">
      <c r="A180" s="519">
        <v>80441</v>
      </c>
      <c r="B180" s="525" t="s">
        <v>559</v>
      </c>
      <c r="C180" s="338">
        <v>7.0000000000000007E-2</v>
      </c>
      <c r="D180" s="153">
        <v>19751.990000000002</v>
      </c>
      <c r="E180" s="117" t="s">
        <v>546</v>
      </c>
    </row>
    <row r="181" spans="1:5" ht="15" x14ac:dyDescent="0.2">
      <c r="A181" s="519">
        <v>80442</v>
      </c>
      <c r="B181" s="525" t="s">
        <v>560</v>
      </c>
      <c r="C181" s="338">
        <v>7.0000000000000007E-2</v>
      </c>
      <c r="D181" s="153">
        <v>19751.990000000002</v>
      </c>
      <c r="E181" s="117" t="s">
        <v>546</v>
      </c>
    </row>
    <row r="182" spans="1:5" ht="15" x14ac:dyDescent="0.2">
      <c r="A182" s="519">
        <v>80443</v>
      </c>
      <c r="B182" s="525" t="s">
        <v>561</v>
      </c>
      <c r="C182" s="338">
        <v>7.0000000000000007E-2</v>
      </c>
      <c r="D182" s="153">
        <v>19751.990000000002</v>
      </c>
      <c r="E182" s="117" t="s">
        <v>546</v>
      </c>
    </row>
    <row r="183" spans="1:5" ht="15" x14ac:dyDescent="0.2">
      <c r="A183" s="519">
        <v>80444</v>
      </c>
      <c r="B183" s="525" t="s">
        <v>562</v>
      </c>
      <c r="C183" s="338">
        <v>7.0000000000000007E-2</v>
      </c>
      <c r="D183" s="153">
        <v>19751.990000000002</v>
      </c>
      <c r="E183" s="117" t="s">
        <v>546</v>
      </c>
    </row>
    <row r="184" spans="1:5" ht="15" x14ac:dyDescent="0.2">
      <c r="A184" s="519">
        <v>80445</v>
      </c>
      <c r="B184" s="525" t="s">
        <v>563</v>
      </c>
      <c r="C184" s="338">
        <v>7.0000000000000007E-2</v>
      </c>
      <c r="D184" s="153">
        <v>19751.990000000002</v>
      </c>
      <c r="E184" s="117" t="s">
        <v>546</v>
      </c>
    </row>
    <row r="185" spans="1:5" ht="15" x14ac:dyDescent="0.2">
      <c r="A185" s="519">
        <v>80446</v>
      </c>
      <c r="B185" s="525" t="s">
        <v>564</v>
      </c>
      <c r="C185" s="338">
        <v>7.0000000000000007E-2</v>
      </c>
      <c r="D185" s="153">
        <v>19751.990000000002</v>
      </c>
      <c r="E185" s="117" t="s">
        <v>546</v>
      </c>
    </row>
    <row r="186" spans="1:5" ht="15" x14ac:dyDescent="0.2">
      <c r="A186" s="519">
        <v>80447</v>
      </c>
      <c r="B186" s="525" t="s">
        <v>565</v>
      </c>
      <c r="C186" s="338">
        <v>7.0000000000000007E-2</v>
      </c>
      <c r="D186" s="153">
        <v>19751.990000000002</v>
      </c>
      <c r="E186" s="117" t="s">
        <v>546</v>
      </c>
    </row>
    <row r="187" spans="1:5" ht="15" x14ac:dyDescent="0.2">
      <c r="A187" s="519">
        <v>80448</v>
      </c>
      <c r="B187" s="525" t="s">
        <v>566</v>
      </c>
      <c r="C187" s="338">
        <v>7.0000000000000007E-2</v>
      </c>
      <c r="D187" s="153">
        <v>19751.990000000002</v>
      </c>
      <c r="E187" s="117" t="s">
        <v>546</v>
      </c>
    </row>
    <row r="188" spans="1:5" ht="15" x14ac:dyDescent="0.2">
      <c r="A188" s="519">
        <v>80449</v>
      </c>
      <c r="B188" s="525" t="s">
        <v>567</v>
      </c>
      <c r="C188" s="338">
        <v>7.0000000000000007E-2</v>
      </c>
      <c r="D188" s="153">
        <v>19751.990000000002</v>
      </c>
      <c r="E188" s="117" t="s">
        <v>546</v>
      </c>
    </row>
    <row r="189" spans="1:5" ht="15" x14ac:dyDescent="0.2">
      <c r="A189" s="519">
        <v>80450</v>
      </c>
      <c r="B189" s="525" t="s">
        <v>568</v>
      </c>
      <c r="C189" s="338">
        <v>7.0000000000000007E-2</v>
      </c>
      <c r="D189" s="153">
        <v>19751.990000000002</v>
      </c>
      <c r="E189" s="117" t="s">
        <v>546</v>
      </c>
    </row>
    <row r="190" spans="1:5" ht="15" x14ac:dyDescent="0.2">
      <c r="A190" s="519">
        <v>80451</v>
      </c>
      <c r="B190" s="525" t="s">
        <v>569</v>
      </c>
      <c r="C190" s="338">
        <v>7.0000000000000007E-2</v>
      </c>
      <c r="D190" s="153">
        <v>19751.990000000002</v>
      </c>
      <c r="E190" s="117" t="s">
        <v>546</v>
      </c>
    </row>
    <row r="191" spans="1:5" ht="15" x14ac:dyDescent="0.2">
      <c r="A191" s="519">
        <v>80452</v>
      </c>
      <c r="B191" s="525" t="s">
        <v>570</v>
      </c>
      <c r="C191" s="338">
        <v>7.0000000000000007E-2</v>
      </c>
      <c r="D191" s="153">
        <v>19751.990000000002</v>
      </c>
      <c r="E191" s="117" t="s">
        <v>546</v>
      </c>
    </row>
    <row r="192" spans="1:5" ht="15" x14ac:dyDescent="0.2">
      <c r="A192" s="519">
        <v>80453</v>
      </c>
      <c r="B192" s="525" t="s">
        <v>571</v>
      </c>
      <c r="C192" s="338">
        <v>7.0000000000000007E-2</v>
      </c>
      <c r="D192" s="153">
        <v>19751.990000000002</v>
      </c>
      <c r="E192" s="117" t="s">
        <v>546</v>
      </c>
    </row>
    <row r="193" spans="1:5" ht="15" x14ac:dyDescent="0.2">
      <c r="A193" s="519">
        <v>80454</v>
      </c>
      <c r="B193" s="525" t="s">
        <v>572</v>
      </c>
      <c r="C193" s="338">
        <v>7.0000000000000007E-2</v>
      </c>
      <c r="D193" s="153">
        <v>19751.990000000002</v>
      </c>
      <c r="E193" s="117" t="s">
        <v>546</v>
      </c>
    </row>
    <row r="194" spans="1:5" ht="15" x14ac:dyDescent="0.2">
      <c r="A194" s="519">
        <v>80455</v>
      </c>
      <c r="B194" s="525" t="s">
        <v>573</v>
      </c>
      <c r="C194" s="338">
        <v>7.0000000000000007E-2</v>
      </c>
      <c r="D194" s="153">
        <v>19751.990000000002</v>
      </c>
      <c r="E194" s="117" t="s">
        <v>546</v>
      </c>
    </row>
    <row r="195" spans="1:5" ht="15" x14ac:dyDescent="0.2">
      <c r="A195" s="519">
        <v>80456</v>
      </c>
      <c r="B195" s="525" t="s">
        <v>574</v>
      </c>
      <c r="C195" s="338">
        <v>7.0000000000000007E-2</v>
      </c>
      <c r="D195" s="153">
        <v>19751.990000000002</v>
      </c>
      <c r="E195" s="117" t="s">
        <v>546</v>
      </c>
    </row>
    <row r="196" spans="1:5" ht="15" x14ac:dyDescent="0.2">
      <c r="A196" s="519">
        <v>80457</v>
      </c>
      <c r="B196" s="525" t="s">
        <v>575</v>
      </c>
      <c r="C196" s="338">
        <v>7.0000000000000007E-2</v>
      </c>
      <c r="D196" s="153">
        <v>19751.990000000002</v>
      </c>
      <c r="E196" s="117" t="s">
        <v>546</v>
      </c>
    </row>
    <row r="197" spans="1:5" ht="15" x14ac:dyDescent="0.2">
      <c r="A197" s="519">
        <v>80458</v>
      </c>
      <c r="B197" s="525" t="s">
        <v>576</v>
      </c>
      <c r="C197" s="338">
        <v>7.0000000000000007E-2</v>
      </c>
      <c r="D197" s="153">
        <v>19751.990000000002</v>
      </c>
      <c r="E197" s="117" t="s">
        <v>546</v>
      </c>
    </row>
    <row r="198" spans="1:5" ht="15" x14ac:dyDescent="0.2">
      <c r="A198" s="519">
        <v>80459</v>
      </c>
      <c r="B198" s="525" t="s">
        <v>577</v>
      </c>
      <c r="C198" s="338">
        <v>7.0000000000000007E-2</v>
      </c>
      <c r="D198" s="153">
        <v>19751.990000000002</v>
      </c>
      <c r="E198" s="117" t="s">
        <v>546</v>
      </c>
    </row>
    <row r="199" spans="1:5" ht="15" x14ac:dyDescent="0.2">
      <c r="A199" s="519">
        <v>80461</v>
      </c>
      <c r="B199" s="525" t="s">
        <v>578</v>
      </c>
      <c r="C199" s="338">
        <v>7.0000000000000007E-2</v>
      </c>
      <c r="D199" s="153">
        <v>19751.990000000002</v>
      </c>
      <c r="E199" s="117" t="s">
        <v>546</v>
      </c>
    </row>
    <row r="200" spans="1:5" ht="15" x14ac:dyDescent="0.2">
      <c r="A200" s="519">
        <v>80462</v>
      </c>
      <c r="B200" s="525" t="s">
        <v>579</v>
      </c>
      <c r="C200" s="338">
        <v>7.0000000000000007E-2</v>
      </c>
      <c r="D200" s="153">
        <v>19751.990000000002</v>
      </c>
      <c r="E200" s="117" t="s">
        <v>546</v>
      </c>
    </row>
    <row r="201" spans="1:5" ht="15" x14ac:dyDescent="0.2">
      <c r="A201" s="519">
        <v>80463</v>
      </c>
      <c r="B201" s="525" t="s">
        <v>580</v>
      </c>
      <c r="C201" s="338">
        <v>7.0000000000000007E-2</v>
      </c>
      <c r="D201" s="153">
        <v>19751.990000000002</v>
      </c>
      <c r="E201" s="117" t="s">
        <v>546</v>
      </c>
    </row>
    <row r="202" spans="1:5" ht="15" x14ac:dyDescent="0.2">
      <c r="A202" s="519">
        <v>80464</v>
      </c>
      <c r="B202" s="525" t="s">
        <v>581</v>
      </c>
      <c r="C202" s="338">
        <v>7.0000000000000007E-2</v>
      </c>
      <c r="D202" s="153">
        <v>19751.990000000002</v>
      </c>
      <c r="E202" s="117" t="s">
        <v>546</v>
      </c>
    </row>
    <row r="203" spans="1:5" ht="15" x14ac:dyDescent="0.2">
      <c r="A203" s="519">
        <v>80465</v>
      </c>
      <c r="B203" s="525" t="s">
        <v>582</v>
      </c>
      <c r="C203" s="338">
        <v>7.0000000000000007E-2</v>
      </c>
      <c r="D203" s="153">
        <v>19751.990000000002</v>
      </c>
      <c r="E203" s="117" t="s">
        <v>546</v>
      </c>
    </row>
    <row r="204" spans="1:5" ht="15" x14ac:dyDescent="0.2">
      <c r="A204" s="519">
        <v>80466</v>
      </c>
      <c r="B204" s="525" t="s">
        <v>583</v>
      </c>
      <c r="C204" s="338">
        <v>7.0000000000000007E-2</v>
      </c>
      <c r="D204" s="153">
        <v>19751.990000000002</v>
      </c>
      <c r="E204" s="117" t="s">
        <v>546</v>
      </c>
    </row>
    <row r="205" spans="1:5" ht="15" x14ac:dyDescent="0.2">
      <c r="A205" s="519">
        <v>80467</v>
      </c>
      <c r="B205" s="525" t="s">
        <v>584</v>
      </c>
      <c r="C205" s="338">
        <v>7.0000000000000007E-2</v>
      </c>
      <c r="D205" s="153">
        <v>19751.990000000002</v>
      </c>
      <c r="E205" s="117" t="s">
        <v>546</v>
      </c>
    </row>
    <row r="206" spans="1:5" ht="15" x14ac:dyDescent="0.2">
      <c r="A206" s="519">
        <v>80468</v>
      </c>
      <c r="B206" s="525" t="s">
        <v>585</v>
      </c>
      <c r="C206" s="338">
        <v>7.0000000000000007E-2</v>
      </c>
      <c r="D206" s="153">
        <v>19751.990000000002</v>
      </c>
      <c r="E206" s="117" t="s">
        <v>546</v>
      </c>
    </row>
    <row r="207" spans="1:5" ht="15" x14ac:dyDescent="0.2">
      <c r="A207" s="519">
        <v>80469</v>
      </c>
      <c r="B207" s="525" t="s">
        <v>586</v>
      </c>
      <c r="C207" s="338">
        <v>7.0000000000000007E-2</v>
      </c>
      <c r="D207" s="153">
        <v>19751.990000000002</v>
      </c>
      <c r="E207" s="117" t="s">
        <v>546</v>
      </c>
    </row>
    <row r="208" spans="1:5" ht="15" x14ac:dyDescent="0.2">
      <c r="A208" s="519">
        <v>80470</v>
      </c>
      <c r="B208" s="525" t="s">
        <v>587</v>
      </c>
      <c r="C208" s="338">
        <v>7.0000000000000007E-2</v>
      </c>
      <c r="D208" s="153">
        <v>19751.990000000002</v>
      </c>
      <c r="E208" s="117" t="s">
        <v>546</v>
      </c>
    </row>
    <row r="209" spans="1:5" ht="15" x14ac:dyDescent="0.2">
      <c r="A209" s="519">
        <v>80471</v>
      </c>
      <c r="B209" s="525" t="s">
        <v>588</v>
      </c>
      <c r="C209" s="338">
        <v>7.0000000000000007E-2</v>
      </c>
      <c r="D209" s="153">
        <v>19751.990000000002</v>
      </c>
      <c r="E209" s="117" t="s">
        <v>546</v>
      </c>
    </row>
    <row r="210" spans="1:5" ht="15" x14ac:dyDescent="0.2">
      <c r="A210" s="519">
        <v>80472</v>
      </c>
      <c r="B210" s="525" t="s">
        <v>589</v>
      </c>
      <c r="C210" s="338">
        <v>7.0000000000000007E-2</v>
      </c>
      <c r="D210" s="153">
        <v>19751.990000000002</v>
      </c>
      <c r="E210" s="117" t="s">
        <v>546</v>
      </c>
    </row>
    <row r="211" spans="1:5" ht="15" x14ac:dyDescent="0.2">
      <c r="A211" s="519">
        <v>80473</v>
      </c>
      <c r="B211" s="525" t="s">
        <v>590</v>
      </c>
      <c r="C211" s="338">
        <v>7.0000000000000007E-2</v>
      </c>
      <c r="D211" s="153">
        <v>19751.990000000002</v>
      </c>
      <c r="E211" s="117" t="s">
        <v>546</v>
      </c>
    </row>
    <row r="212" spans="1:5" ht="15" x14ac:dyDescent="0.2">
      <c r="A212" s="519">
        <v>80474</v>
      </c>
      <c r="B212" s="525" t="s">
        <v>591</v>
      </c>
      <c r="C212" s="338">
        <v>7.0000000000000007E-2</v>
      </c>
      <c r="D212" s="153">
        <v>19751.990000000002</v>
      </c>
      <c r="E212" s="117" t="s">
        <v>546</v>
      </c>
    </row>
    <row r="213" spans="1:5" ht="15" x14ac:dyDescent="0.2">
      <c r="A213" s="519">
        <v>80475</v>
      </c>
      <c r="B213" s="525" t="s">
        <v>592</v>
      </c>
      <c r="C213" s="338">
        <v>7.0000000000000007E-2</v>
      </c>
      <c r="D213" s="153">
        <v>19751.990000000002</v>
      </c>
      <c r="E213" s="117" t="s">
        <v>546</v>
      </c>
    </row>
    <row r="214" spans="1:5" ht="15" x14ac:dyDescent="0.2">
      <c r="A214" s="519">
        <v>80476</v>
      </c>
      <c r="B214" s="525" t="s">
        <v>593</v>
      </c>
      <c r="C214" s="338">
        <v>7.0000000000000007E-2</v>
      </c>
      <c r="D214" s="153">
        <v>19751.990000000002</v>
      </c>
      <c r="E214" s="117" t="s">
        <v>546</v>
      </c>
    </row>
    <row r="215" spans="1:5" ht="15" x14ac:dyDescent="0.2">
      <c r="A215" s="519">
        <v>80477</v>
      </c>
      <c r="B215" s="525" t="s">
        <v>594</v>
      </c>
      <c r="C215" s="338">
        <v>7.0000000000000007E-2</v>
      </c>
      <c r="D215" s="153">
        <v>19751.990000000002</v>
      </c>
      <c r="E215" s="117" t="s">
        <v>546</v>
      </c>
    </row>
    <row r="216" spans="1:5" ht="15" x14ac:dyDescent="0.2">
      <c r="A216" s="519">
        <v>80478</v>
      </c>
      <c r="B216" s="525" t="s">
        <v>595</v>
      </c>
      <c r="C216" s="338">
        <v>7.0000000000000007E-2</v>
      </c>
      <c r="D216" s="153">
        <v>19751.990000000002</v>
      </c>
      <c r="E216" s="117" t="s">
        <v>546</v>
      </c>
    </row>
    <row r="217" spans="1:5" ht="15" x14ac:dyDescent="0.2">
      <c r="A217" s="519">
        <v>80479</v>
      </c>
      <c r="B217" s="525" t="s">
        <v>596</v>
      </c>
      <c r="C217" s="338">
        <v>7.0000000000000007E-2</v>
      </c>
      <c r="D217" s="153">
        <v>19751.990000000002</v>
      </c>
      <c r="E217" s="117" t="s">
        <v>546</v>
      </c>
    </row>
    <row r="218" spans="1:5" ht="15" x14ac:dyDescent="0.2">
      <c r="A218" s="519">
        <v>80480</v>
      </c>
      <c r="B218" s="525" t="s">
        <v>597</v>
      </c>
      <c r="C218" s="338">
        <v>7.0000000000000007E-2</v>
      </c>
      <c r="D218" s="153">
        <v>19751.990000000002</v>
      </c>
      <c r="E218" s="117" t="s">
        <v>546</v>
      </c>
    </row>
    <row r="219" spans="1:5" ht="15" x14ac:dyDescent="0.2">
      <c r="A219" s="519">
        <v>80481</v>
      </c>
      <c r="B219" s="525" t="s">
        <v>598</v>
      </c>
      <c r="C219" s="338">
        <v>7.0000000000000007E-2</v>
      </c>
      <c r="D219" s="153">
        <v>19751.990000000002</v>
      </c>
      <c r="E219" s="117" t="s">
        <v>546</v>
      </c>
    </row>
    <row r="220" spans="1:5" ht="15" x14ac:dyDescent="0.2">
      <c r="A220" s="519">
        <v>80482</v>
      </c>
      <c r="B220" s="525" t="s">
        <v>599</v>
      </c>
      <c r="C220" s="338">
        <v>7.0000000000000007E-2</v>
      </c>
      <c r="D220" s="153">
        <v>19751.990000000002</v>
      </c>
      <c r="E220" s="117" t="s">
        <v>546</v>
      </c>
    </row>
    <row r="221" spans="1:5" ht="15" x14ac:dyDescent="0.2">
      <c r="A221" s="519">
        <v>80483</v>
      </c>
      <c r="B221" s="525" t="s">
        <v>600</v>
      </c>
      <c r="C221" s="338">
        <v>7.0000000000000007E-2</v>
      </c>
      <c r="D221" s="153">
        <v>19751.990000000002</v>
      </c>
      <c r="E221" s="117" t="s">
        <v>546</v>
      </c>
    </row>
    <row r="222" spans="1:5" ht="15" x14ac:dyDescent="0.2">
      <c r="A222" s="519">
        <v>80484</v>
      </c>
      <c r="B222" s="525" t="s">
        <v>601</v>
      </c>
      <c r="C222" s="338">
        <v>7.0000000000000007E-2</v>
      </c>
      <c r="D222" s="153">
        <v>19751.990000000002</v>
      </c>
      <c r="E222" s="117" t="s">
        <v>546</v>
      </c>
    </row>
    <row r="223" spans="1:5" ht="15" x14ac:dyDescent="0.2">
      <c r="A223" s="519">
        <v>80485</v>
      </c>
      <c r="B223" s="525" t="s">
        <v>602</v>
      </c>
      <c r="C223" s="338">
        <v>7.0000000000000007E-2</v>
      </c>
      <c r="D223" s="153">
        <v>19751.990000000002</v>
      </c>
      <c r="E223" s="117" t="s">
        <v>546</v>
      </c>
    </row>
    <row r="224" spans="1:5" ht="15" x14ac:dyDescent="0.2">
      <c r="A224" s="519">
        <v>80486</v>
      </c>
      <c r="B224" s="525" t="s">
        <v>603</v>
      </c>
      <c r="C224" s="338">
        <v>7.0000000000000007E-2</v>
      </c>
      <c r="D224" s="153">
        <v>19751.990000000002</v>
      </c>
      <c r="E224" s="117" t="s">
        <v>546</v>
      </c>
    </row>
    <row r="225" spans="1:5" ht="15" x14ac:dyDescent="0.2">
      <c r="A225" s="519">
        <v>80487</v>
      </c>
      <c r="B225" s="525" t="s">
        <v>604</v>
      </c>
      <c r="C225" s="338">
        <v>7.0000000000000007E-2</v>
      </c>
      <c r="D225" s="153">
        <v>19751.990000000002</v>
      </c>
      <c r="E225" s="117" t="s">
        <v>546</v>
      </c>
    </row>
    <row r="226" spans="1:5" ht="15" x14ac:dyDescent="0.2">
      <c r="A226" s="519">
        <v>80488</v>
      </c>
      <c r="B226" s="525" t="s">
        <v>605</v>
      </c>
      <c r="C226" s="338">
        <v>7.0000000000000007E-2</v>
      </c>
      <c r="D226" s="153">
        <v>19751.990000000002</v>
      </c>
      <c r="E226" s="117" t="s">
        <v>546</v>
      </c>
    </row>
    <row r="227" spans="1:5" ht="15" x14ac:dyDescent="0.2">
      <c r="A227" s="519">
        <v>80489</v>
      </c>
      <c r="B227" s="525" t="s">
        <v>606</v>
      </c>
      <c r="C227" s="338">
        <v>7.0000000000000007E-2</v>
      </c>
      <c r="D227" s="153">
        <v>19751.990000000002</v>
      </c>
      <c r="E227" s="117" t="s">
        <v>546</v>
      </c>
    </row>
    <row r="228" spans="1:5" ht="15" x14ac:dyDescent="0.2">
      <c r="A228" s="519">
        <v>80490</v>
      </c>
      <c r="B228" s="525" t="s">
        <v>607</v>
      </c>
      <c r="C228" s="338">
        <v>7.0000000000000007E-2</v>
      </c>
      <c r="D228" s="153">
        <v>19751.990000000002</v>
      </c>
      <c r="E228" s="117" t="s">
        <v>546</v>
      </c>
    </row>
    <row r="229" spans="1:5" ht="15" x14ac:dyDescent="0.2">
      <c r="A229" s="519">
        <v>80491</v>
      </c>
      <c r="B229" s="525" t="s">
        <v>608</v>
      </c>
      <c r="C229" s="338">
        <v>7.0000000000000007E-2</v>
      </c>
      <c r="D229" s="153">
        <v>19751.990000000002</v>
      </c>
      <c r="E229" s="117" t="s">
        <v>546</v>
      </c>
    </row>
    <row r="230" spans="1:5" ht="15" x14ac:dyDescent="0.2">
      <c r="A230" s="519">
        <v>80492</v>
      </c>
      <c r="B230" s="525" t="s">
        <v>609</v>
      </c>
      <c r="C230" s="338">
        <v>7.0000000000000007E-2</v>
      </c>
      <c r="D230" s="153">
        <v>19751.990000000002</v>
      </c>
      <c r="E230" s="117" t="s">
        <v>546</v>
      </c>
    </row>
    <row r="231" spans="1:5" ht="15" x14ac:dyDescent="0.2">
      <c r="A231" s="519">
        <v>91270</v>
      </c>
      <c r="B231" s="525" t="s">
        <v>610</v>
      </c>
      <c r="C231" s="338">
        <v>7.0000000000000007E-2</v>
      </c>
      <c r="D231" s="153">
        <v>19751.990000000002</v>
      </c>
      <c r="E231" s="117" t="s">
        <v>546</v>
      </c>
    </row>
    <row r="232" spans="1:5" ht="15" x14ac:dyDescent="0.2">
      <c r="A232" s="519">
        <v>91271</v>
      </c>
      <c r="B232" s="525" t="s">
        <v>611</v>
      </c>
      <c r="C232" s="338">
        <v>7.0000000000000007E-2</v>
      </c>
      <c r="D232" s="153">
        <v>19751.990000000002</v>
      </c>
      <c r="E232" s="117" t="s">
        <v>546</v>
      </c>
    </row>
    <row r="233" spans="1:5" ht="15" x14ac:dyDescent="0.2">
      <c r="A233" s="519">
        <v>91272</v>
      </c>
      <c r="B233" s="525" t="s">
        <v>612</v>
      </c>
      <c r="C233" s="338">
        <v>7.0000000000000007E-2</v>
      </c>
      <c r="D233" s="153">
        <v>19751.990000000002</v>
      </c>
      <c r="E233" s="117" t="s">
        <v>546</v>
      </c>
    </row>
    <row r="234" spans="1:5" ht="15" x14ac:dyDescent="0.2">
      <c r="A234" s="519">
        <v>91273</v>
      </c>
      <c r="B234" s="525" t="s">
        <v>613</v>
      </c>
      <c r="C234" s="338">
        <v>7.0000000000000007E-2</v>
      </c>
      <c r="D234" s="153">
        <v>19751.990000000002</v>
      </c>
      <c r="E234" s="117" t="s">
        <v>546</v>
      </c>
    </row>
    <row r="235" spans="1:5" ht="15" x14ac:dyDescent="0.2">
      <c r="A235" s="519">
        <v>91274</v>
      </c>
      <c r="B235" s="525" t="s">
        <v>614</v>
      </c>
      <c r="C235" s="338">
        <v>7.0000000000000007E-2</v>
      </c>
      <c r="D235" s="153">
        <v>19751.990000000002</v>
      </c>
      <c r="E235" s="117" t="s">
        <v>546</v>
      </c>
    </row>
    <row r="236" spans="1:5" ht="15" x14ac:dyDescent="0.2">
      <c r="A236" s="519">
        <v>91275</v>
      </c>
      <c r="B236" s="525" t="s">
        <v>615</v>
      </c>
      <c r="C236" s="338">
        <v>7.0000000000000007E-2</v>
      </c>
      <c r="D236" s="153">
        <v>19751.990000000002</v>
      </c>
      <c r="E236" s="117" t="s">
        <v>546</v>
      </c>
    </row>
    <row r="237" spans="1:5" ht="15" x14ac:dyDescent="0.2">
      <c r="A237" s="519">
        <v>91276</v>
      </c>
      <c r="B237" s="525" t="s">
        <v>616</v>
      </c>
      <c r="C237" s="338">
        <v>7.0000000000000007E-2</v>
      </c>
      <c r="D237" s="153">
        <v>19751.990000000002</v>
      </c>
      <c r="E237" s="117" t="s">
        <v>546</v>
      </c>
    </row>
    <row r="238" spans="1:5" ht="15" x14ac:dyDescent="0.2">
      <c r="A238" s="519">
        <v>91277</v>
      </c>
      <c r="B238" s="525" t="s">
        <v>617</v>
      </c>
      <c r="C238" s="338">
        <v>7.0000000000000007E-2</v>
      </c>
      <c r="D238" s="153">
        <v>19751.990000000002</v>
      </c>
      <c r="E238" s="117" t="s">
        <v>546</v>
      </c>
    </row>
    <row r="239" spans="1:5" ht="15" x14ac:dyDescent="0.2">
      <c r="A239" s="519">
        <v>91278</v>
      </c>
      <c r="B239" s="525" t="s">
        <v>618</v>
      </c>
      <c r="C239" s="338">
        <v>7.0000000000000007E-2</v>
      </c>
      <c r="D239" s="153">
        <v>19751.990000000002</v>
      </c>
      <c r="E239" s="117" t="s">
        <v>546</v>
      </c>
    </row>
    <row r="240" spans="1:5" ht="15" x14ac:dyDescent="0.2">
      <c r="A240" s="519">
        <v>91279</v>
      </c>
      <c r="B240" s="525" t="s">
        <v>619</v>
      </c>
      <c r="C240" s="338">
        <v>7.0000000000000007E-2</v>
      </c>
      <c r="D240" s="153">
        <v>19751.990000000002</v>
      </c>
      <c r="E240" s="117" t="s">
        <v>546</v>
      </c>
    </row>
    <row r="241" spans="1:5" ht="15" x14ac:dyDescent="0.2">
      <c r="A241" s="519">
        <v>91280</v>
      </c>
      <c r="B241" s="525" t="s">
        <v>620</v>
      </c>
      <c r="C241" s="338">
        <v>7.0000000000000007E-2</v>
      </c>
      <c r="D241" s="153">
        <v>19751.990000000002</v>
      </c>
      <c r="E241" s="117" t="s">
        <v>546</v>
      </c>
    </row>
    <row r="242" spans="1:5" ht="15" x14ac:dyDescent="0.2">
      <c r="A242" s="519">
        <v>91281</v>
      </c>
      <c r="B242" s="525" t="s">
        <v>791</v>
      </c>
      <c r="C242" s="338">
        <v>7.0000000000000007E-2</v>
      </c>
      <c r="D242" s="153">
        <v>19751.990000000002</v>
      </c>
      <c r="E242" s="117" t="s">
        <v>546</v>
      </c>
    </row>
    <row r="243" spans="1:5" ht="15" x14ac:dyDescent="0.2">
      <c r="A243" s="519">
        <v>91282</v>
      </c>
      <c r="B243" s="525" t="s">
        <v>621</v>
      </c>
      <c r="C243" s="338">
        <v>7.0000000000000007E-2</v>
      </c>
      <c r="D243" s="153">
        <v>19751.990000000002</v>
      </c>
      <c r="E243" s="117" t="s">
        <v>546</v>
      </c>
    </row>
    <row r="244" spans="1:5" ht="15" x14ac:dyDescent="0.2">
      <c r="A244" s="519">
        <v>91283</v>
      </c>
      <c r="B244" s="525" t="s">
        <v>622</v>
      </c>
      <c r="C244" s="338">
        <v>7.0000000000000007E-2</v>
      </c>
      <c r="D244" s="153">
        <v>19751.990000000002</v>
      </c>
      <c r="E244" s="117" t="s">
        <v>546</v>
      </c>
    </row>
    <row r="245" spans="1:5" ht="15" x14ac:dyDescent="0.2">
      <c r="A245" s="519">
        <v>91284</v>
      </c>
      <c r="B245" s="525" t="s">
        <v>623</v>
      </c>
      <c r="C245" s="338">
        <v>7.0000000000000007E-2</v>
      </c>
      <c r="D245" s="153">
        <v>19751.990000000002</v>
      </c>
      <c r="E245" s="117" t="s">
        <v>546</v>
      </c>
    </row>
    <row r="246" spans="1:5" ht="15" x14ac:dyDescent="0.2">
      <c r="A246" s="519">
        <v>91285</v>
      </c>
      <c r="B246" s="525" t="s">
        <v>792</v>
      </c>
      <c r="C246" s="338">
        <v>7.0000000000000007E-2</v>
      </c>
      <c r="D246" s="153">
        <v>19751.990000000002</v>
      </c>
      <c r="E246" s="117" t="s">
        <v>546</v>
      </c>
    </row>
    <row r="247" spans="1:5" ht="15" x14ac:dyDescent="0.2">
      <c r="A247" s="519">
        <v>91286</v>
      </c>
      <c r="B247" s="525" t="s">
        <v>624</v>
      </c>
      <c r="C247" s="338">
        <v>7.0000000000000007E-2</v>
      </c>
      <c r="D247" s="153">
        <v>19751.990000000002</v>
      </c>
      <c r="E247" s="117" t="s">
        <v>546</v>
      </c>
    </row>
    <row r="248" spans="1:5" ht="15" x14ac:dyDescent="0.2">
      <c r="A248" s="519">
        <v>91287</v>
      </c>
      <c r="B248" s="525" t="s">
        <v>625</v>
      </c>
      <c r="C248" s="338">
        <v>7.0000000000000007E-2</v>
      </c>
      <c r="D248" s="153">
        <v>19751.990000000002</v>
      </c>
      <c r="E248" s="117" t="s">
        <v>546</v>
      </c>
    </row>
    <row r="249" spans="1:5" ht="15" x14ac:dyDescent="0.2">
      <c r="A249" s="519">
        <v>91288</v>
      </c>
      <c r="B249" s="525" t="s">
        <v>626</v>
      </c>
      <c r="C249" s="338">
        <v>7.0000000000000007E-2</v>
      </c>
      <c r="D249" s="153">
        <v>19751.990000000002</v>
      </c>
      <c r="E249" s="117" t="s">
        <v>546</v>
      </c>
    </row>
    <row r="250" spans="1:5" ht="15" x14ac:dyDescent="0.2">
      <c r="A250" s="519">
        <v>91289</v>
      </c>
      <c r="B250" s="525" t="s">
        <v>627</v>
      </c>
      <c r="C250" s="338">
        <v>7.0000000000000007E-2</v>
      </c>
      <c r="D250" s="153">
        <v>19751.990000000002</v>
      </c>
      <c r="E250" s="117" t="s">
        <v>546</v>
      </c>
    </row>
    <row r="251" spans="1:5" ht="15" x14ac:dyDescent="0.2">
      <c r="A251" s="519">
        <v>91290</v>
      </c>
      <c r="B251" s="525" t="s">
        <v>628</v>
      </c>
      <c r="C251" s="338">
        <v>7.0000000000000007E-2</v>
      </c>
      <c r="D251" s="153">
        <v>19751.990000000002</v>
      </c>
      <c r="E251" s="117" t="s">
        <v>546</v>
      </c>
    </row>
    <row r="252" spans="1:5" ht="15" x14ac:dyDescent="0.2">
      <c r="A252" s="519">
        <v>91291</v>
      </c>
      <c r="B252" s="525" t="s">
        <v>629</v>
      </c>
      <c r="C252" s="338">
        <v>7.0000000000000007E-2</v>
      </c>
      <c r="D252" s="153">
        <v>19751.990000000002</v>
      </c>
      <c r="E252" s="117" t="s">
        <v>546</v>
      </c>
    </row>
    <row r="253" spans="1:5" ht="15" x14ac:dyDescent="0.2">
      <c r="A253" s="519">
        <v>91292</v>
      </c>
      <c r="B253" s="525" t="s">
        <v>630</v>
      </c>
      <c r="C253" s="338">
        <v>7.0000000000000007E-2</v>
      </c>
      <c r="D253" s="153">
        <v>19751.990000000002</v>
      </c>
      <c r="E253" s="117" t="s">
        <v>546</v>
      </c>
    </row>
    <row r="254" spans="1:5" ht="15" x14ac:dyDescent="0.2">
      <c r="A254" s="519">
        <v>91293</v>
      </c>
      <c r="B254" s="525" t="s">
        <v>631</v>
      </c>
      <c r="C254" s="338">
        <v>7.0000000000000007E-2</v>
      </c>
      <c r="D254" s="153">
        <v>19751.990000000002</v>
      </c>
      <c r="E254" s="117" t="s">
        <v>546</v>
      </c>
    </row>
    <row r="255" spans="1:5" ht="15" x14ac:dyDescent="0.2">
      <c r="A255" s="519">
        <v>91294</v>
      </c>
      <c r="B255" s="525" t="s">
        <v>632</v>
      </c>
      <c r="C255" s="338">
        <v>7.0000000000000007E-2</v>
      </c>
      <c r="D255" s="153">
        <v>19751.990000000002</v>
      </c>
      <c r="E255" s="117" t="s">
        <v>546</v>
      </c>
    </row>
    <row r="256" spans="1:5" ht="15" x14ac:dyDescent="0.2">
      <c r="A256" s="519">
        <v>91295</v>
      </c>
      <c r="B256" s="525" t="s">
        <v>633</v>
      </c>
      <c r="C256" s="338">
        <v>7.0000000000000007E-2</v>
      </c>
      <c r="D256" s="153">
        <v>19751.990000000002</v>
      </c>
      <c r="E256" s="117" t="s">
        <v>546</v>
      </c>
    </row>
    <row r="257" spans="1:5" ht="15" x14ac:dyDescent="0.2">
      <c r="A257" s="519">
        <v>91296</v>
      </c>
      <c r="B257" s="525" t="s">
        <v>634</v>
      </c>
      <c r="C257" s="338">
        <v>7.0000000000000007E-2</v>
      </c>
      <c r="D257" s="153">
        <v>19751.990000000002</v>
      </c>
      <c r="E257" s="117" t="s">
        <v>546</v>
      </c>
    </row>
    <row r="258" spans="1:5" ht="15" x14ac:dyDescent="0.2">
      <c r="A258" s="519">
        <v>91297</v>
      </c>
      <c r="B258" s="525" t="s">
        <v>635</v>
      </c>
      <c r="C258" s="338">
        <v>7.0000000000000007E-2</v>
      </c>
      <c r="D258" s="153">
        <v>19751.990000000002</v>
      </c>
      <c r="E258" s="117" t="s">
        <v>546</v>
      </c>
    </row>
    <row r="259" spans="1:5" ht="15" x14ac:dyDescent="0.2">
      <c r="A259" s="519">
        <v>91298</v>
      </c>
      <c r="B259" s="525" t="s">
        <v>636</v>
      </c>
      <c r="C259" s="338">
        <v>7.0000000000000007E-2</v>
      </c>
      <c r="D259" s="153">
        <v>19751.990000000002</v>
      </c>
      <c r="E259" s="117" t="s">
        <v>546</v>
      </c>
    </row>
    <row r="260" spans="1:5" ht="15" x14ac:dyDescent="0.2">
      <c r="A260" s="519">
        <v>91299</v>
      </c>
      <c r="B260" s="525" t="s">
        <v>637</v>
      </c>
      <c r="C260" s="338">
        <v>7.0000000000000007E-2</v>
      </c>
      <c r="D260" s="153">
        <v>19751.990000000002</v>
      </c>
      <c r="E260" s="117" t="s">
        <v>546</v>
      </c>
    </row>
    <row r="261" spans="1:5" ht="15" x14ac:dyDescent="0.2">
      <c r="A261" s="519">
        <v>91300</v>
      </c>
      <c r="B261" s="525" t="s">
        <v>638</v>
      </c>
      <c r="C261" s="338">
        <v>7.0000000000000007E-2</v>
      </c>
      <c r="D261" s="153">
        <v>19751.990000000002</v>
      </c>
      <c r="E261" s="117" t="s">
        <v>546</v>
      </c>
    </row>
    <row r="262" spans="1:5" ht="15" x14ac:dyDescent="0.2">
      <c r="A262" s="519">
        <v>91301</v>
      </c>
      <c r="B262" s="525" t="s">
        <v>639</v>
      </c>
      <c r="C262" s="338">
        <v>7.0000000000000007E-2</v>
      </c>
      <c r="D262" s="153">
        <v>19751.990000000002</v>
      </c>
      <c r="E262" s="117" t="s">
        <v>546</v>
      </c>
    </row>
    <row r="263" spans="1:5" ht="15" x14ac:dyDescent="0.2">
      <c r="A263" s="519">
        <v>91302</v>
      </c>
      <c r="B263" s="525" t="s">
        <v>640</v>
      </c>
      <c r="C263" s="338">
        <v>7.0000000000000007E-2</v>
      </c>
      <c r="D263" s="153">
        <v>19751.990000000002</v>
      </c>
      <c r="E263" s="117" t="s">
        <v>546</v>
      </c>
    </row>
    <row r="264" spans="1:5" ht="15" x14ac:dyDescent="0.2">
      <c r="A264" s="519">
        <v>91303</v>
      </c>
      <c r="B264" s="525" t="s">
        <v>641</v>
      </c>
      <c r="C264" s="338">
        <v>7.0000000000000007E-2</v>
      </c>
      <c r="D264" s="153">
        <v>19751.990000000002</v>
      </c>
      <c r="E264" s="117" t="s">
        <v>546</v>
      </c>
    </row>
    <row r="265" spans="1:5" ht="15" x14ac:dyDescent="0.2">
      <c r="A265" s="519">
        <v>80493</v>
      </c>
      <c r="B265" s="525" t="s">
        <v>642</v>
      </c>
      <c r="C265" s="338">
        <v>7.0000000000000007E-2</v>
      </c>
      <c r="D265" s="153">
        <v>19751.990000000002</v>
      </c>
      <c r="E265" s="117" t="s">
        <v>546</v>
      </c>
    </row>
    <row r="266" spans="1:5" ht="15" x14ac:dyDescent="0.2">
      <c r="A266" s="519">
        <v>80494</v>
      </c>
      <c r="B266" s="525" t="s">
        <v>643</v>
      </c>
      <c r="C266" s="338">
        <v>7.0000000000000007E-2</v>
      </c>
      <c r="D266" s="153">
        <v>19751.990000000002</v>
      </c>
      <c r="E266" s="117" t="s">
        <v>546</v>
      </c>
    </row>
    <row r="267" spans="1:5" ht="15" x14ac:dyDescent="0.2">
      <c r="A267" s="519">
        <v>80495</v>
      </c>
      <c r="B267" s="525" t="s">
        <v>644</v>
      </c>
      <c r="C267" s="338">
        <v>7.0000000000000007E-2</v>
      </c>
      <c r="D267" s="153">
        <v>19751.990000000002</v>
      </c>
      <c r="E267" s="117" t="s">
        <v>546</v>
      </c>
    </row>
    <row r="268" spans="1:5" ht="15" x14ac:dyDescent="0.2">
      <c r="A268" s="519">
        <v>80496</v>
      </c>
      <c r="B268" s="525" t="s">
        <v>645</v>
      </c>
      <c r="C268" s="338">
        <v>7.0000000000000007E-2</v>
      </c>
      <c r="D268" s="153">
        <v>19751.990000000002</v>
      </c>
      <c r="E268" s="117" t="s">
        <v>546</v>
      </c>
    </row>
    <row r="269" spans="1:5" ht="15" x14ac:dyDescent="0.2">
      <c r="A269" s="519">
        <v>80497</v>
      </c>
      <c r="B269" s="525" t="s">
        <v>646</v>
      </c>
      <c r="C269" s="338">
        <v>7.0000000000000007E-2</v>
      </c>
      <c r="D269" s="153">
        <v>19751.990000000002</v>
      </c>
      <c r="E269" s="117" t="s">
        <v>546</v>
      </c>
    </row>
    <row r="270" spans="1:5" ht="15" x14ac:dyDescent="0.2">
      <c r="A270" s="519">
        <v>80498</v>
      </c>
      <c r="B270" s="525" t="s">
        <v>647</v>
      </c>
      <c r="C270" s="338">
        <v>7.0000000000000007E-2</v>
      </c>
      <c r="D270" s="153">
        <v>19751.990000000002</v>
      </c>
      <c r="E270" s="117" t="s">
        <v>546</v>
      </c>
    </row>
    <row r="271" spans="1:5" ht="15" x14ac:dyDescent="0.2">
      <c r="A271" s="519">
        <v>80499</v>
      </c>
      <c r="B271" s="525" t="s">
        <v>648</v>
      </c>
      <c r="C271" s="338">
        <v>7.0000000000000007E-2</v>
      </c>
      <c r="D271" s="153">
        <v>19751.990000000002</v>
      </c>
      <c r="E271" s="117" t="s">
        <v>546</v>
      </c>
    </row>
    <row r="272" spans="1:5" ht="15" x14ac:dyDescent="0.2">
      <c r="A272" s="519">
        <v>80500</v>
      </c>
      <c r="B272" s="525" t="s">
        <v>649</v>
      </c>
      <c r="C272" s="338">
        <v>7.0000000000000007E-2</v>
      </c>
      <c r="D272" s="153">
        <v>19751.990000000002</v>
      </c>
      <c r="E272" s="117" t="s">
        <v>546</v>
      </c>
    </row>
    <row r="273" spans="1:5" ht="15" x14ac:dyDescent="0.2">
      <c r="A273" s="519">
        <v>80501</v>
      </c>
      <c r="B273" s="525" t="s">
        <v>650</v>
      </c>
      <c r="C273" s="338">
        <v>7.0000000000000007E-2</v>
      </c>
      <c r="D273" s="153">
        <v>19751.990000000002</v>
      </c>
      <c r="E273" s="117" t="s">
        <v>546</v>
      </c>
    </row>
    <row r="274" spans="1:5" ht="15" x14ac:dyDescent="0.2">
      <c r="A274" s="519">
        <v>80502</v>
      </c>
      <c r="B274" s="525" t="s">
        <v>651</v>
      </c>
      <c r="C274" s="338">
        <v>7.0000000000000007E-2</v>
      </c>
      <c r="D274" s="153">
        <v>19751.990000000002</v>
      </c>
      <c r="E274" s="117" t="s">
        <v>546</v>
      </c>
    </row>
    <row r="275" spans="1:5" ht="15" x14ac:dyDescent="0.2">
      <c r="A275" s="519">
        <v>80503</v>
      </c>
      <c r="B275" s="525" t="s">
        <v>652</v>
      </c>
      <c r="C275" s="338">
        <v>7.0000000000000007E-2</v>
      </c>
      <c r="D275" s="153">
        <v>19751.990000000002</v>
      </c>
      <c r="E275" s="117" t="s">
        <v>546</v>
      </c>
    </row>
    <row r="276" spans="1:5" ht="15" x14ac:dyDescent="0.2">
      <c r="A276" s="519">
        <v>80504</v>
      </c>
      <c r="B276" s="525" t="s">
        <v>653</v>
      </c>
      <c r="C276" s="338">
        <v>7.0000000000000007E-2</v>
      </c>
      <c r="D276" s="153">
        <v>19751.990000000002</v>
      </c>
      <c r="E276" s="117" t="s">
        <v>546</v>
      </c>
    </row>
    <row r="277" spans="1:5" ht="15" x14ac:dyDescent="0.2">
      <c r="A277" s="519">
        <v>80505</v>
      </c>
      <c r="B277" s="525" t="s">
        <v>654</v>
      </c>
      <c r="C277" s="338">
        <v>7.0000000000000007E-2</v>
      </c>
      <c r="D277" s="153">
        <v>19751.990000000002</v>
      </c>
      <c r="E277" s="117" t="s">
        <v>546</v>
      </c>
    </row>
    <row r="278" spans="1:5" ht="15" x14ac:dyDescent="0.2">
      <c r="A278" s="519">
        <v>80506</v>
      </c>
      <c r="B278" s="525" t="s">
        <v>655</v>
      </c>
      <c r="C278" s="338">
        <v>7.0000000000000007E-2</v>
      </c>
      <c r="D278" s="153">
        <v>19751.990000000002</v>
      </c>
      <c r="E278" s="117" t="s">
        <v>546</v>
      </c>
    </row>
    <row r="279" spans="1:5" ht="15" x14ac:dyDescent="0.2">
      <c r="A279" s="519">
        <v>80507</v>
      </c>
      <c r="B279" s="525" t="s">
        <v>656</v>
      </c>
      <c r="C279" s="338">
        <v>7.0000000000000007E-2</v>
      </c>
      <c r="D279" s="153">
        <v>19751.990000000002</v>
      </c>
      <c r="E279" s="117" t="s">
        <v>546</v>
      </c>
    </row>
    <row r="280" spans="1:5" ht="15" x14ac:dyDescent="0.2">
      <c r="A280" s="519">
        <v>80508</v>
      </c>
      <c r="B280" s="525" t="s">
        <v>657</v>
      </c>
      <c r="C280" s="338">
        <v>7.0000000000000007E-2</v>
      </c>
      <c r="D280" s="153">
        <v>19751.990000000002</v>
      </c>
      <c r="E280" s="117" t="s">
        <v>546</v>
      </c>
    </row>
    <row r="281" spans="1:5" ht="15" x14ac:dyDescent="0.2">
      <c r="A281" s="519">
        <v>80577</v>
      </c>
      <c r="B281" s="525" t="s">
        <v>658</v>
      </c>
      <c r="C281" s="338">
        <v>7.0000000000000007E-2</v>
      </c>
      <c r="D281" s="153">
        <v>19751.990000000002</v>
      </c>
      <c r="E281" s="117" t="s">
        <v>546</v>
      </c>
    </row>
    <row r="282" spans="1:5" ht="15" x14ac:dyDescent="0.2">
      <c r="A282" s="519">
        <v>80578</v>
      </c>
      <c r="B282" s="525" t="s">
        <v>659</v>
      </c>
      <c r="C282" s="338">
        <v>7.0000000000000007E-2</v>
      </c>
      <c r="D282" s="153">
        <v>19751.990000000002</v>
      </c>
      <c r="E282" s="117" t="s">
        <v>546</v>
      </c>
    </row>
    <row r="283" spans="1:5" ht="15" x14ac:dyDescent="0.2">
      <c r="A283" s="519">
        <v>80579</v>
      </c>
      <c r="B283" s="525" t="s">
        <v>660</v>
      </c>
      <c r="C283" s="338">
        <v>7.0000000000000007E-2</v>
      </c>
      <c r="D283" s="153">
        <v>19751.990000000002</v>
      </c>
      <c r="E283" s="117" t="s">
        <v>546</v>
      </c>
    </row>
    <row r="284" spans="1:5" ht="15" x14ac:dyDescent="0.2">
      <c r="A284" s="519">
        <v>80580</v>
      </c>
      <c r="B284" s="525" t="s">
        <v>661</v>
      </c>
      <c r="C284" s="338">
        <v>7.0000000000000007E-2</v>
      </c>
      <c r="D284" s="153">
        <v>19751.990000000002</v>
      </c>
      <c r="E284" s="117" t="s">
        <v>546</v>
      </c>
    </row>
    <row r="285" spans="1:5" ht="15" x14ac:dyDescent="0.2">
      <c r="A285" s="519">
        <v>80581</v>
      </c>
      <c r="B285" s="525" t="s">
        <v>662</v>
      </c>
      <c r="C285" s="338">
        <v>7.0000000000000007E-2</v>
      </c>
      <c r="D285" s="153">
        <v>19751.990000000002</v>
      </c>
      <c r="E285" s="117" t="s">
        <v>546</v>
      </c>
    </row>
    <row r="286" spans="1:5" ht="15" x14ac:dyDescent="0.2">
      <c r="A286" s="519">
        <v>80582</v>
      </c>
      <c r="B286" s="525" t="s">
        <v>663</v>
      </c>
      <c r="C286" s="338">
        <v>7.0000000000000007E-2</v>
      </c>
      <c r="D286" s="153">
        <v>19751.990000000002</v>
      </c>
      <c r="E286" s="117" t="s">
        <v>546</v>
      </c>
    </row>
    <row r="287" spans="1:5" ht="15" x14ac:dyDescent="0.2">
      <c r="A287" s="519">
        <v>80583</v>
      </c>
      <c r="B287" s="525" t="s">
        <v>664</v>
      </c>
      <c r="C287" s="338">
        <v>7.0000000000000007E-2</v>
      </c>
      <c r="D287" s="153">
        <v>19751.990000000002</v>
      </c>
      <c r="E287" s="117" t="s">
        <v>546</v>
      </c>
    </row>
    <row r="288" spans="1:5" ht="15" x14ac:dyDescent="0.2">
      <c r="A288" s="519">
        <v>80584</v>
      </c>
      <c r="B288" s="525" t="s">
        <v>665</v>
      </c>
      <c r="C288" s="338">
        <v>7.0000000000000007E-2</v>
      </c>
      <c r="D288" s="153">
        <v>19751.990000000002</v>
      </c>
      <c r="E288" s="117" t="s">
        <v>546</v>
      </c>
    </row>
    <row r="289" spans="1:5" ht="15" x14ac:dyDescent="0.2">
      <c r="A289" s="519">
        <v>80585</v>
      </c>
      <c r="B289" s="525" t="s">
        <v>666</v>
      </c>
      <c r="C289" s="338">
        <v>7.0000000000000007E-2</v>
      </c>
      <c r="D289" s="153">
        <v>19751.990000000002</v>
      </c>
      <c r="E289" s="117" t="s">
        <v>546</v>
      </c>
    </row>
    <row r="290" spans="1:5" ht="15" x14ac:dyDescent="0.2">
      <c r="A290" s="519">
        <v>80586</v>
      </c>
      <c r="B290" s="525" t="s">
        <v>667</v>
      </c>
      <c r="C290" s="338">
        <v>7.0000000000000007E-2</v>
      </c>
      <c r="D290" s="153">
        <v>19751.990000000002</v>
      </c>
      <c r="E290" s="117" t="s">
        <v>546</v>
      </c>
    </row>
    <row r="291" spans="1:5" ht="15" x14ac:dyDescent="0.2">
      <c r="A291" s="519">
        <v>80587</v>
      </c>
      <c r="B291" s="525" t="s">
        <v>668</v>
      </c>
      <c r="C291" s="338">
        <v>7.0000000000000007E-2</v>
      </c>
      <c r="D291" s="153">
        <v>19751.990000000002</v>
      </c>
      <c r="E291" s="117" t="s">
        <v>546</v>
      </c>
    </row>
    <row r="292" spans="1:5" ht="15" x14ac:dyDescent="0.2">
      <c r="A292" s="519">
        <v>80588</v>
      </c>
      <c r="B292" s="525" t="s">
        <v>669</v>
      </c>
      <c r="C292" s="338">
        <v>7.0000000000000007E-2</v>
      </c>
      <c r="D292" s="153">
        <v>19751.990000000002</v>
      </c>
      <c r="E292" s="117" t="s">
        <v>546</v>
      </c>
    </row>
    <row r="293" spans="1:5" ht="15" x14ac:dyDescent="0.2">
      <c r="A293" s="519">
        <v>80589</v>
      </c>
      <c r="B293" s="525" t="s">
        <v>670</v>
      </c>
      <c r="C293" s="338">
        <v>7.0000000000000007E-2</v>
      </c>
      <c r="D293" s="153">
        <v>19751.990000000002</v>
      </c>
      <c r="E293" s="117" t="s">
        <v>546</v>
      </c>
    </row>
    <row r="294" spans="1:5" ht="15" x14ac:dyDescent="0.2">
      <c r="A294" s="519">
        <v>80590</v>
      </c>
      <c r="B294" s="525" t="s">
        <v>671</v>
      </c>
      <c r="C294" s="338">
        <v>7.0000000000000007E-2</v>
      </c>
      <c r="D294" s="153">
        <v>19751.990000000002</v>
      </c>
      <c r="E294" s="117" t="s">
        <v>546</v>
      </c>
    </row>
    <row r="295" spans="1:5" ht="15" x14ac:dyDescent="0.2">
      <c r="A295" s="519">
        <v>80591</v>
      </c>
      <c r="B295" s="525" t="s">
        <v>672</v>
      </c>
      <c r="C295" s="338">
        <v>7.0000000000000007E-2</v>
      </c>
      <c r="D295" s="153">
        <v>19751.990000000002</v>
      </c>
      <c r="E295" s="117" t="s">
        <v>546</v>
      </c>
    </row>
    <row r="296" spans="1:5" ht="15" x14ac:dyDescent="0.2">
      <c r="A296" s="519">
        <v>80592</v>
      </c>
      <c r="B296" s="525" t="s">
        <v>673</v>
      </c>
      <c r="C296" s="338">
        <v>7.0000000000000007E-2</v>
      </c>
      <c r="D296" s="153">
        <v>19751.990000000002</v>
      </c>
      <c r="E296" s="117" t="s">
        <v>546</v>
      </c>
    </row>
    <row r="297" spans="1:5" ht="15" x14ac:dyDescent="0.2">
      <c r="A297" s="519">
        <v>80593</v>
      </c>
      <c r="B297" s="525" t="s">
        <v>674</v>
      </c>
      <c r="C297" s="338">
        <v>7.0000000000000007E-2</v>
      </c>
      <c r="D297" s="153">
        <v>19751.990000000002</v>
      </c>
      <c r="E297" s="117" t="s">
        <v>546</v>
      </c>
    </row>
    <row r="298" spans="1:5" ht="15" x14ac:dyDescent="0.2">
      <c r="A298" s="519">
        <v>80594</v>
      </c>
      <c r="B298" s="525" t="s">
        <v>675</v>
      </c>
      <c r="C298" s="338">
        <v>7.0000000000000007E-2</v>
      </c>
      <c r="D298" s="153">
        <v>19751.990000000002</v>
      </c>
      <c r="E298" s="117" t="s">
        <v>546</v>
      </c>
    </row>
    <row r="299" spans="1:5" ht="15" x14ac:dyDescent="0.2">
      <c r="A299" s="519">
        <v>80595</v>
      </c>
      <c r="B299" s="525" t="s">
        <v>676</v>
      </c>
      <c r="C299" s="338">
        <v>7.0000000000000007E-2</v>
      </c>
      <c r="D299" s="153">
        <v>19751.990000000002</v>
      </c>
      <c r="E299" s="117" t="s">
        <v>546</v>
      </c>
    </row>
    <row r="300" spans="1:5" ht="15" x14ac:dyDescent="0.2">
      <c r="A300" s="519">
        <v>80596</v>
      </c>
      <c r="B300" s="525" t="s">
        <v>677</v>
      </c>
      <c r="C300" s="338">
        <v>7.0000000000000007E-2</v>
      </c>
      <c r="D300" s="153">
        <v>19751.990000000002</v>
      </c>
      <c r="E300" s="117" t="s">
        <v>546</v>
      </c>
    </row>
    <row r="301" spans="1:5" ht="15" x14ac:dyDescent="0.2">
      <c r="A301" s="519">
        <v>80597</v>
      </c>
      <c r="B301" s="525" t="s">
        <v>678</v>
      </c>
      <c r="C301" s="338">
        <v>7.0000000000000007E-2</v>
      </c>
      <c r="D301" s="153">
        <v>19751.990000000002</v>
      </c>
      <c r="E301" s="117" t="s">
        <v>546</v>
      </c>
    </row>
    <row r="302" spans="1:5" ht="15" x14ac:dyDescent="0.2">
      <c r="A302" s="519">
        <v>80598</v>
      </c>
      <c r="B302" s="525" t="s">
        <v>679</v>
      </c>
      <c r="C302" s="338">
        <v>7.0000000000000007E-2</v>
      </c>
      <c r="D302" s="153">
        <v>19751.990000000002</v>
      </c>
      <c r="E302" s="117" t="s">
        <v>546</v>
      </c>
    </row>
    <row r="303" spans="1:5" ht="15" x14ac:dyDescent="0.2">
      <c r="A303" s="519">
        <v>80599</v>
      </c>
      <c r="B303" s="525" t="s">
        <v>680</v>
      </c>
      <c r="C303" s="338">
        <v>7.0000000000000007E-2</v>
      </c>
      <c r="D303" s="153">
        <v>19751.990000000002</v>
      </c>
      <c r="E303" s="117" t="s">
        <v>546</v>
      </c>
    </row>
    <row r="304" spans="1:5" ht="15" x14ac:dyDescent="0.2">
      <c r="A304" s="519">
        <v>80600</v>
      </c>
      <c r="B304" s="525" t="s">
        <v>681</v>
      </c>
      <c r="C304" s="338">
        <v>7.0000000000000007E-2</v>
      </c>
      <c r="D304" s="153">
        <v>19751.990000000002</v>
      </c>
      <c r="E304" s="117" t="s">
        <v>546</v>
      </c>
    </row>
    <row r="305" spans="1:5" ht="15" x14ac:dyDescent="0.2">
      <c r="A305" s="519">
        <v>80601</v>
      </c>
      <c r="B305" s="525" t="s">
        <v>682</v>
      </c>
      <c r="C305" s="338">
        <v>7.0000000000000007E-2</v>
      </c>
      <c r="D305" s="153">
        <v>19751.990000000002</v>
      </c>
      <c r="E305" s="117" t="s">
        <v>546</v>
      </c>
    </row>
    <row r="306" spans="1:5" ht="15" x14ac:dyDescent="0.2">
      <c r="A306" s="519">
        <v>80602</v>
      </c>
      <c r="B306" s="525" t="s">
        <v>683</v>
      </c>
      <c r="C306" s="338">
        <v>7.0000000000000007E-2</v>
      </c>
      <c r="D306" s="153">
        <v>19751.990000000002</v>
      </c>
      <c r="E306" s="117" t="s">
        <v>546</v>
      </c>
    </row>
    <row r="307" spans="1:5" ht="15" x14ac:dyDescent="0.2">
      <c r="A307" s="519">
        <v>80603</v>
      </c>
      <c r="B307" s="525" t="s">
        <v>684</v>
      </c>
      <c r="C307" s="338">
        <v>7.0000000000000007E-2</v>
      </c>
      <c r="D307" s="153">
        <v>19751.990000000002</v>
      </c>
      <c r="E307" s="117" t="s">
        <v>546</v>
      </c>
    </row>
    <row r="308" spans="1:5" ht="15" x14ac:dyDescent="0.2">
      <c r="A308" s="519">
        <v>80604</v>
      </c>
      <c r="B308" s="525" t="s">
        <v>685</v>
      </c>
      <c r="C308" s="338">
        <v>7.0000000000000007E-2</v>
      </c>
      <c r="D308" s="153">
        <v>19751.990000000002</v>
      </c>
      <c r="E308" s="117" t="s">
        <v>546</v>
      </c>
    </row>
    <row r="309" spans="1:5" ht="15" x14ac:dyDescent="0.2">
      <c r="A309" s="519">
        <v>80605</v>
      </c>
      <c r="B309" s="525" t="s">
        <v>686</v>
      </c>
      <c r="C309" s="338">
        <v>7.0000000000000007E-2</v>
      </c>
      <c r="D309" s="153">
        <v>19751.990000000002</v>
      </c>
      <c r="E309" s="117" t="s">
        <v>546</v>
      </c>
    </row>
    <row r="310" spans="1:5" ht="15" x14ac:dyDescent="0.2">
      <c r="A310" s="519">
        <v>80606</v>
      </c>
      <c r="B310" s="525" t="s">
        <v>687</v>
      </c>
      <c r="C310" s="338">
        <v>7.0000000000000007E-2</v>
      </c>
      <c r="D310" s="153">
        <v>19751.990000000002</v>
      </c>
      <c r="E310" s="117" t="s">
        <v>546</v>
      </c>
    </row>
    <row r="311" spans="1:5" ht="15" x14ac:dyDescent="0.2">
      <c r="A311" s="519">
        <v>80607</v>
      </c>
      <c r="B311" s="525" t="s">
        <v>688</v>
      </c>
      <c r="C311" s="338">
        <v>7.0000000000000007E-2</v>
      </c>
      <c r="D311" s="153">
        <v>19751.990000000002</v>
      </c>
      <c r="E311" s="117" t="s">
        <v>546</v>
      </c>
    </row>
    <row r="312" spans="1:5" ht="15" x14ac:dyDescent="0.2">
      <c r="A312" s="519">
        <v>80608</v>
      </c>
      <c r="B312" s="525" t="s">
        <v>689</v>
      </c>
      <c r="C312" s="338">
        <v>7.0000000000000007E-2</v>
      </c>
      <c r="D312" s="153">
        <v>19751.990000000002</v>
      </c>
      <c r="E312" s="117" t="s">
        <v>546</v>
      </c>
    </row>
    <row r="313" spans="1:5" ht="15" x14ac:dyDescent="0.2">
      <c r="A313" s="519">
        <v>80609</v>
      </c>
      <c r="B313" s="525" t="s">
        <v>690</v>
      </c>
      <c r="C313" s="338">
        <v>7.0000000000000007E-2</v>
      </c>
      <c r="D313" s="153">
        <v>19751.990000000002</v>
      </c>
      <c r="E313" s="117" t="s">
        <v>546</v>
      </c>
    </row>
    <row r="314" spans="1:5" ht="15" x14ac:dyDescent="0.2">
      <c r="A314" s="519">
        <v>80610</v>
      </c>
      <c r="B314" s="525" t="s">
        <v>691</v>
      </c>
      <c r="C314" s="338">
        <v>7.0000000000000007E-2</v>
      </c>
      <c r="D314" s="153">
        <v>19751.990000000002</v>
      </c>
      <c r="E314" s="117" t="s">
        <v>546</v>
      </c>
    </row>
    <row r="315" spans="1:5" ht="15" x14ac:dyDescent="0.2">
      <c r="A315" s="519">
        <v>80611</v>
      </c>
      <c r="B315" s="525" t="s">
        <v>692</v>
      </c>
      <c r="C315" s="338">
        <v>7.0000000000000007E-2</v>
      </c>
      <c r="D315" s="153">
        <v>19751.990000000002</v>
      </c>
      <c r="E315" s="117" t="s">
        <v>546</v>
      </c>
    </row>
    <row r="316" spans="1:5" ht="15" x14ac:dyDescent="0.2">
      <c r="A316" s="519">
        <v>80612</v>
      </c>
      <c r="B316" s="525" t="s">
        <v>693</v>
      </c>
      <c r="C316" s="338">
        <v>7.0000000000000007E-2</v>
      </c>
      <c r="D316" s="153">
        <v>19751.990000000002</v>
      </c>
      <c r="E316" s="117" t="s">
        <v>546</v>
      </c>
    </row>
    <row r="317" spans="1:5" ht="15" x14ac:dyDescent="0.2">
      <c r="A317" s="519">
        <v>80613</v>
      </c>
      <c r="B317" s="525" t="s">
        <v>694</v>
      </c>
      <c r="C317" s="338">
        <v>7.0000000000000007E-2</v>
      </c>
      <c r="D317" s="153">
        <v>19751.990000000002</v>
      </c>
      <c r="E317" s="117" t="s">
        <v>546</v>
      </c>
    </row>
    <row r="318" spans="1:5" ht="15" x14ac:dyDescent="0.2">
      <c r="A318" s="519">
        <v>80614</v>
      </c>
      <c r="B318" s="525" t="s">
        <v>695</v>
      </c>
      <c r="C318" s="338">
        <v>7.0000000000000007E-2</v>
      </c>
      <c r="D318" s="153">
        <v>19751.990000000002</v>
      </c>
      <c r="E318" s="117" t="s">
        <v>546</v>
      </c>
    </row>
    <row r="319" spans="1:5" ht="15" x14ac:dyDescent="0.2">
      <c r="A319" s="519">
        <v>80615</v>
      </c>
      <c r="B319" s="525" t="s">
        <v>696</v>
      </c>
      <c r="C319" s="338">
        <v>7.0000000000000007E-2</v>
      </c>
      <c r="D319" s="153">
        <v>19751.990000000002</v>
      </c>
      <c r="E319" s="117" t="s">
        <v>546</v>
      </c>
    </row>
    <row r="320" spans="1:5" ht="15" x14ac:dyDescent="0.2">
      <c r="A320" s="519">
        <v>80616</v>
      </c>
      <c r="B320" s="525" t="s">
        <v>697</v>
      </c>
      <c r="C320" s="338">
        <v>7.0000000000000007E-2</v>
      </c>
      <c r="D320" s="153">
        <v>19751.990000000002</v>
      </c>
      <c r="E320" s="117" t="s">
        <v>546</v>
      </c>
    </row>
    <row r="321" spans="1:5" ht="15" x14ac:dyDescent="0.2">
      <c r="A321" s="519">
        <v>80617</v>
      </c>
      <c r="B321" s="525" t="s">
        <v>698</v>
      </c>
      <c r="C321" s="338">
        <v>7.0000000000000007E-2</v>
      </c>
      <c r="D321" s="153">
        <v>19751.990000000002</v>
      </c>
      <c r="E321" s="117" t="s">
        <v>546</v>
      </c>
    </row>
    <row r="322" spans="1:5" ht="15" x14ac:dyDescent="0.2">
      <c r="A322" s="519">
        <v>80618</v>
      </c>
      <c r="B322" s="525" t="s">
        <v>699</v>
      </c>
      <c r="C322" s="338">
        <v>7.0000000000000007E-2</v>
      </c>
      <c r="D322" s="153">
        <v>19751.990000000002</v>
      </c>
      <c r="E322" s="117" t="s">
        <v>546</v>
      </c>
    </row>
    <row r="323" spans="1:5" ht="15" x14ac:dyDescent="0.2">
      <c r="A323" s="519">
        <v>80619</v>
      </c>
      <c r="B323" s="525" t="s">
        <v>700</v>
      </c>
      <c r="C323" s="338">
        <v>7.0000000000000007E-2</v>
      </c>
      <c r="D323" s="153">
        <v>19751.990000000002</v>
      </c>
      <c r="E323" s="117" t="s">
        <v>546</v>
      </c>
    </row>
    <row r="324" spans="1:5" ht="15" x14ac:dyDescent="0.2">
      <c r="A324" s="519">
        <v>80620</v>
      </c>
      <c r="B324" s="525" t="s">
        <v>701</v>
      </c>
      <c r="C324" s="338">
        <v>7.0000000000000007E-2</v>
      </c>
      <c r="D324" s="153">
        <v>19751.990000000002</v>
      </c>
      <c r="E324" s="117" t="s">
        <v>546</v>
      </c>
    </row>
    <row r="325" spans="1:5" ht="15" x14ac:dyDescent="0.2">
      <c r="A325" s="519">
        <v>80621</v>
      </c>
      <c r="B325" s="525" t="s">
        <v>702</v>
      </c>
      <c r="C325" s="338">
        <v>7.0000000000000007E-2</v>
      </c>
      <c r="D325" s="153">
        <v>19751.990000000002</v>
      </c>
      <c r="E325" s="117" t="s">
        <v>546</v>
      </c>
    </row>
    <row r="326" spans="1:5" ht="15" x14ac:dyDescent="0.2">
      <c r="A326" s="519">
        <v>80573</v>
      </c>
      <c r="B326" s="525" t="s">
        <v>703</v>
      </c>
      <c r="C326" s="338">
        <v>7.0000000000000007E-2</v>
      </c>
      <c r="D326" s="153">
        <v>19751.990000000002</v>
      </c>
      <c r="E326" s="117" t="s">
        <v>546</v>
      </c>
    </row>
    <row r="327" spans="1:5" ht="15" x14ac:dyDescent="0.2">
      <c r="A327" s="519">
        <v>80574</v>
      </c>
      <c r="B327" s="525" t="s">
        <v>704</v>
      </c>
      <c r="C327" s="338">
        <v>7.0000000000000007E-2</v>
      </c>
      <c r="D327" s="153">
        <v>19751.990000000002</v>
      </c>
      <c r="E327" s="117" t="s">
        <v>546</v>
      </c>
    </row>
    <row r="328" spans="1:5" ht="15" x14ac:dyDescent="0.2">
      <c r="A328" s="519">
        <v>80575</v>
      </c>
      <c r="B328" s="525" t="s">
        <v>705</v>
      </c>
      <c r="C328" s="338">
        <v>7.0000000000000007E-2</v>
      </c>
      <c r="D328" s="153">
        <v>19751.990000000002</v>
      </c>
      <c r="E328" s="117" t="s">
        <v>546</v>
      </c>
    </row>
    <row r="329" spans="1:5" ht="15" x14ac:dyDescent="0.2">
      <c r="A329" s="519">
        <v>80576</v>
      </c>
      <c r="B329" s="525" t="s">
        <v>706</v>
      </c>
      <c r="C329" s="338">
        <v>7.0000000000000007E-2</v>
      </c>
      <c r="D329" s="153">
        <v>19751.990000000002</v>
      </c>
      <c r="E329" s="117" t="s">
        <v>546</v>
      </c>
    </row>
    <row r="330" spans="1:5" ht="15" x14ac:dyDescent="0.2">
      <c r="A330" s="519">
        <v>80543</v>
      </c>
      <c r="B330" s="525" t="s">
        <v>707</v>
      </c>
      <c r="C330" s="338">
        <v>7.0000000000000007E-2</v>
      </c>
      <c r="D330" s="153">
        <v>19751.990000000002</v>
      </c>
      <c r="E330" s="117" t="s">
        <v>546</v>
      </c>
    </row>
    <row r="331" spans="1:5" ht="15" x14ac:dyDescent="0.2">
      <c r="A331" s="519">
        <v>80544</v>
      </c>
      <c r="B331" s="525" t="s">
        <v>708</v>
      </c>
      <c r="C331" s="338">
        <v>7.0000000000000007E-2</v>
      </c>
      <c r="D331" s="153">
        <v>19751.990000000002</v>
      </c>
      <c r="E331" s="117" t="s">
        <v>546</v>
      </c>
    </row>
    <row r="332" spans="1:5" ht="15" x14ac:dyDescent="0.2">
      <c r="A332" s="519">
        <v>80545</v>
      </c>
      <c r="B332" s="525" t="s">
        <v>709</v>
      </c>
      <c r="C332" s="338">
        <v>7.0000000000000007E-2</v>
      </c>
      <c r="D332" s="153">
        <v>19751.990000000002</v>
      </c>
      <c r="E332" s="117" t="s">
        <v>546</v>
      </c>
    </row>
    <row r="333" spans="1:5" ht="15" x14ac:dyDescent="0.2">
      <c r="A333" s="519">
        <v>80546</v>
      </c>
      <c r="B333" s="525" t="s">
        <v>710</v>
      </c>
      <c r="C333" s="338">
        <v>7.0000000000000007E-2</v>
      </c>
      <c r="D333" s="153">
        <v>19751.990000000002</v>
      </c>
      <c r="E333" s="117" t="s">
        <v>546</v>
      </c>
    </row>
    <row r="334" spans="1:5" ht="15" x14ac:dyDescent="0.2">
      <c r="A334" s="519">
        <v>80547</v>
      </c>
      <c r="B334" s="525" t="s">
        <v>711</v>
      </c>
      <c r="C334" s="338">
        <v>7.0000000000000007E-2</v>
      </c>
      <c r="D334" s="153">
        <v>19751.990000000002</v>
      </c>
      <c r="E334" s="117" t="s">
        <v>546</v>
      </c>
    </row>
    <row r="335" spans="1:5" ht="15" x14ac:dyDescent="0.2">
      <c r="A335" s="519">
        <v>80548</v>
      </c>
      <c r="B335" s="525" t="s">
        <v>712</v>
      </c>
      <c r="C335" s="338">
        <v>7.0000000000000007E-2</v>
      </c>
      <c r="D335" s="153">
        <v>19751.990000000002</v>
      </c>
      <c r="E335" s="117" t="s">
        <v>546</v>
      </c>
    </row>
    <row r="336" spans="1:5" ht="15" x14ac:dyDescent="0.2">
      <c r="A336" s="519">
        <v>80549</v>
      </c>
      <c r="B336" s="525" t="s">
        <v>713</v>
      </c>
      <c r="C336" s="338">
        <v>7.0000000000000007E-2</v>
      </c>
      <c r="D336" s="153">
        <v>19751.990000000002</v>
      </c>
      <c r="E336" s="117" t="s">
        <v>546</v>
      </c>
    </row>
    <row r="337" spans="1:5" ht="15" x14ac:dyDescent="0.2">
      <c r="A337" s="519">
        <v>80550</v>
      </c>
      <c r="B337" s="525" t="s">
        <v>714</v>
      </c>
      <c r="C337" s="338">
        <v>7.0000000000000007E-2</v>
      </c>
      <c r="D337" s="153">
        <v>19751.990000000002</v>
      </c>
      <c r="E337" s="117" t="s">
        <v>546</v>
      </c>
    </row>
    <row r="338" spans="1:5" ht="15" x14ac:dyDescent="0.2">
      <c r="A338" s="519">
        <v>80551</v>
      </c>
      <c r="B338" s="525" t="s">
        <v>715</v>
      </c>
      <c r="C338" s="338">
        <v>7.0000000000000007E-2</v>
      </c>
      <c r="D338" s="153">
        <v>19751.990000000002</v>
      </c>
      <c r="E338" s="117" t="s">
        <v>546</v>
      </c>
    </row>
    <row r="339" spans="1:5" ht="15" x14ac:dyDescent="0.2">
      <c r="A339" s="519">
        <v>80552</v>
      </c>
      <c r="B339" s="525" t="s">
        <v>716</v>
      </c>
      <c r="C339" s="338">
        <v>7.0000000000000007E-2</v>
      </c>
      <c r="D339" s="153">
        <v>19751.990000000002</v>
      </c>
      <c r="E339" s="117" t="s">
        <v>546</v>
      </c>
    </row>
    <row r="340" spans="1:5" ht="15" x14ac:dyDescent="0.2">
      <c r="A340" s="519">
        <v>80553</v>
      </c>
      <c r="B340" s="525" t="s">
        <v>717</v>
      </c>
      <c r="C340" s="338">
        <v>7.0000000000000007E-2</v>
      </c>
      <c r="D340" s="153">
        <v>19751.990000000002</v>
      </c>
      <c r="E340" s="117" t="s">
        <v>546</v>
      </c>
    </row>
    <row r="341" spans="1:5" ht="15" x14ac:dyDescent="0.2">
      <c r="A341" s="519">
        <v>80554</v>
      </c>
      <c r="B341" s="525" t="s">
        <v>718</v>
      </c>
      <c r="C341" s="338">
        <v>7.0000000000000007E-2</v>
      </c>
      <c r="D341" s="153">
        <v>19751.990000000002</v>
      </c>
      <c r="E341" s="117" t="s">
        <v>546</v>
      </c>
    </row>
    <row r="342" spans="1:5" ht="15" x14ac:dyDescent="0.2">
      <c r="A342" s="519">
        <v>80555</v>
      </c>
      <c r="B342" s="525" t="s">
        <v>719</v>
      </c>
      <c r="C342" s="338">
        <v>7.0000000000000007E-2</v>
      </c>
      <c r="D342" s="153">
        <v>19751.990000000002</v>
      </c>
      <c r="E342" s="117" t="s">
        <v>546</v>
      </c>
    </row>
    <row r="343" spans="1:5" ht="15" x14ac:dyDescent="0.2">
      <c r="A343" s="519">
        <v>80556</v>
      </c>
      <c r="B343" s="525" t="s">
        <v>720</v>
      </c>
      <c r="C343" s="338">
        <v>7.0000000000000007E-2</v>
      </c>
      <c r="D343" s="153">
        <v>19751.990000000002</v>
      </c>
      <c r="E343" s="117" t="s">
        <v>546</v>
      </c>
    </row>
    <row r="344" spans="1:5" ht="15" x14ac:dyDescent="0.2">
      <c r="A344" s="519">
        <v>80557</v>
      </c>
      <c r="B344" s="525" t="s">
        <v>721</v>
      </c>
      <c r="C344" s="338">
        <v>7.0000000000000007E-2</v>
      </c>
      <c r="D344" s="153">
        <v>19751.990000000002</v>
      </c>
      <c r="E344" s="117" t="s">
        <v>546</v>
      </c>
    </row>
    <row r="345" spans="1:5" ht="15" x14ac:dyDescent="0.2">
      <c r="A345" s="519">
        <v>80558</v>
      </c>
      <c r="B345" s="525" t="s">
        <v>722</v>
      </c>
      <c r="C345" s="338">
        <v>7.0000000000000007E-2</v>
      </c>
      <c r="D345" s="153">
        <v>19751.990000000002</v>
      </c>
      <c r="E345" s="117" t="s">
        <v>546</v>
      </c>
    </row>
    <row r="346" spans="1:5" ht="15" x14ac:dyDescent="0.2">
      <c r="A346" s="519">
        <v>80559</v>
      </c>
      <c r="B346" s="525" t="s">
        <v>723</v>
      </c>
      <c r="C346" s="338">
        <v>7.0000000000000007E-2</v>
      </c>
      <c r="D346" s="153">
        <v>19751.990000000002</v>
      </c>
      <c r="E346" s="117" t="s">
        <v>546</v>
      </c>
    </row>
    <row r="347" spans="1:5" ht="15" x14ac:dyDescent="0.2">
      <c r="A347" s="519">
        <v>80560</v>
      </c>
      <c r="B347" s="525" t="s">
        <v>724</v>
      </c>
      <c r="C347" s="338">
        <v>7.0000000000000007E-2</v>
      </c>
      <c r="D347" s="153">
        <v>19751.990000000002</v>
      </c>
      <c r="E347" s="117" t="s">
        <v>546</v>
      </c>
    </row>
    <row r="348" spans="1:5" ht="15" x14ac:dyDescent="0.2">
      <c r="A348" s="519">
        <v>80561</v>
      </c>
      <c r="B348" s="525" t="s">
        <v>725</v>
      </c>
      <c r="C348" s="338">
        <v>7.0000000000000007E-2</v>
      </c>
      <c r="D348" s="153">
        <v>19751.990000000002</v>
      </c>
      <c r="E348" s="117" t="s">
        <v>546</v>
      </c>
    </row>
    <row r="349" spans="1:5" ht="15" x14ac:dyDescent="0.2">
      <c r="A349" s="519">
        <v>80562</v>
      </c>
      <c r="B349" s="525" t="s">
        <v>726</v>
      </c>
      <c r="C349" s="338">
        <v>7.0000000000000007E-2</v>
      </c>
      <c r="D349" s="153">
        <v>19751.990000000002</v>
      </c>
      <c r="E349" s="117" t="s">
        <v>546</v>
      </c>
    </row>
    <row r="350" spans="1:5" ht="15" x14ac:dyDescent="0.2">
      <c r="A350" s="519">
        <v>80563</v>
      </c>
      <c r="B350" s="525" t="s">
        <v>727</v>
      </c>
      <c r="C350" s="338">
        <v>7.0000000000000007E-2</v>
      </c>
      <c r="D350" s="153">
        <v>19751.990000000002</v>
      </c>
      <c r="E350" s="117" t="s">
        <v>546</v>
      </c>
    </row>
    <row r="351" spans="1:5" ht="15" x14ac:dyDescent="0.2">
      <c r="A351" s="519">
        <v>80564</v>
      </c>
      <c r="B351" s="525" t="s">
        <v>728</v>
      </c>
      <c r="C351" s="338">
        <v>7.0000000000000007E-2</v>
      </c>
      <c r="D351" s="153">
        <v>19751.990000000002</v>
      </c>
      <c r="E351" s="117" t="s">
        <v>546</v>
      </c>
    </row>
    <row r="352" spans="1:5" ht="15" x14ac:dyDescent="0.2">
      <c r="A352" s="519">
        <v>80565</v>
      </c>
      <c r="B352" s="525" t="s">
        <v>729</v>
      </c>
      <c r="C352" s="338">
        <v>7.0000000000000007E-2</v>
      </c>
      <c r="D352" s="153">
        <v>19751.990000000002</v>
      </c>
      <c r="E352" s="117" t="s">
        <v>546</v>
      </c>
    </row>
    <row r="353" spans="1:5" ht="15" x14ac:dyDescent="0.2">
      <c r="A353" s="519">
        <v>80566</v>
      </c>
      <c r="B353" s="525" t="s">
        <v>730</v>
      </c>
      <c r="C353" s="338">
        <v>7.0000000000000007E-2</v>
      </c>
      <c r="D353" s="153">
        <v>19751.990000000002</v>
      </c>
      <c r="E353" s="117" t="s">
        <v>546</v>
      </c>
    </row>
    <row r="354" spans="1:5" ht="15" x14ac:dyDescent="0.2">
      <c r="A354" s="519">
        <v>80567</v>
      </c>
      <c r="B354" s="525" t="s">
        <v>731</v>
      </c>
      <c r="C354" s="338">
        <v>7.0000000000000007E-2</v>
      </c>
      <c r="D354" s="153">
        <v>19751.990000000002</v>
      </c>
      <c r="E354" s="117" t="s">
        <v>546</v>
      </c>
    </row>
    <row r="355" spans="1:5" ht="15" x14ac:dyDescent="0.2">
      <c r="A355" s="519">
        <v>80568</v>
      </c>
      <c r="B355" s="525" t="s">
        <v>732</v>
      </c>
      <c r="C355" s="338">
        <v>7.0000000000000007E-2</v>
      </c>
      <c r="D355" s="153">
        <v>19751.990000000002</v>
      </c>
      <c r="E355" s="117" t="s">
        <v>546</v>
      </c>
    </row>
    <row r="356" spans="1:5" ht="15" x14ac:dyDescent="0.2">
      <c r="A356" s="519">
        <v>80509</v>
      </c>
      <c r="B356" s="525" t="s">
        <v>733</v>
      </c>
      <c r="C356" s="338">
        <v>7.0000000000000007E-2</v>
      </c>
      <c r="D356" s="153">
        <v>19751.990000000002</v>
      </c>
      <c r="E356" s="117" t="s">
        <v>546</v>
      </c>
    </row>
    <row r="357" spans="1:5" ht="15" x14ac:dyDescent="0.2">
      <c r="A357" s="519">
        <v>80511</v>
      </c>
      <c r="B357" s="525" t="s">
        <v>734</v>
      </c>
      <c r="C357" s="338">
        <v>7.0000000000000007E-2</v>
      </c>
      <c r="D357" s="153">
        <v>19751.990000000002</v>
      </c>
      <c r="E357" s="117" t="s">
        <v>546</v>
      </c>
    </row>
    <row r="358" spans="1:5" ht="15" x14ac:dyDescent="0.2">
      <c r="A358" s="519">
        <v>80512</v>
      </c>
      <c r="B358" s="525" t="s">
        <v>735</v>
      </c>
      <c r="C358" s="338">
        <v>7.0000000000000007E-2</v>
      </c>
      <c r="D358" s="153">
        <v>19751.990000000002</v>
      </c>
      <c r="E358" s="117" t="s">
        <v>546</v>
      </c>
    </row>
    <row r="359" spans="1:5" ht="15" x14ac:dyDescent="0.2">
      <c r="A359" s="519">
        <v>80513</v>
      </c>
      <c r="B359" s="525" t="s">
        <v>736</v>
      </c>
      <c r="C359" s="338">
        <v>7.0000000000000007E-2</v>
      </c>
      <c r="D359" s="153">
        <v>19751.990000000002</v>
      </c>
      <c r="E359" s="117" t="s">
        <v>546</v>
      </c>
    </row>
    <row r="360" spans="1:5" ht="15" x14ac:dyDescent="0.2">
      <c r="A360" s="519">
        <v>80514</v>
      </c>
      <c r="B360" s="525" t="s">
        <v>737</v>
      </c>
      <c r="C360" s="338">
        <v>7.0000000000000007E-2</v>
      </c>
      <c r="D360" s="153">
        <v>19751.990000000002</v>
      </c>
      <c r="E360" s="117" t="s">
        <v>546</v>
      </c>
    </row>
    <row r="361" spans="1:5" ht="15" x14ac:dyDescent="0.2">
      <c r="A361" s="519">
        <v>80515</v>
      </c>
      <c r="B361" s="525" t="s">
        <v>738</v>
      </c>
      <c r="C361" s="338">
        <v>7.0000000000000007E-2</v>
      </c>
      <c r="D361" s="153">
        <v>19751.990000000002</v>
      </c>
      <c r="E361" s="117" t="s">
        <v>546</v>
      </c>
    </row>
    <row r="362" spans="1:5" ht="15" x14ac:dyDescent="0.2">
      <c r="A362" s="519">
        <v>80516</v>
      </c>
      <c r="B362" s="525" t="s">
        <v>739</v>
      </c>
      <c r="C362" s="338">
        <v>7.0000000000000007E-2</v>
      </c>
      <c r="D362" s="153">
        <v>19751.990000000002</v>
      </c>
      <c r="E362" s="117" t="s">
        <v>546</v>
      </c>
    </row>
    <row r="363" spans="1:5" ht="15" x14ac:dyDescent="0.2">
      <c r="A363" s="519">
        <v>80517</v>
      </c>
      <c r="B363" s="525" t="s">
        <v>740</v>
      </c>
      <c r="C363" s="338">
        <v>7.0000000000000007E-2</v>
      </c>
      <c r="D363" s="153">
        <v>19751.990000000002</v>
      </c>
      <c r="E363" s="117" t="s">
        <v>546</v>
      </c>
    </row>
    <row r="364" spans="1:5" ht="15" x14ac:dyDescent="0.2">
      <c r="A364" s="519">
        <v>80518</v>
      </c>
      <c r="B364" s="525" t="s">
        <v>741</v>
      </c>
      <c r="C364" s="338">
        <v>7.0000000000000007E-2</v>
      </c>
      <c r="D364" s="153">
        <v>19751.990000000002</v>
      </c>
      <c r="E364" s="117" t="s">
        <v>546</v>
      </c>
    </row>
    <row r="365" spans="1:5" ht="15" x14ac:dyDescent="0.2">
      <c r="A365" s="519">
        <v>80519</v>
      </c>
      <c r="B365" s="525" t="s">
        <v>742</v>
      </c>
      <c r="C365" s="338">
        <v>7.0000000000000007E-2</v>
      </c>
      <c r="D365" s="153">
        <v>19751.990000000002</v>
      </c>
      <c r="E365" s="117" t="s">
        <v>546</v>
      </c>
    </row>
    <row r="366" spans="1:5" ht="15" x14ac:dyDescent="0.2">
      <c r="A366" s="519">
        <v>80520</v>
      </c>
      <c r="B366" s="525" t="s">
        <v>743</v>
      </c>
      <c r="C366" s="338">
        <v>7.0000000000000007E-2</v>
      </c>
      <c r="D366" s="153">
        <v>19751.990000000002</v>
      </c>
      <c r="E366" s="117" t="s">
        <v>546</v>
      </c>
    </row>
    <row r="367" spans="1:5" ht="15" x14ac:dyDescent="0.2">
      <c r="A367" s="519">
        <v>80521</v>
      </c>
      <c r="B367" s="525" t="s">
        <v>744</v>
      </c>
      <c r="C367" s="338">
        <v>7.0000000000000007E-2</v>
      </c>
      <c r="D367" s="153">
        <v>19751.990000000002</v>
      </c>
      <c r="E367" s="117" t="s">
        <v>546</v>
      </c>
    </row>
    <row r="368" spans="1:5" ht="15" x14ac:dyDescent="0.2">
      <c r="A368" s="519">
        <v>80522</v>
      </c>
      <c r="B368" s="525" t="s">
        <v>745</v>
      </c>
      <c r="C368" s="338">
        <v>7.0000000000000007E-2</v>
      </c>
      <c r="D368" s="153">
        <v>19751.990000000002</v>
      </c>
      <c r="E368" s="117" t="s">
        <v>546</v>
      </c>
    </row>
    <row r="369" spans="1:5" ht="15" x14ac:dyDescent="0.2">
      <c r="A369" s="519">
        <v>80523</v>
      </c>
      <c r="B369" s="525" t="s">
        <v>746</v>
      </c>
      <c r="C369" s="338">
        <v>7.0000000000000007E-2</v>
      </c>
      <c r="D369" s="153">
        <v>19751.990000000002</v>
      </c>
      <c r="E369" s="117" t="s">
        <v>546</v>
      </c>
    </row>
    <row r="370" spans="1:5" ht="15" x14ac:dyDescent="0.2">
      <c r="A370" s="519">
        <v>80524</v>
      </c>
      <c r="B370" s="525" t="s">
        <v>747</v>
      </c>
      <c r="C370" s="338">
        <v>7.0000000000000007E-2</v>
      </c>
      <c r="D370" s="153">
        <v>19751.990000000002</v>
      </c>
      <c r="E370" s="117" t="s">
        <v>546</v>
      </c>
    </row>
    <row r="371" spans="1:5" ht="15" x14ac:dyDescent="0.2">
      <c r="A371" s="519">
        <v>80525</v>
      </c>
      <c r="B371" s="525" t="s">
        <v>748</v>
      </c>
      <c r="C371" s="338">
        <v>7.0000000000000007E-2</v>
      </c>
      <c r="D371" s="153">
        <v>19751.990000000002</v>
      </c>
      <c r="E371" s="117" t="s">
        <v>546</v>
      </c>
    </row>
    <row r="372" spans="1:5" ht="15" x14ac:dyDescent="0.2">
      <c r="A372" s="519">
        <v>80526</v>
      </c>
      <c r="B372" s="525" t="s">
        <v>749</v>
      </c>
      <c r="C372" s="338">
        <v>7.0000000000000007E-2</v>
      </c>
      <c r="D372" s="153">
        <v>19751.990000000002</v>
      </c>
      <c r="E372" s="117" t="s">
        <v>546</v>
      </c>
    </row>
    <row r="373" spans="1:5" ht="15" x14ac:dyDescent="0.2">
      <c r="A373" s="519">
        <v>80527</v>
      </c>
      <c r="B373" s="525" t="s">
        <v>750</v>
      </c>
      <c r="C373" s="338">
        <v>7.0000000000000007E-2</v>
      </c>
      <c r="D373" s="153">
        <v>19751.990000000002</v>
      </c>
      <c r="E373" s="117" t="s">
        <v>546</v>
      </c>
    </row>
    <row r="374" spans="1:5" ht="15" x14ac:dyDescent="0.2">
      <c r="A374" s="519">
        <v>80528</v>
      </c>
      <c r="B374" s="525" t="s">
        <v>751</v>
      </c>
      <c r="C374" s="338">
        <v>7.0000000000000007E-2</v>
      </c>
      <c r="D374" s="153">
        <v>19751.990000000002</v>
      </c>
      <c r="E374" s="117" t="s">
        <v>546</v>
      </c>
    </row>
    <row r="375" spans="1:5" ht="15" x14ac:dyDescent="0.2">
      <c r="A375" s="519">
        <v>80529</v>
      </c>
      <c r="B375" s="525" t="s">
        <v>752</v>
      </c>
      <c r="C375" s="338">
        <v>7.0000000000000007E-2</v>
      </c>
      <c r="D375" s="153">
        <v>19751.990000000002</v>
      </c>
      <c r="E375" s="117" t="s">
        <v>546</v>
      </c>
    </row>
    <row r="376" spans="1:5" ht="15" x14ac:dyDescent="0.2">
      <c r="A376" s="519">
        <v>80530</v>
      </c>
      <c r="B376" s="525" t="s">
        <v>753</v>
      </c>
      <c r="C376" s="338">
        <v>7.0000000000000007E-2</v>
      </c>
      <c r="D376" s="153">
        <v>19751.990000000002</v>
      </c>
      <c r="E376" s="117" t="s">
        <v>546</v>
      </c>
    </row>
    <row r="377" spans="1:5" ht="15" x14ac:dyDescent="0.2">
      <c r="A377" s="519">
        <v>80531</v>
      </c>
      <c r="B377" s="525" t="s">
        <v>754</v>
      </c>
      <c r="C377" s="338">
        <v>7.0000000000000007E-2</v>
      </c>
      <c r="D377" s="153">
        <v>19751.990000000002</v>
      </c>
      <c r="E377" s="117" t="s">
        <v>546</v>
      </c>
    </row>
    <row r="378" spans="1:5" ht="15" x14ac:dyDescent="0.2">
      <c r="A378" s="519">
        <v>80532</v>
      </c>
      <c r="B378" s="525" t="s">
        <v>755</v>
      </c>
      <c r="C378" s="338">
        <v>7.0000000000000007E-2</v>
      </c>
      <c r="D378" s="153">
        <v>19751.990000000002</v>
      </c>
      <c r="E378" s="117" t="s">
        <v>546</v>
      </c>
    </row>
    <row r="379" spans="1:5" ht="15" x14ac:dyDescent="0.2">
      <c r="A379" s="519">
        <v>80533</v>
      </c>
      <c r="B379" s="525" t="s">
        <v>756</v>
      </c>
      <c r="C379" s="338">
        <v>7.0000000000000007E-2</v>
      </c>
      <c r="D379" s="153">
        <v>19751.990000000002</v>
      </c>
      <c r="E379" s="117" t="s">
        <v>546</v>
      </c>
    </row>
    <row r="380" spans="1:5" ht="15" x14ac:dyDescent="0.2">
      <c r="A380" s="519">
        <v>80534</v>
      </c>
      <c r="B380" s="525" t="s">
        <v>757</v>
      </c>
      <c r="C380" s="338">
        <v>7.0000000000000007E-2</v>
      </c>
      <c r="D380" s="153">
        <v>19751.990000000002</v>
      </c>
      <c r="E380" s="117" t="s">
        <v>546</v>
      </c>
    </row>
    <row r="381" spans="1:5" ht="15" x14ac:dyDescent="0.2">
      <c r="A381" s="519">
        <v>80535</v>
      </c>
      <c r="B381" s="525" t="s">
        <v>758</v>
      </c>
      <c r="C381" s="338">
        <v>7.0000000000000007E-2</v>
      </c>
      <c r="D381" s="153">
        <v>19751.990000000002</v>
      </c>
      <c r="E381" s="117" t="s">
        <v>546</v>
      </c>
    </row>
    <row r="382" spans="1:5" ht="15" x14ac:dyDescent="0.2">
      <c r="A382" s="519">
        <v>80536</v>
      </c>
      <c r="B382" s="525" t="s">
        <v>759</v>
      </c>
      <c r="C382" s="338">
        <v>7.0000000000000007E-2</v>
      </c>
      <c r="D382" s="153">
        <v>19751.990000000002</v>
      </c>
      <c r="E382" s="117" t="s">
        <v>546</v>
      </c>
    </row>
    <row r="383" spans="1:5" ht="15" x14ac:dyDescent="0.2">
      <c r="A383" s="519">
        <v>80537</v>
      </c>
      <c r="B383" s="525" t="s">
        <v>760</v>
      </c>
      <c r="C383" s="338">
        <v>7.0000000000000007E-2</v>
      </c>
      <c r="D383" s="153">
        <v>19751.990000000002</v>
      </c>
      <c r="E383" s="117" t="s">
        <v>546</v>
      </c>
    </row>
    <row r="384" spans="1:5" ht="15" x14ac:dyDescent="0.2">
      <c r="A384" s="519">
        <v>80538</v>
      </c>
      <c r="B384" s="525" t="s">
        <v>761</v>
      </c>
      <c r="C384" s="338">
        <v>7.0000000000000007E-2</v>
      </c>
      <c r="D384" s="153">
        <v>19751.990000000002</v>
      </c>
      <c r="E384" s="117" t="s">
        <v>546</v>
      </c>
    </row>
    <row r="385" spans="1:5" ht="15" x14ac:dyDescent="0.2">
      <c r="A385" s="519">
        <v>80539</v>
      </c>
      <c r="B385" s="525" t="s">
        <v>762</v>
      </c>
      <c r="C385" s="338">
        <v>7.0000000000000007E-2</v>
      </c>
      <c r="D385" s="153">
        <v>19751.990000000002</v>
      </c>
      <c r="E385" s="117" t="s">
        <v>546</v>
      </c>
    </row>
    <row r="386" spans="1:5" ht="15" x14ac:dyDescent="0.2">
      <c r="A386" s="519">
        <v>80540</v>
      </c>
      <c r="B386" s="525" t="s">
        <v>763</v>
      </c>
      <c r="C386" s="338">
        <v>7.0000000000000007E-2</v>
      </c>
      <c r="D386" s="153">
        <v>19751.990000000002</v>
      </c>
      <c r="E386" s="117" t="s">
        <v>546</v>
      </c>
    </row>
    <row r="387" spans="1:5" ht="15" x14ac:dyDescent="0.2">
      <c r="A387" s="519">
        <v>80541</v>
      </c>
      <c r="B387" s="525" t="s">
        <v>764</v>
      </c>
      <c r="C387" s="338">
        <v>7.0000000000000007E-2</v>
      </c>
      <c r="D387" s="153">
        <v>19751.990000000002</v>
      </c>
      <c r="E387" s="117" t="s">
        <v>546</v>
      </c>
    </row>
    <row r="388" spans="1:5" ht="15" x14ac:dyDescent="0.2">
      <c r="A388" s="519">
        <v>80542</v>
      </c>
      <c r="B388" s="525" t="s">
        <v>765</v>
      </c>
      <c r="C388" s="338">
        <v>7.0000000000000007E-2</v>
      </c>
      <c r="D388" s="153">
        <v>19751.990000000002</v>
      </c>
      <c r="E388" s="117" t="s">
        <v>546</v>
      </c>
    </row>
    <row r="389" spans="1:5" ht="15" x14ac:dyDescent="0.2">
      <c r="A389" s="519">
        <v>91320</v>
      </c>
      <c r="B389" s="525" t="s">
        <v>766</v>
      </c>
      <c r="C389" s="338">
        <v>7.0000000000000007E-2</v>
      </c>
      <c r="D389" s="153">
        <v>19751.990000000002</v>
      </c>
      <c r="E389" s="117" t="s">
        <v>546</v>
      </c>
    </row>
    <row r="390" spans="1:5" ht="15" x14ac:dyDescent="0.2">
      <c r="A390" s="519">
        <v>91321</v>
      </c>
      <c r="B390" s="525" t="s">
        <v>767</v>
      </c>
      <c r="C390" s="338">
        <v>7.0000000000000007E-2</v>
      </c>
      <c r="D390" s="153">
        <v>19751.990000000002</v>
      </c>
      <c r="E390" s="117" t="s">
        <v>546</v>
      </c>
    </row>
    <row r="391" spans="1:5" ht="15" x14ac:dyDescent="0.2">
      <c r="A391" s="519">
        <v>91322</v>
      </c>
      <c r="B391" s="525" t="s">
        <v>768</v>
      </c>
      <c r="C391" s="338">
        <v>7.0000000000000007E-2</v>
      </c>
      <c r="D391" s="153">
        <v>19751.990000000002</v>
      </c>
      <c r="E391" s="117" t="s">
        <v>546</v>
      </c>
    </row>
    <row r="392" spans="1:5" ht="15" x14ac:dyDescent="0.2">
      <c r="A392" s="519">
        <v>91323</v>
      </c>
      <c r="B392" s="525" t="s">
        <v>769</v>
      </c>
      <c r="C392" s="338">
        <v>7.0000000000000007E-2</v>
      </c>
      <c r="D392" s="153">
        <v>19751.990000000002</v>
      </c>
      <c r="E392" s="117" t="s">
        <v>546</v>
      </c>
    </row>
    <row r="393" spans="1:5" ht="15" x14ac:dyDescent="0.2">
      <c r="A393" s="519">
        <v>91324</v>
      </c>
      <c r="B393" s="525" t="s">
        <v>770</v>
      </c>
      <c r="C393" s="338">
        <v>7.0000000000000007E-2</v>
      </c>
      <c r="D393" s="153">
        <v>19751.990000000002</v>
      </c>
      <c r="E393" s="117" t="s">
        <v>546</v>
      </c>
    </row>
    <row r="394" spans="1:5" ht="15" x14ac:dyDescent="0.2">
      <c r="A394" s="519">
        <v>91325</v>
      </c>
      <c r="B394" s="525" t="s">
        <v>771</v>
      </c>
      <c r="C394" s="338">
        <v>7.0000000000000007E-2</v>
      </c>
      <c r="D394" s="153">
        <v>19751.990000000002</v>
      </c>
      <c r="E394" s="117" t="s">
        <v>546</v>
      </c>
    </row>
    <row r="395" spans="1:5" ht="15" x14ac:dyDescent="0.2">
      <c r="A395" s="519">
        <v>91326</v>
      </c>
      <c r="B395" s="525" t="s">
        <v>772</v>
      </c>
      <c r="C395" s="338">
        <v>7.0000000000000007E-2</v>
      </c>
      <c r="D395" s="153">
        <v>19751.990000000002</v>
      </c>
      <c r="E395" s="117" t="s">
        <v>546</v>
      </c>
    </row>
    <row r="396" spans="1:5" ht="15" x14ac:dyDescent="0.2">
      <c r="A396" s="519">
        <v>91327</v>
      </c>
      <c r="B396" s="525" t="s">
        <v>773</v>
      </c>
      <c r="C396" s="338">
        <v>7.0000000000000007E-2</v>
      </c>
      <c r="D396" s="153">
        <v>19751.990000000002</v>
      </c>
      <c r="E396" s="117" t="s">
        <v>546</v>
      </c>
    </row>
    <row r="397" spans="1:5" ht="15" x14ac:dyDescent="0.2">
      <c r="A397" s="519">
        <v>91328</v>
      </c>
      <c r="B397" s="525" t="s">
        <v>774</v>
      </c>
      <c r="C397" s="338">
        <v>7.0000000000000007E-2</v>
      </c>
      <c r="D397" s="153">
        <v>19751.990000000002</v>
      </c>
      <c r="E397" s="117" t="s">
        <v>546</v>
      </c>
    </row>
    <row r="398" spans="1:5" ht="15" x14ac:dyDescent="0.2">
      <c r="A398" s="519">
        <v>91329</v>
      </c>
      <c r="B398" s="525" t="s">
        <v>775</v>
      </c>
      <c r="C398" s="338">
        <v>7.0000000000000007E-2</v>
      </c>
      <c r="D398" s="153">
        <v>19751.990000000002</v>
      </c>
      <c r="E398" s="117" t="s">
        <v>546</v>
      </c>
    </row>
    <row r="399" spans="1:5" ht="15" x14ac:dyDescent="0.2">
      <c r="A399" s="519">
        <v>91330</v>
      </c>
      <c r="B399" s="525" t="s">
        <v>776</v>
      </c>
      <c r="C399" s="338">
        <v>7.0000000000000007E-2</v>
      </c>
      <c r="D399" s="153">
        <v>19751.990000000002</v>
      </c>
      <c r="E399" s="117" t="s">
        <v>546</v>
      </c>
    </row>
    <row r="400" spans="1:5" ht="15" x14ac:dyDescent="0.2">
      <c r="A400" s="519">
        <v>91331</v>
      </c>
      <c r="B400" s="525" t="s">
        <v>777</v>
      </c>
      <c r="C400" s="338">
        <v>7.0000000000000007E-2</v>
      </c>
      <c r="D400" s="153">
        <v>19751.990000000002</v>
      </c>
      <c r="E400" s="117" t="s">
        <v>546</v>
      </c>
    </row>
    <row r="401" spans="1:5" ht="15" x14ac:dyDescent="0.2">
      <c r="A401" s="519">
        <v>91332</v>
      </c>
      <c r="B401" s="525" t="s">
        <v>778</v>
      </c>
      <c r="C401" s="338">
        <v>7.0000000000000007E-2</v>
      </c>
      <c r="D401" s="153">
        <v>19751.990000000002</v>
      </c>
      <c r="E401" s="117" t="s">
        <v>546</v>
      </c>
    </row>
    <row r="402" spans="1:5" ht="15" x14ac:dyDescent="0.2">
      <c r="A402" s="519">
        <v>91333</v>
      </c>
      <c r="B402" s="525" t="s">
        <v>779</v>
      </c>
      <c r="C402" s="338">
        <v>7.0000000000000007E-2</v>
      </c>
      <c r="D402" s="153">
        <v>19751.990000000002</v>
      </c>
      <c r="E402" s="117" t="s">
        <v>546</v>
      </c>
    </row>
    <row r="403" spans="1:5" ht="15" x14ac:dyDescent="0.2">
      <c r="A403" s="519">
        <v>91334</v>
      </c>
      <c r="B403" s="525" t="s">
        <v>780</v>
      </c>
      <c r="C403" s="338">
        <v>7.0000000000000007E-2</v>
      </c>
      <c r="D403" s="153">
        <v>19751.990000000002</v>
      </c>
      <c r="E403" s="117" t="s">
        <v>546</v>
      </c>
    </row>
    <row r="404" spans="1:5" ht="15" x14ac:dyDescent="0.2">
      <c r="A404" s="519">
        <v>91335</v>
      </c>
      <c r="B404" s="525" t="s">
        <v>781</v>
      </c>
      <c r="C404" s="338">
        <v>7.0000000000000007E-2</v>
      </c>
      <c r="D404" s="153">
        <v>19751.990000000002</v>
      </c>
      <c r="E404" s="117" t="s">
        <v>546</v>
      </c>
    </row>
    <row r="405" spans="1:5" ht="15" x14ac:dyDescent="0.2">
      <c r="A405" s="519">
        <v>91336</v>
      </c>
      <c r="B405" s="525" t="s">
        <v>782</v>
      </c>
      <c r="C405" s="338">
        <v>7.0000000000000007E-2</v>
      </c>
      <c r="D405" s="153">
        <v>19751.990000000002</v>
      </c>
      <c r="E405" s="117" t="s">
        <v>546</v>
      </c>
    </row>
    <row r="406" spans="1:5" ht="15" x14ac:dyDescent="0.2">
      <c r="A406" s="519">
        <v>91337</v>
      </c>
      <c r="B406" s="525" t="s">
        <v>783</v>
      </c>
      <c r="C406" s="338">
        <v>7.0000000000000007E-2</v>
      </c>
      <c r="D406" s="153">
        <v>19751.990000000002</v>
      </c>
      <c r="E406" s="117" t="s">
        <v>546</v>
      </c>
    </row>
    <row r="407" spans="1:5" ht="15" x14ac:dyDescent="0.2">
      <c r="A407" s="519">
        <v>91338</v>
      </c>
      <c r="B407" s="525" t="s">
        <v>784</v>
      </c>
      <c r="C407" s="338">
        <v>7.0000000000000007E-2</v>
      </c>
      <c r="D407" s="153">
        <v>19751.990000000002</v>
      </c>
      <c r="E407" s="117" t="s">
        <v>546</v>
      </c>
    </row>
    <row r="408" spans="1:5" ht="15" x14ac:dyDescent="0.2">
      <c r="A408" s="519">
        <v>91339</v>
      </c>
      <c r="B408" s="525" t="s">
        <v>785</v>
      </c>
      <c r="C408" s="338">
        <v>7.0000000000000007E-2</v>
      </c>
      <c r="D408" s="153">
        <v>19751.990000000002</v>
      </c>
      <c r="E408" s="117" t="s">
        <v>546</v>
      </c>
    </row>
    <row r="409" spans="1:5" ht="15" x14ac:dyDescent="0.2">
      <c r="A409" s="519">
        <v>91340</v>
      </c>
      <c r="B409" s="525" t="s">
        <v>786</v>
      </c>
      <c r="C409" s="338">
        <v>7.0000000000000007E-2</v>
      </c>
      <c r="D409" s="153">
        <v>19751.990000000002</v>
      </c>
      <c r="E409" s="117" t="s">
        <v>546</v>
      </c>
    </row>
    <row r="410" spans="1:5" ht="15" x14ac:dyDescent="0.2">
      <c r="A410" s="519">
        <v>91341</v>
      </c>
      <c r="B410" s="525" t="s">
        <v>787</v>
      </c>
      <c r="C410" s="338">
        <v>7.0000000000000007E-2</v>
      </c>
      <c r="D410" s="153">
        <v>19751.990000000002</v>
      </c>
      <c r="E410" s="117" t="s">
        <v>546</v>
      </c>
    </row>
    <row r="411" spans="1:5" ht="15" x14ac:dyDescent="0.2">
      <c r="A411" s="519">
        <v>91342</v>
      </c>
      <c r="B411" s="525" t="s">
        <v>788</v>
      </c>
      <c r="C411" s="338">
        <v>7.0000000000000007E-2</v>
      </c>
      <c r="D411" s="153">
        <v>19751.990000000002</v>
      </c>
      <c r="E411" s="117" t="s">
        <v>546</v>
      </c>
    </row>
    <row r="412" spans="1:5" ht="15" x14ac:dyDescent="0.2">
      <c r="A412" s="519">
        <v>91343</v>
      </c>
      <c r="B412" s="525" t="s">
        <v>789</v>
      </c>
      <c r="C412" s="338">
        <v>7.0000000000000007E-2</v>
      </c>
      <c r="D412" s="153">
        <v>19751.990000000002</v>
      </c>
      <c r="E412" s="117" t="s">
        <v>546</v>
      </c>
    </row>
    <row r="413" spans="1:5" ht="15" x14ac:dyDescent="0.2">
      <c r="A413" s="519">
        <v>91344</v>
      </c>
      <c r="B413" s="525" t="s">
        <v>790</v>
      </c>
      <c r="C413" s="338">
        <v>7.0000000000000007E-2</v>
      </c>
      <c r="D413" s="153">
        <v>19751.990000000002</v>
      </c>
      <c r="E413" s="117" t="s">
        <v>546</v>
      </c>
    </row>
    <row r="414" spans="1:5" ht="15" x14ac:dyDescent="0.2">
      <c r="A414" s="520">
        <v>91345</v>
      </c>
      <c r="B414" s="526" t="s">
        <v>793</v>
      </c>
      <c r="C414" s="338">
        <v>7.0000000000000007E-2</v>
      </c>
      <c r="D414" s="153">
        <v>19751.990000000002</v>
      </c>
      <c r="E414" s="117" t="s">
        <v>546</v>
      </c>
    </row>
    <row r="415" spans="1:5" x14ac:dyDescent="0.2">
      <c r="A415" s="521">
        <v>10</v>
      </c>
      <c r="B415" s="527" t="s">
        <v>794</v>
      </c>
      <c r="C415" s="338">
        <v>7.0000000000000007E-2</v>
      </c>
      <c r="D415" s="153">
        <v>19751.990000000002</v>
      </c>
      <c r="E415" s="522" t="s">
        <v>825</v>
      </c>
    </row>
    <row r="416" spans="1:5" x14ac:dyDescent="0.2">
      <c r="A416" s="521">
        <v>11</v>
      </c>
      <c r="B416" s="527" t="s">
        <v>795</v>
      </c>
      <c r="C416" s="338">
        <v>7.0000000000000007E-2</v>
      </c>
      <c r="D416" s="153">
        <v>19751.990000000002</v>
      </c>
      <c r="E416" s="522" t="s">
        <v>825</v>
      </c>
    </row>
    <row r="417" spans="1:5" x14ac:dyDescent="0.2">
      <c r="A417" s="521">
        <v>12</v>
      </c>
      <c r="B417" s="527" t="s">
        <v>796</v>
      </c>
      <c r="C417" s="338">
        <v>7.0000000000000007E-2</v>
      </c>
      <c r="D417" s="153">
        <v>19751.990000000002</v>
      </c>
      <c r="E417" s="522" t="s">
        <v>825</v>
      </c>
    </row>
    <row r="418" spans="1:5" x14ac:dyDescent="0.2">
      <c r="A418" s="521">
        <v>13</v>
      </c>
      <c r="B418" s="527" t="s">
        <v>797</v>
      </c>
      <c r="C418" s="338">
        <v>7.0000000000000007E-2</v>
      </c>
      <c r="D418" s="153">
        <v>19751.990000000002</v>
      </c>
      <c r="E418" s="522" t="s">
        <v>825</v>
      </c>
    </row>
    <row r="419" spans="1:5" x14ac:dyDescent="0.2">
      <c r="A419" s="521">
        <v>14</v>
      </c>
      <c r="B419" s="527" t="s">
        <v>798</v>
      </c>
      <c r="C419" s="338">
        <v>7.0000000000000007E-2</v>
      </c>
      <c r="D419" s="153">
        <v>19751.990000000002</v>
      </c>
      <c r="E419" s="522" t="s">
        <v>825</v>
      </c>
    </row>
    <row r="420" spans="1:5" x14ac:dyDescent="0.2">
      <c r="A420" s="521">
        <v>15</v>
      </c>
      <c r="B420" s="527" t="s">
        <v>799</v>
      </c>
      <c r="C420" s="338">
        <v>7.0000000000000007E-2</v>
      </c>
      <c r="D420" s="153">
        <v>19751.990000000002</v>
      </c>
      <c r="E420" s="522" t="s">
        <v>825</v>
      </c>
    </row>
    <row r="421" spans="1:5" x14ac:dyDescent="0.2">
      <c r="A421" s="521">
        <v>16</v>
      </c>
      <c r="B421" s="527" t="s">
        <v>800</v>
      </c>
      <c r="C421" s="338">
        <v>7.0000000000000007E-2</v>
      </c>
      <c r="D421" s="153">
        <v>19751.990000000002</v>
      </c>
      <c r="E421" s="522" t="s">
        <v>825</v>
      </c>
    </row>
    <row r="422" spans="1:5" x14ac:dyDescent="0.2">
      <c r="A422" s="521">
        <v>18</v>
      </c>
      <c r="B422" s="527" t="s">
        <v>801</v>
      </c>
      <c r="C422" s="338">
        <v>7.0000000000000007E-2</v>
      </c>
      <c r="D422" s="153">
        <v>19751.990000000002</v>
      </c>
      <c r="E422" s="522" t="s">
        <v>825</v>
      </c>
    </row>
    <row r="423" spans="1:5" x14ac:dyDescent="0.2">
      <c r="A423" s="521">
        <v>19</v>
      </c>
      <c r="B423" s="527" t="s">
        <v>802</v>
      </c>
      <c r="C423" s="338">
        <v>7.0000000000000007E-2</v>
      </c>
      <c r="D423" s="153">
        <v>19751.990000000002</v>
      </c>
      <c r="E423" s="522" t="s">
        <v>825</v>
      </c>
    </row>
    <row r="424" spans="1:5" x14ac:dyDescent="0.2">
      <c r="A424" s="521">
        <v>20</v>
      </c>
      <c r="B424" s="527" t="s">
        <v>803</v>
      </c>
      <c r="C424" s="338">
        <v>7.0000000000000007E-2</v>
      </c>
      <c r="D424" s="153">
        <v>19751.990000000002</v>
      </c>
      <c r="E424" s="522" t="s">
        <v>825</v>
      </c>
    </row>
    <row r="425" spans="1:5" x14ac:dyDescent="0.2">
      <c r="A425" s="521">
        <v>21</v>
      </c>
      <c r="B425" s="527" t="s">
        <v>804</v>
      </c>
      <c r="C425" s="338">
        <v>7.0000000000000007E-2</v>
      </c>
      <c r="D425" s="153">
        <v>19751.990000000002</v>
      </c>
      <c r="E425" s="522" t="s">
        <v>825</v>
      </c>
    </row>
    <row r="426" spans="1:5" x14ac:dyDescent="0.2">
      <c r="A426" s="521">
        <v>22</v>
      </c>
      <c r="B426" s="527" t="s">
        <v>805</v>
      </c>
      <c r="C426" s="338">
        <v>7.0000000000000007E-2</v>
      </c>
      <c r="D426" s="153">
        <v>19751.990000000002</v>
      </c>
      <c r="E426" s="522" t="s">
        <v>825</v>
      </c>
    </row>
    <row r="427" spans="1:5" x14ac:dyDescent="0.2">
      <c r="A427" s="521">
        <v>23</v>
      </c>
      <c r="B427" s="527" t="s">
        <v>806</v>
      </c>
      <c r="C427" s="338">
        <v>7.0000000000000007E-2</v>
      </c>
      <c r="D427" s="153">
        <v>19751.990000000002</v>
      </c>
      <c r="E427" s="522" t="s">
        <v>825</v>
      </c>
    </row>
    <row r="428" spans="1:5" x14ac:dyDescent="0.2">
      <c r="A428" s="521">
        <v>24</v>
      </c>
      <c r="B428" s="527" t="s">
        <v>807</v>
      </c>
      <c r="C428" s="338">
        <v>7.0000000000000007E-2</v>
      </c>
      <c r="D428" s="153">
        <v>19751.990000000002</v>
      </c>
      <c r="E428" s="522" t="s">
        <v>825</v>
      </c>
    </row>
    <row r="429" spans="1:5" x14ac:dyDescent="0.2">
      <c r="A429" s="521">
        <v>25</v>
      </c>
      <c r="B429" s="527" t="s">
        <v>808</v>
      </c>
      <c r="C429" s="338">
        <v>7.0000000000000007E-2</v>
      </c>
      <c r="D429" s="153">
        <v>19751.990000000002</v>
      </c>
      <c r="E429" s="522" t="s">
        <v>825</v>
      </c>
    </row>
    <row r="430" spans="1:5" x14ac:dyDescent="0.2">
      <c r="A430" s="521">
        <v>26</v>
      </c>
      <c r="B430" s="527" t="s">
        <v>809</v>
      </c>
      <c r="C430" s="338">
        <v>7.0000000000000007E-2</v>
      </c>
      <c r="D430" s="153">
        <v>19751.990000000002</v>
      </c>
      <c r="E430" s="522" t="s">
        <v>825</v>
      </c>
    </row>
    <row r="431" spans="1:5" x14ac:dyDescent="0.2">
      <c r="A431" s="521">
        <v>27</v>
      </c>
      <c r="B431" s="527" t="s">
        <v>810</v>
      </c>
      <c r="C431" s="338">
        <v>7.0000000000000007E-2</v>
      </c>
      <c r="D431" s="153">
        <v>19751.990000000002</v>
      </c>
      <c r="E431" s="522" t="s">
        <v>825</v>
      </c>
    </row>
    <row r="432" spans="1:5" x14ac:dyDescent="0.2">
      <c r="A432" s="521">
        <v>28</v>
      </c>
      <c r="B432" s="527" t="s">
        <v>811</v>
      </c>
      <c r="C432" s="338">
        <v>7.0000000000000007E-2</v>
      </c>
      <c r="D432" s="153">
        <v>19751.990000000002</v>
      </c>
      <c r="E432" s="522" t="s">
        <v>825</v>
      </c>
    </row>
    <row r="433" spans="1:5" x14ac:dyDescent="0.2">
      <c r="A433" s="521">
        <v>29</v>
      </c>
      <c r="B433" s="527" t="s">
        <v>812</v>
      </c>
      <c r="C433" s="338">
        <v>7.0000000000000007E-2</v>
      </c>
      <c r="D433" s="153">
        <v>19751.990000000002</v>
      </c>
      <c r="E433" s="522" t="s">
        <v>825</v>
      </c>
    </row>
    <row r="434" spans="1:5" x14ac:dyDescent="0.2">
      <c r="A434" s="521">
        <v>30</v>
      </c>
      <c r="B434" s="527" t="s">
        <v>813</v>
      </c>
      <c r="C434" s="338">
        <v>7.0000000000000007E-2</v>
      </c>
      <c r="D434" s="153">
        <v>19751.990000000002</v>
      </c>
      <c r="E434" s="522" t="s">
        <v>825</v>
      </c>
    </row>
    <row r="435" spans="1:5" x14ac:dyDescent="0.2">
      <c r="A435" s="521">
        <v>31</v>
      </c>
      <c r="B435" s="527" t="s">
        <v>814</v>
      </c>
      <c r="C435" s="338">
        <v>7.0000000000000007E-2</v>
      </c>
      <c r="D435" s="153">
        <v>19751.990000000002</v>
      </c>
      <c r="E435" s="522" t="s">
        <v>825</v>
      </c>
    </row>
    <row r="436" spans="1:5" x14ac:dyDescent="0.2">
      <c r="A436" s="521">
        <v>32</v>
      </c>
      <c r="B436" s="527" t="s">
        <v>815</v>
      </c>
      <c r="C436" s="338">
        <v>7.0000000000000007E-2</v>
      </c>
      <c r="D436" s="153">
        <v>19751.990000000002</v>
      </c>
      <c r="E436" s="522" t="s">
        <v>825</v>
      </c>
    </row>
    <row r="437" spans="1:5" x14ac:dyDescent="0.2">
      <c r="A437" s="521">
        <v>33</v>
      </c>
      <c r="B437" s="527" t="s">
        <v>816</v>
      </c>
      <c r="C437" s="338">
        <v>7.0000000000000007E-2</v>
      </c>
      <c r="D437" s="153">
        <v>19751.990000000002</v>
      </c>
      <c r="E437" s="522" t="s">
        <v>825</v>
      </c>
    </row>
    <row r="438" spans="1:5" x14ac:dyDescent="0.2">
      <c r="A438" s="521">
        <v>34</v>
      </c>
      <c r="B438" s="527" t="s">
        <v>817</v>
      </c>
      <c r="C438" s="338">
        <v>7.0000000000000007E-2</v>
      </c>
      <c r="D438" s="153">
        <v>19751.990000000002</v>
      </c>
      <c r="E438" s="522" t="s">
        <v>825</v>
      </c>
    </row>
    <row r="439" spans="1:5" x14ac:dyDescent="0.2">
      <c r="A439" s="521">
        <v>35</v>
      </c>
      <c r="B439" s="527" t="s">
        <v>818</v>
      </c>
      <c r="C439" s="338">
        <v>7.0000000000000007E-2</v>
      </c>
      <c r="D439" s="153">
        <v>19751.990000000002</v>
      </c>
      <c r="E439" s="522" t="s">
        <v>825</v>
      </c>
    </row>
    <row r="440" spans="1:5" x14ac:dyDescent="0.2">
      <c r="A440" s="521">
        <v>36</v>
      </c>
      <c r="B440" s="527" t="s">
        <v>819</v>
      </c>
      <c r="C440" s="338">
        <v>7.0000000000000007E-2</v>
      </c>
      <c r="D440" s="153">
        <v>19751.990000000002</v>
      </c>
      <c r="E440" s="522" t="s">
        <v>825</v>
      </c>
    </row>
    <row r="441" spans="1:5" x14ac:dyDescent="0.2">
      <c r="A441" s="521">
        <v>37</v>
      </c>
      <c r="B441" s="527" t="s">
        <v>820</v>
      </c>
      <c r="C441" s="338">
        <v>7.0000000000000007E-2</v>
      </c>
      <c r="D441" s="153">
        <v>19751.990000000002</v>
      </c>
      <c r="E441" s="522" t="s">
        <v>825</v>
      </c>
    </row>
    <row r="442" spans="1:5" x14ac:dyDescent="0.2">
      <c r="A442" s="521">
        <v>38</v>
      </c>
      <c r="B442" s="527" t="s">
        <v>821</v>
      </c>
      <c r="C442" s="338">
        <v>7.0000000000000007E-2</v>
      </c>
      <c r="D442" s="153">
        <v>19751.990000000002</v>
      </c>
      <c r="E442" s="522" t="s">
        <v>825</v>
      </c>
    </row>
    <row r="443" spans="1:5" ht="25.5" x14ac:dyDescent="0.2">
      <c r="A443" s="521">
        <v>80015</v>
      </c>
      <c r="B443" s="527" t="s">
        <v>822</v>
      </c>
      <c r="C443" s="338">
        <v>7.0000000000000007E-2</v>
      </c>
      <c r="D443" s="153">
        <v>19751.990000000002</v>
      </c>
      <c r="E443" s="522" t="s">
        <v>825</v>
      </c>
    </row>
    <row r="444" spans="1:5" x14ac:dyDescent="0.2">
      <c r="A444" s="521">
        <v>80922</v>
      </c>
      <c r="B444" s="527" t="s">
        <v>823</v>
      </c>
      <c r="C444" s="338">
        <v>7.0000000000000007E-2</v>
      </c>
      <c r="D444" s="153">
        <v>19751.990000000002</v>
      </c>
      <c r="E444" s="522" t="s">
        <v>825</v>
      </c>
    </row>
    <row r="445" spans="1:5" x14ac:dyDescent="0.2">
      <c r="A445" s="521">
        <v>66429</v>
      </c>
      <c r="B445" s="527" t="s">
        <v>824</v>
      </c>
      <c r="C445" s="338">
        <v>7.0000000000000007E-2</v>
      </c>
      <c r="D445" s="153">
        <v>19751.990000000002</v>
      </c>
      <c r="E445" s="522" t="s">
        <v>825</v>
      </c>
    </row>
    <row r="446" spans="1:5" ht="25.5" x14ac:dyDescent="0.2">
      <c r="A446" s="521">
        <v>2333</v>
      </c>
      <c r="B446" s="527" t="s">
        <v>826</v>
      </c>
      <c r="C446" s="338">
        <v>7.0000000000000007E-2</v>
      </c>
      <c r="D446" s="153">
        <v>2763.7</v>
      </c>
      <c r="E446" s="522" t="s">
        <v>867</v>
      </c>
    </row>
    <row r="447" spans="1:5" x14ac:dyDescent="0.2">
      <c r="A447" s="521">
        <v>2334</v>
      </c>
      <c r="B447" s="527" t="s">
        <v>827</v>
      </c>
      <c r="C447" s="338">
        <v>7.0000000000000007E-2</v>
      </c>
      <c r="D447" s="153">
        <v>2763.7</v>
      </c>
      <c r="E447" s="522" t="s">
        <v>867</v>
      </c>
    </row>
    <row r="448" spans="1:5" x14ac:dyDescent="0.2">
      <c r="A448" s="521">
        <v>2335</v>
      </c>
      <c r="B448" s="527" t="s">
        <v>828</v>
      </c>
      <c r="C448" s="338">
        <v>7.0000000000000007E-2</v>
      </c>
      <c r="D448" s="153">
        <v>2763.7</v>
      </c>
      <c r="E448" s="522" t="s">
        <v>867</v>
      </c>
    </row>
    <row r="449" spans="1:5" x14ac:dyDescent="0.2">
      <c r="A449" s="521">
        <v>2336</v>
      </c>
      <c r="B449" s="527" t="s">
        <v>829</v>
      </c>
      <c r="C449" s="338">
        <v>7.0000000000000007E-2</v>
      </c>
      <c r="D449" s="153">
        <v>2763.7</v>
      </c>
      <c r="E449" s="522" t="s">
        <v>867</v>
      </c>
    </row>
    <row r="450" spans="1:5" x14ac:dyDescent="0.2">
      <c r="A450" s="521">
        <v>2337</v>
      </c>
      <c r="B450" s="527" t="s">
        <v>830</v>
      </c>
      <c r="C450" s="338">
        <v>7.0000000000000007E-2</v>
      </c>
      <c r="D450" s="153">
        <v>2763.7</v>
      </c>
      <c r="E450" s="522" t="s">
        <v>867</v>
      </c>
    </row>
    <row r="451" spans="1:5" x14ac:dyDescent="0.2">
      <c r="A451" s="521">
        <v>2338</v>
      </c>
      <c r="B451" s="527" t="s">
        <v>831</v>
      </c>
      <c r="C451" s="338">
        <v>7.0000000000000007E-2</v>
      </c>
      <c r="D451" s="153">
        <v>2763.7</v>
      </c>
      <c r="E451" s="522" t="s">
        <v>867</v>
      </c>
    </row>
    <row r="452" spans="1:5" x14ac:dyDescent="0.2">
      <c r="A452" s="521">
        <v>2339</v>
      </c>
      <c r="B452" s="527" t="s">
        <v>832</v>
      </c>
      <c r="C452" s="338">
        <v>7.0000000000000007E-2</v>
      </c>
      <c r="D452" s="153">
        <v>2763.7</v>
      </c>
      <c r="E452" s="522" t="s">
        <v>867</v>
      </c>
    </row>
    <row r="453" spans="1:5" x14ac:dyDescent="0.2">
      <c r="A453" s="521">
        <v>2340</v>
      </c>
      <c r="B453" s="527" t="s">
        <v>833</v>
      </c>
      <c r="C453" s="338">
        <v>7.0000000000000007E-2</v>
      </c>
      <c r="D453" s="153">
        <v>2763.7</v>
      </c>
      <c r="E453" s="522" t="s">
        <v>867</v>
      </c>
    </row>
    <row r="454" spans="1:5" x14ac:dyDescent="0.2">
      <c r="A454" s="521">
        <v>2341</v>
      </c>
      <c r="B454" s="527" t="s">
        <v>834</v>
      </c>
      <c r="C454" s="338">
        <v>7.0000000000000007E-2</v>
      </c>
      <c r="D454" s="153">
        <v>2763.7</v>
      </c>
      <c r="E454" s="522" t="s">
        <v>867</v>
      </c>
    </row>
    <row r="455" spans="1:5" x14ac:dyDescent="0.2">
      <c r="A455" s="521">
        <v>2342</v>
      </c>
      <c r="B455" s="527" t="s">
        <v>835</v>
      </c>
      <c r="C455" s="338">
        <v>7.0000000000000007E-2</v>
      </c>
      <c r="D455" s="153">
        <v>2763.7</v>
      </c>
      <c r="E455" s="522" t="s">
        <v>867</v>
      </c>
    </row>
    <row r="456" spans="1:5" ht="25.5" x14ac:dyDescent="0.2">
      <c r="A456" s="521">
        <v>2343</v>
      </c>
      <c r="B456" s="527" t="s">
        <v>836</v>
      </c>
      <c r="C456" s="338">
        <v>7.0000000000000007E-2</v>
      </c>
      <c r="D456" s="153">
        <v>2763.7</v>
      </c>
      <c r="E456" s="522" t="s">
        <v>867</v>
      </c>
    </row>
    <row r="457" spans="1:5" x14ac:dyDescent="0.2">
      <c r="A457" s="521">
        <v>2344</v>
      </c>
      <c r="B457" s="527" t="s">
        <v>837</v>
      </c>
      <c r="C457" s="338">
        <v>7.0000000000000007E-2</v>
      </c>
      <c r="D457" s="153">
        <v>2763.7</v>
      </c>
      <c r="E457" s="522" t="s">
        <v>867</v>
      </c>
    </row>
    <row r="458" spans="1:5" x14ac:dyDescent="0.2">
      <c r="A458" s="521">
        <v>2345</v>
      </c>
      <c r="B458" s="527" t="s">
        <v>838</v>
      </c>
      <c r="C458" s="338">
        <v>7.0000000000000007E-2</v>
      </c>
      <c r="D458" s="153">
        <v>2763.7</v>
      </c>
      <c r="E458" s="522" t="s">
        <v>867</v>
      </c>
    </row>
    <row r="459" spans="1:5" x14ac:dyDescent="0.2">
      <c r="A459" s="521">
        <v>2346</v>
      </c>
      <c r="B459" s="527" t="s">
        <v>839</v>
      </c>
      <c r="C459" s="338">
        <v>7.0000000000000007E-2</v>
      </c>
      <c r="D459" s="153">
        <v>2763.7</v>
      </c>
      <c r="E459" s="522" t="s">
        <v>867</v>
      </c>
    </row>
    <row r="460" spans="1:5" ht="25.5" x14ac:dyDescent="0.2">
      <c r="A460" s="521">
        <v>2347</v>
      </c>
      <c r="B460" s="527" t="s">
        <v>840</v>
      </c>
      <c r="C460" s="338">
        <v>7.0000000000000007E-2</v>
      </c>
      <c r="D460" s="153">
        <v>2763.7</v>
      </c>
      <c r="E460" s="522" t="s">
        <v>867</v>
      </c>
    </row>
    <row r="461" spans="1:5" ht="25.5" x14ac:dyDescent="0.2">
      <c r="A461" s="521">
        <v>2348</v>
      </c>
      <c r="B461" s="527" t="s">
        <v>841</v>
      </c>
      <c r="C461" s="338">
        <v>7.0000000000000007E-2</v>
      </c>
      <c r="D461" s="153">
        <v>2763.7</v>
      </c>
      <c r="E461" s="522" t="s">
        <v>867</v>
      </c>
    </row>
    <row r="462" spans="1:5" x14ac:dyDescent="0.2">
      <c r="A462" s="521">
        <v>2349</v>
      </c>
      <c r="B462" s="527" t="s">
        <v>842</v>
      </c>
      <c r="C462" s="338">
        <v>7.0000000000000007E-2</v>
      </c>
      <c r="D462" s="153">
        <v>2763.7</v>
      </c>
      <c r="E462" s="522" t="s">
        <v>867</v>
      </c>
    </row>
    <row r="463" spans="1:5" ht="25.5" x14ac:dyDescent="0.2">
      <c r="A463" s="521">
        <v>2350</v>
      </c>
      <c r="B463" s="527" t="s">
        <v>843</v>
      </c>
      <c r="C463" s="338">
        <v>7.0000000000000007E-2</v>
      </c>
      <c r="D463" s="153">
        <v>2763.7</v>
      </c>
      <c r="E463" s="522" t="s">
        <v>867</v>
      </c>
    </row>
    <row r="464" spans="1:5" x14ac:dyDescent="0.2">
      <c r="A464" s="521">
        <v>2351</v>
      </c>
      <c r="B464" s="527" t="s">
        <v>844</v>
      </c>
      <c r="C464" s="338">
        <v>7.0000000000000007E-2</v>
      </c>
      <c r="D464" s="153">
        <v>2763.7</v>
      </c>
      <c r="E464" s="522" t="s">
        <v>867</v>
      </c>
    </row>
    <row r="465" spans="1:5" x14ac:dyDescent="0.2">
      <c r="A465" s="521">
        <v>2352</v>
      </c>
      <c r="B465" s="527" t="s">
        <v>845</v>
      </c>
      <c r="C465" s="338">
        <v>7.0000000000000007E-2</v>
      </c>
      <c r="D465" s="153">
        <v>2763.7</v>
      </c>
      <c r="E465" s="522" t="s">
        <v>867</v>
      </c>
    </row>
    <row r="466" spans="1:5" x14ac:dyDescent="0.2">
      <c r="A466" s="521">
        <v>2353</v>
      </c>
      <c r="B466" s="527" t="s">
        <v>846</v>
      </c>
      <c r="C466" s="338">
        <v>7.0000000000000007E-2</v>
      </c>
      <c r="D466" s="153">
        <v>2763.7</v>
      </c>
      <c r="E466" s="522" t="s">
        <v>867</v>
      </c>
    </row>
    <row r="467" spans="1:5" x14ac:dyDescent="0.2">
      <c r="A467" s="521">
        <v>2354</v>
      </c>
      <c r="B467" s="527" t="s">
        <v>847</v>
      </c>
      <c r="C467" s="338">
        <v>7.0000000000000007E-2</v>
      </c>
      <c r="D467" s="153">
        <v>2763.7</v>
      </c>
      <c r="E467" s="522" t="s">
        <v>867</v>
      </c>
    </row>
    <row r="468" spans="1:5" x14ac:dyDescent="0.2">
      <c r="A468" s="521">
        <v>2355</v>
      </c>
      <c r="B468" s="527" t="s">
        <v>848</v>
      </c>
      <c r="C468" s="338">
        <v>7.0000000000000007E-2</v>
      </c>
      <c r="D468" s="153">
        <v>2763.7</v>
      </c>
      <c r="E468" s="522" t="s">
        <v>867</v>
      </c>
    </row>
    <row r="469" spans="1:5" x14ac:dyDescent="0.2">
      <c r="A469" s="521">
        <v>2356</v>
      </c>
      <c r="B469" s="527" t="s">
        <v>849</v>
      </c>
      <c r="C469" s="338">
        <v>7.0000000000000007E-2</v>
      </c>
      <c r="D469" s="153">
        <v>2763.7</v>
      </c>
      <c r="E469" s="522" t="s">
        <v>867</v>
      </c>
    </row>
    <row r="470" spans="1:5" x14ac:dyDescent="0.2">
      <c r="A470" s="521">
        <v>2357</v>
      </c>
      <c r="B470" s="527" t="s">
        <v>850</v>
      </c>
      <c r="C470" s="338">
        <v>7.0000000000000007E-2</v>
      </c>
      <c r="D470" s="153">
        <v>2763.7</v>
      </c>
      <c r="E470" s="522" t="s">
        <v>867</v>
      </c>
    </row>
    <row r="471" spans="1:5" x14ac:dyDescent="0.2">
      <c r="A471" s="521">
        <v>2358</v>
      </c>
      <c r="B471" s="527" t="s">
        <v>851</v>
      </c>
      <c r="C471" s="338">
        <v>7.0000000000000007E-2</v>
      </c>
      <c r="D471" s="153">
        <v>2763.7</v>
      </c>
      <c r="E471" s="522" t="s">
        <v>867</v>
      </c>
    </row>
    <row r="472" spans="1:5" x14ac:dyDescent="0.2">
      <c r="A472" s="521">
        <v>2359</v>
      </c>
      <c r="B472" s="527" t="s">
        <v>852</v>
      </c>
      <c r="C472" s="338">
        <v>7.0000000000000007E-2</v>
      </c>
      <c r="D472" s="153">
        <v>2763.7</v>
      </c>
      <c r="E472" s="522" t="s">
        <v>867</v>
      </c>
    </row>
    <row r="473" spans="1:5" ht="25.5" x14ac:dyDescent="0.2">
      <c r="A473" s="521">
        <v>2360</v>
      </c>
      <c r="B473" s="527" t="s">
        <v>853</v>
      </c>
      <c r="C473" s="338">
        <v>7.0000000000000007E-2</v>
      </c>
      <c r="D473" s="153">
        <v>2763.7</v>
      </c>
      <c r="E473" s="522" t="s">
        <v>867</v>
      </c>
    </row>
    <row r="474" spans="1:5" x14ac:dyDescent="0.2">
      <c r="A474" s="521">
        <v>2361</v>
      </c>
      <c r="B474" s="527" t="s">
        <v>854</v>
      </c>
      <c r="C474" s="338">
        <v>7.0000000000000007E-2</v>
      </c>
      <c r="D474" s="153">
        <v>2763.7</v>
      </c>
      <c r="E474" s="522" t="s">
        <v>867</v>
      </c>
    </row>
    <row r="475" spans="1:5" ht="25.5" x14ac:dyDescent="0.2">
      <c r="A475" s="521">
        <v>2362</v>
      </c>
      <c r="B475" s="527" t="s">
        <v>855</v>
      </c>
      <c r="C475" s="338">
        <v>7.0000000000000007E-2</v>
      </c>
      <c r="D475" s="153">
        <v>2763.7</v>
      </c>
      <c r="E475" s="522" t="s">
        <v>867</v>
      </c>
    </row>
    <row r="476" spans="1:5" x14ac:dyDescent="0.2">
      <c r="A476" s="521">
        <v>2363</v>
      </c>
      <c r="B476" s="527" t="s">
        <v>856</v>
      </c>
      <c r="C476" s="338">
        <v>7.0000000000000007E-2</v>
      </c>
      <c r="D476" s="153">
        <v>2763.7</v>
      </c>
      <c r="E476" s="522" t="s">
        <v>867</v>
      </c>
    </row>
    <row r="477" spans="1:5" x14ac:dyDescent="0.2">
      <c r="A477" s="521">
        <v>2364</v>
      </c>
      <c r="B477" s="527" t="s">
        <v>857</v>
      </c>
      <c r="C477" s="338">
        <v>7.0000000000000007E-2</v>
      </c>
      <c r="D477" s="153">
        <v>2763.7</v>
      </c>
      <c r="E477" s="522" t="s">
        <v>867</v>
      </c>
    </row>
    <row r="478" spans="1:5" x14ac:dyDescent="0.2">
      <c r="A478" s="521">
        <v>2365</v>
      </c>
      <c r="B478" s="527" t="s">
        <v>858</v>
      </c>
      <c r="C478" s="338">
        <v>7.0000000000000007E-2</v>
      </c>
      <c r="D478" s="153">
        <v>2763.7</v>
      </c>
      <c r="E478" s="522" t="s">
        <v>867</v>
      </c>
    </row>
    <row r="479" spans="1:5" ht="25.5" x14ac:dyDescent="0.2">
      <c r="A479" s="521">
        <v>2366</v>
      </c>
      <c r="B479" s="527" t="s">
        <v>859</v>
      </c>
      <c r="C479" s="338">
        <v>7.0000000000000007E-2</v>
      </c>
      <c r="D479" s="153">
        <v>2763.7</v>
      </c>
      <c r="E479" s="522" t="s">
        <v>867</v>
      </c>
    </row>
    <row r="480" spans="1:5" x14ac:dyDescent="0.2">
      <c r="A480" s="521">
        <v>2367</v>
      </c>
      <c r="B480" s="527" t="s">
        <v>860</v>
      </c>
      <c r="C480" s="338">
        <v>7.0000000000000007E-2</v>
      </c>
      <c r="D480" s="153">
        <v>2763.7</v>
      </c>
      <c r="E480" s="522" t="s">
        <v>867</v>
      </c>
    </row>
    <row r="481" spans="1:5" x14ac:dyDescent="0.2">
      <c r="A481" s="521">
        <v>4908</v>
      </c>
      <c r="B481" s="527" t="s">
        <v>861</v>
      </c>
      <c r="C481" s="338">
        <v>7.0000000000000007E-2</v>
      </c>
      <c r="D481" s="153">
        <v>2763.7</v>
      </c>
      <c r="E481" s="522" t="s">
        <v>867</v>
      </c>
    </row>
    <row r="482" spans="1:5" x14ac:dyDescent="0.2">
      <c r="A482" s="521">
        <v>7329</v>
      </c>
      <c r="B482" s="527" t="s">
        <v>862</v>
      </c>
      <c r="C482" s="338">
        <v>7.0000000000000007E-2</v>
      </c>
      <c r="D482" s="153">
        <v>2763.7</v>
      </c>
      <c r="E482" s="522" t="s">
        <v>867</v>
      </c>
    </row>
    <row r="483" spans="1:5" x14ac:dyDescent="0.2">
      <c r="A483" s="521">
        <v>64090</v>
      </c>
      <c r="B483" s="527" t="s">
        <v>863</v>
      </c>
      <c r="C483" s="338">
        <v>7.0000000000000007E-2</v>
      </c>
      <c r="D483" s="153">
        <v>2763.7</v>
      </c>
      <c r="E483" s="522" t="s">
        <v>867</v>
      </c>
    </row>
    <row r="484" spans="1:5" x14ac:dyDescent="0.2">
      <c r="A484" s="521">
        <v>80408</v>
      </c>
      <c r="B484" s="527" t="s">
        <v>864</v>
      </c>
      <c r="C484" s="338">
        <v>7.0000000000000007E-2</v>
      </c>
      <c r="D484" s="153">
        <v>2763.7</v>
      </c>
      <c r="E484" s="522" t="s">
        <v>867</v>
      </c>
    </row>
    <row r="485" spans="1:5" x14ac:dyDescent="0.2">
      <c r="A485" s="521">
        <v>80633</v>
      </c>
      <c r="B485" s="527" t="s">
        <v>865</v>
      </c>
      <c r="C485" s="338">
        <v>7.0000000000000007E-2</v>
      </c>
      <c r="D485" s="153">
        <v>2763.7</v>
      </c>
      <c r="E485" s="522" t="s">
        <v>867</v>
      </c>
    </row>
    <row r="486" spans="1:5" x14ac:dyDescent="0.2">
      <c r="A486" s="521">
        <v>96389</v>
      </c>
      <c r="B486" s="527" t="s">
        <v>866</v>
      </c>
      <c r="C486" s="338">
        <v>7.0000000000000007E-2</v>
      </c>
      <c r="D486" s="153">
        <v>2763.7</v>
      </c>
      <c r="E486" s="522" t="s">
        <v>867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35" t="s">
        <v>318</v>
      </c>
      <c r="B1" s="35" t="s">
        <v>319</v>
      </c>
      <c r="C1" s="35" t="s">
        <v>320</v>
      </c>
    </row>
    <row r="2" spans="1:3" ht="45" x14ac:dyDescent="0.25">
      <c r="A2" s="36">
        <v>11</v>
      </c>
      <c r="B2" s="37" t="s">
        <v>321</v>
      </c>
      <c r="C2" s="37" t="s">
        <v>322</v>
      </c>
    </row>
    <row r="3" spans="1:3" ht="45" x14ac:dyDescent="0.25">
      <c r="A3" s="36">
        <v>12</v>
      </c>
      <c r="B3" s="37" t="s">
        <v>321</v>
      </c>
      <c r="C3" s="37" t="s">
        <v>322</v>
      </c>
    </row>
    <row r="4" spans="1:3" ht="45" x14ac:dyDescent="0.25">
      <c r="A4" s="36">
        <v>13</v>
      </c>
      <c r="B4" s="37" t="s">
        <v>321</v>
      </c>
      <c r="C4" s="37" t="s">
        <v>323</v>
      </c>
    </row>
    <row r="5" spans="1:3" ht="45" x14ac:dyDescent="0.25">
      <c r="A5" s="36">
        <v>18</v>
      </c>
      <c r="B5" s="37" t="s">
        <v>9</v>
      </c>
      <c r="C5" s="37" t="s">
        <v>2</v>
      </c>
    </row>
    <row r="6" spans="1:3" ht="45" x14ac:dyDescent="0.25">
      <c r="A6" s="36">
        <v>19</v>
      </c>
      <c r="B6" s="37" t="s">
        <v>9</v>
      </c>
      <c r="C6" s="37" t="s">
        <v>2</v>
      </c>
    </row>
    <row r="7" spans="1:3" ht="60" x14ac:dyDescent="0.25">
      <c r="A7" s="36">
        <v>22</v>
      </c>
      <c r="B7" s="37" t="s">
        <v>9</v>
      </c>
      <c r="C7" s="37" t="s">
        <v>3</v>
      </c>
    </row>
    <row r="8" spans="1:3" ht="60" x14ac:dyDescent="0.25">
      <c r="A8" s="36">
        <v>23</v>
      </c>
      <c r="B8" s="37" t="s">
        <v>9</v>
      </c>
      <c r="C8" s="37" t="s">
        <v>3</v>
      </c>
    </row>
    <row r="9" spans="1:3" ht="60" x14ac:dyDescent="0.25">
      <c r="A9" s="36">
        <v>26</v>
      </c>
      <c r="B9" s="37" t="s">
        <v>9</v>
      </c>
      <c r="C9" s="37" t="s">
        <v>18</v>
      </c>
    </row>
    <row r="10" spans="1:3" ht="60" x14ac:dyDescent="0.25">
      <c r="A10" s="36">
        <v>27</v>
      </c>
      <c r="B10" s="37" t="s">
        <v>9</v>
      </c>
      <c r="C10" s="37" t="s">
        <v>18</v>
      </c>
    </row>
    <row r="11" spans="1:3" ht="60" x14ac:dyDescent="0.25">
      <c r="A11" s="36">
        <v>30</v>
      </c>
      <c r="B11" s="37" t="s">
        <v>9</v>
      </c>
      <c r="C11" s="37" t="s">
        <v>16</v>
      </c>
    </row>
    <row r="12" spans="1:3" ht="60" x14ac:dyDescent="0.25">
      <c r="A12" s="36">
        <v>31</v>
      </c>
      <c r="B12" s="37" t="s">
        <v>9</v>
      </c>
      <c r="C12" s="37" t="s">
        <v>16</v>
      </c>
    </row>
    <row r="13" spans="1:3" ht="45" x14ac:dyDescent="0.25">
      <c r="A13" s="36">
        <v>34</v>
      </c>
      <c r="B13" s="37" t="s">
        <v>9</v>
      </c>
      <c r="C13" s="37" t="s">
        <v>4</v>
      </c>
    </row>
    <row r="14" spans="1:3" ht="45" x14ac:dyDescent="0.25">
      <c r="A14" s="36">
        <v>35</v>
      </c>
      <c r="B14" s="37" t="s">
        <v>9</v>
      </c>
      <c r="C14" s="37" t="s">
        <v>4</v>
      </c>
    </row>
    <row r="15" spans="1:3" ht="45" x14ac:dyDescent="0.25">
      <c r="A15" s="36">
        <v>38</v>
      </c>
      <c r="B15" s="37" t="s">
        <v>9</v>
      </c>
      <c r="C15" s="37" t="s">
        <v>17</v>
      </c>
    </row>
    <row r="16" spans="1:3" ht="45" x14ac:dyDescent="0.25">
      <c r="A16" s="36">
        <v>39</v>
      </c>
      <c r="B16" s="37" t="s">
        <v>9</v>
      </c>
      <c r="C16" s="37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44"/>
  <sheetViews>
    <sheetView showZeros="0" zoomScaleNormal="100" zoomScaleSheetLayoutView="70" workbookViewId="0">
      <pane xSplit="4" ySplit="12" topLeftCell="E13" activePane="bottomRight" state="frozen"/>
      <selection pane="topRight" activeCell="D1" sqref="D1"/>
      <selection pane="bottomLeft" activeCell="A13" sqref="A13"/>
      <selection pane="bottomRight" activeCell="D5" sqref="D5"/>
    </sheetView>
  </sheetViews>
  <sheetFormatPr defaultRowHeight="12.75" x14ac:dyDescent="0.2"/>
  <cols>
    <col min="1" max="1" width="5.140625" customWidth="1"/>
    <col min="2" max="2" width="5.5703125" customWidth="1"/>
    <col min="3" max="3" width="22.140625" customWidth="1"/>
    <col min="4" max="4" width="7.140625" style="13" customWidth="1"/>
    <col min="5" max="5" width="13.28515625" style="29" customWidth="1"/>
    <col min="6" max="6" width="12.42578125" style="194" customWidth="1"/>
    <col min="7" max="8" width="10.28515625" style="27" customWidth="1"/>
    <col min="9" max="9" width="9" style="29" customWidth="1"/>
    <col min="10" max="10" width="10.140625" style="29" customWidth="1"/>
    <col min="11" max="12" width="8.140625" style="29" customWidth="1"/>
    <col min="13" max="18" width="9" style="29" customWidth="1"/>
    <col min="19" max="21" width="7.42578125" style="29" customWidth="1"/>
    <col min="22" max="22" width="8.28515625" style="29" customWidth="1"/>
    <col min="23" max="23" width="9" style="29" customWidth="1"/>
    <col min="24" max="24" width="10.5703125" style="29" customWidth="1"/>
    <col min="25" max="26" width="9" style="29" hidden="1" customWidth="1"/>
    <col min="27" max="27" width="7.85546875" style="29" hidden="1" customWidth="1"/>
    <col min="28" max="29" width="7.42578125" style="29" hidden="1" customWidth="1"/>
    <col min="30" max="30" width="8.5703125" style="29" hidden="1" customWidth="1"/>
    <col min="31" max="31" width="8.7109375" style="29" hidden="1" customWidth="1"/>
    <col min="32" max="32" width="9" style="29" hidden="1" customWidth="1"/>
    <col min="33" max="33" width="9.85546875" style="29" hidden="1" customWidth="1"/>
    <col min="34" max="34" width="9.7109375" style="29" hidden="1" customWidth="1"/>
    <col min="35" max="35" width="9" style="29" hidden="1" customWidth="1"/>
    <col min="36" max="36" width="9.7109375" style="29" hidden="1" customWidth="1"/>
    <col min="37" max="37" width="10.28515625" style="29" hidden="1" customWidth="1"/>
    <col min="38" max="38" width="9.42578125" style="29" hidden="1" customWidth="1"/>
    <col min="39" max="39" width="8.7109375" hidden="1" customWidth="1"/>
    <col min="40" max="43" width="9.140625" hidden="1" customWidth="1"/>
    <col min="44" max="45" width="9.140625" customWidth="1"/>
  </cols>
  <sheetData>
    <row r="1" spans="1:56" ht="12.75" customHeight="1" x14ac:dyDescent="0.2">
      <c r="A1">
        <f>+MAX(A13:A104)</f>
        <v>0</v>
      </c>
      <c r="C1" s="351" t="s">
        <v>0</v>
      </c>
      <c r="D1" s="295" t="str">
        <f>+'1 -sredstva'!F3</f>
        <v/>
      </c>
      <c r="E1" s="295"/>
      <c r="F1" s="296"/>
      <c r="G1" s="398"/>
      <c r="H1" s="51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337"/>
      <c r="Y1" s="336"/>
      <c r="Z1" s="336"/>
      <c r="AA1" s="336"/>
      <c r="AB1" s="336"/>
      <c r="AC1" s="336"/>
      <c r="AD1" s="336"/>
      <c r="AE1" s="71"/>
      <c r="AF1" s="71"/>
      <c r="AG1" s="71"/>
      <c r="AH1" s="71"/>
      <c r="AI1" s="71"/>
      <c r="AJ1" s="71"/>
      <c r="AK1" s="71"/>
      <c r="AL1" s="71">
        <f>+COLUMN(AL:AL)</f>
        <v>38</v>
      </c>
      <c r="AM1" s="71"/>
      <c r="AN1" s="71"/>
      <c r="AO1" s="71"/>
      <c r="AP1" s="71"/>
    </row>
    <row r="2" spans="1:56" ht="18" x14ac:dyDescent="0.25">
      <c r="B2" s="91"/>
      <c r="C2" s="351" t="s">
        <v>1</v>
      </c>
      <c r="D2" s="295" t="str">
        <f>+'1 -sredstva'!F4</f>
        <v/>
      </c>
      <c r="E2" s="295"/>
      <c r="F2" s="296"/>
      <c r="G2" s="483" t="s">
        <v>538</v>
      </c>
      <c r="H2" s="483"/>
      <c r="I2" s="483"/>
      <c r="J2" s="71"/>
      <c r="K2" s="71"/>
      <c r="L2" s="71"/>
      <c r="M2" s="71"/>
      <c r="N2" s="71"/>
      <c r="O2" s="71"/>
      <c r="P2" s="71"/>
      <c r="Q2" s="71"/>
      <c r="R2" s="71"/>
      <c r="S2" s="483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</row>
    <row r="3" spans="1:56" x14ac:dyDescent="0.2">
      <c r="B3" s="91"/>
      <c r="C3" s="351" t="s">
        <v>14</v>
      </c>
      <c r="D3" s="63">
        <f>'1 -sredstva'!$D$3</f>
        <v>0</v>
      </c>
      <c r="E3" s="60"/>
      <c r="F3" s="288"/>
      <c r="G3" s="59"/>
      <c r="H3" s="92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O3" s="339"/>
    </row>
    <row r="4" spans="1:56" ht="13.5" thickBot="1" x14ac:dyDescent="0.25">
      <c r="B4" s="91"/>
      <c r="C4" s="351" t="s">
        <v>15</v>
      </c>
      <c r="D4" s="294">
        <f>'1 -sredstva'!$D$4</f>
        <v>0</v>
      </c>
      <c r="E4" s="60"/>
      <c r="F4" s="288"/>
      <c r="G4" s="59"/>
      <c r="H4" s="9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/>
      <c r="Z4">
        <f>1530</f>
        <v>1530</v>
      </c>
      <c r="AA4"/>
      <c r="AB4" s="71"/>
      <c r="AC4" s="71"/>
      <c r="AD4" s="71"/>
      <c r="AE4" s="71"/>
      <c r="AF4" s="71"/>
      <c r="AG4" s="156"/>
      <c r="AH4" s="71"/>
      <c r="AI4" s="71"/>
      <c r="AJ4" s="71"/>
      <c r="AK4" s="71"/>
      <c r="AL4" s="71"/>
      <c r="AO4">
        <f>+Z4</f>
        <v>1530</v>
      </c>
    </row>
    <row r="5" spans="1:56" ht="24" thickBot="1" x14ac:dyDescent="0.3">
      <c r="B5" s="91"/>
      <c r="C5" s="350" t="s">
        <v>448</v>
      </c>
      <c r="D5" s="192"/>
      <c r="E5" s="534" t="s">
        <v>370</v>
      </c>
      <c r="F5" s="289"/>
      <c r="G5" s="92"/>
      <c r="H5" s="92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13" t="s">
        <v>78</v>
      </c>
      <c r="Z5"/>
      <c r="AA5" s="346">
        <f>+IF($D$3=0,0,VLOOKUP($D$3,Korisnici!$A$2:$D$552,3,FALSE))</f>
        <v>0</v>
      </c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N5" s="13" t="s">
        <v>78</v>
      </c>
      <c r="AP5" s="346">
        <f>+AA5</f>
        <v>0</v>
      </c>
    </row>
    <row r="6" spans="1:56" x14ac:dyDescent="0.2">
      <c r="B6" s="91" t="s">
        <v>328</v>
      </c>
      <c r="C6" s="349" t="s">
        <v>447</v>
      </c>
      <c r="D6" s="353" t="str">
        <f>+'1 -sredstva'!$E$2</f>
        <v/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102" t="s">
        <v>101</v>
      </c>
      <c r="Z6" s="28">
        <v>2835.44</v>
      </c>
      <c r="AA6" s="28">
        <f>+IF(AA5=0,0,Z6+Z6*AA5)</f>
        <v>0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102" t="s">
        <v>101</v>
      </c>
      <c r="AO6" s="28">
        <f>+Z6</f>
        <v>2835.44</v>
      </c>
      <c r="AP6" s="28">
        <f>+AA6</f>
        <v>0</v>
      </c>
    </row>
    <row r="7" spans="1:56" x14ac:dyDescent="0.2">
      <c r="B7" s="91"/>
      <c r="C7" s="532"/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124" t="s">
        <v>351</v>
      </c>
      <c r="Z7" s="28">
        <f>+IF($D$3=0,0,VLOOKUP($D$3,Korisnici!$A$2:$D$552,4,FALSE))</f>
        <v>0</v>
      </c>
      <c r="AA7" s="28">
        <f>IF(Z7=0,0,+Z7+Z7*AA5)</f>
        <v>0</v>
      </c>
      <c r="AB7" s="533"/>
      <c r="AC7" s="533"/>
      <c r="AD7" s="533"/>
      <c r="AE7" s="533"/>
      <c r="AF7" s="93"/>
      <c r="AG7" s="321"/>
      <c r="AH7" s="321"/>
      <c r="AI7" s="321"/>
      <c r="AJ7" s="93"/>
      <c r="AK7" s="93"/>
      <c r="AL7" s="93"/>
      <c r="AN7" s="124" t="s">
        <v>351</v>
      </c>
      <c r="AO7" s="28">
        <f>+Z7</f>
        <v>0</v>
      </c>
      <c r="AP7" s="28">
        <f>+AA7</f>
        <v>0</v>
      </c>
    </row>
    <row r="8" spans="1:56" ht="13.5" thickBot="1" x14ac:dyDescent="0.25">
      <c r="B8" s="91"/>
      <c r="C8" s="549" t="s">
        <v>926</v>
      </c>
      <c r="D8" s="93"/>
      <c r="E8" s="94"/>
      <c r="F8" s="290"/>
      <c r="G8" s="95"/>
      <c r="H8" s="95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</row>
    <row r="9" spans="1:56" s="10" customFormat="1" ht="13.5" customHeight="1" thickBot="1" x14ac:dyDescent="0.25">
      <c r="B9" s="59"/>
      <c r="C9" s="59"/>
      <c r="D9" s="70"/>
      <c r="E9" s="600" t="s">
        <v>899</v>
      </c>
      <c r="F9" s="600"/>
      <c r="G9" s="600"/>
      <c r="H9" s="601"/>
      <c r="I9" s="606" t="s">
        <v>369</v>
      </c>
      <c r="J9" s="607"/>
      <c r="K9" s="607"/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18" t="s">
        <v>488</v>
      </c>
      <c r="Z9" s="618"/>
      <c r="AA9" s="618"/>
      <c r="AB9" s="618"/>
      <c r="AC9" s="618"/>
      <c r="AD9" s="622" t="s">
        <v>875</v>
      </c>
      <c r="AE9" s="622"/>
      <c r="AF9" s="622"/>
      <c r="AG9" s="622"/>
      <c r="AH9" s="622"/>
      <c r="AI9" s="539"/>
      <c r="AJ9" s="539"/>
      <c r="AK9" s="539"/>
      <c r="AL9" s="539"/>
      <c r="AM9" s="539"/>
      <c r="AN9" s="618"/>
      <c r="AO9" s="618"/>
      <c r="AP9" s="618"/>
    </row>
    <row r="10" spans="1:56" s="236" customFormat="1" ht="24.75" customHeight="1" x14ac:dyDescent="0.2">
      <c r="B10" s="122"/>
      <c r="C10" s="598" t="s">
        <v>349</v>
      </c>
      <c r="D10" s="597" t="s">
        <v>98</v>
      </c>
      <c r="E10" s="602" t="s">
        <v>449</v>
      </c>
      <c r="F10" s="614" t="s">
        <v>871</v>
      </c>
      <c r="G10" s="604" t="s">
        <v>109</v>
      </c>
      <c r="H10" s="604" t="s">
        <v>872</v>
      </c>
      <c r="I10" s="619" t="s">
        <v>97</v>
      </c>
      <c r="J10" s="620"/>
      <c r="K10" s="620"/>
      <c r="L10" s="620"/>
      <c r="M10" s="621" t="s">
        <v>356</v>
      </c>
      <c r="N10" s="621"/>
      <c r="O10" s="621"/>
      <c r="P10" s="621"/>
      <c r="Q10" s="619" t="s">
        <v>96</v>
      </c>
      <c r="R10" s="620"/>
      <c r="S10" s="620"/>
      <c r="T10" s="620"/>
      <c r="U10" s="608" t="s">
        <v>462</v>
      </c>
      <c r="V10" s="610" t="s">
        <v>874</v>
      </c>
      <c r="W10" s="612" t="s">
        <v>534</v>
      </c>
      <c r="X10" s="612" t="s">
        <v>927</v>
      </c>
      <c r="Y10" s="623" t="s">
        <v>923</v>
      </c>
      <c r="Z10" s="623" t="s">
        <v>924</v>
      </c>
      <c r="AA10" s="623" t="s">
        <v>368</v>
      </c>
      <c r="AB10" s="423">
        <v>411</v>
      </c>
      <c r="AC10" s="423">
        <v>412</v>
      </c>
      <c r="AD10" s="616" t="s">
        <v>366</v>
      </c>
      <c r="AE10" s="616" t="s">
        <v>367</v>
      </c>
      <c r="AF10" s="616" t="s">
        <v>368</v>
      </c>
      <c r="AG10" s="423">
        <v>411</v>
      </c>
      <c r="AH10" s="423">
        <v>412</v>
      </c>
      <c r="AI10" s="536"/>
      <c r="AJ10" s="531"/>
      <c r="AK10" s="528"/>
      <c r="AL10" s="529"/>
      <c r="AM10" s="530"/>
      <c r="AN10" s="423"/>
      <c r="AO10" s="423"/>
      <c r="AP10" s="423"/>
    </row>
    <row r="11" spans="1:56" s="91" customFormat="1" ht="67.150000000000006" customHeight="1" x14ac:dyDescent="0.2">
      <c r="B11" s="123" t="s">
        <v>348</v>
      </c>
      <c r="C11" s="599"/>
      <c r="D11" s="597"/>
      <c r="E11" s="603"/>
      <c r="F11" s="615"/>
      <c r="G11" s="605"/>
      <c r="H11" s="605"/>
      <c r="I11" s="448" t="s">
        <v>449</v>
      </c>
      <c r="J11" s="449" t="s">
        <v>871</v>
      </c>
      <c r="K11" s="237" t="s">
        <v>109</v>
      </c>
      <c r="L11" s="237" t="s">
        <v>873</v>
      </c>
      <c r="M11" s="324" t="s">
        <v>449</v>
      </c>
      <c r="N11" s="449" t="s">
        <v>871</v>
      </c>
      <c r="O11" s="237" t="s">
        <v>109</v>
      </c>
      <c r="P11" s="237" t="s">
        <v>873</v>
      </c>
      <c r="Q11" s="324" t="s">
        <v>449</v>
      </c>
      <c r="R11" s="449" t="s">
        <v>871</v>
      </c>
      <c r="S11" s="237" t="s">
        <v>109</v>
      </c>
      <c r="T11" s="237" t="s">
        <v>873</v>
      </c>
      <c r="U11" s="609"/>
      <c r="V11" s="611"/>
      <c r="W11" s="613"/>
      <c r="X11" s="613"/>
      <c r="Y11" s="617"/>
      <c r="Z11" s="617"/>
      <c r="AA11" s="617"/>
      <c r="AB11" s="424">
        <v>0.70099999999999996</v>
      </c>
      <c r="AC11" s="425">
        <v>0.17150000000000001</v>
      </c>
      <c r="AD11" s="617"/>
      <c r="AE11" s="617"/>
      <c r="AF11" s="617"/>
      <c r="AG11" s="424">
        <v>0.70099999999999996</v>
      </c>
      <c r="AH11" s="425">
        <f>+AC11</f>
        <v>0.17150000000000001</v>
      </c>
      <c r="AJ11" s="238"/>
    </row>
    <row r="12" spans="1:56" s="487" customFormat="1" ht="18.75" customHeight="1" x14ac:dyDescent="0.2">
      <c r="B12" s="488"/>
      <c r="C12" s="489">
        <v>1</v>
      </c>
      <c r="D12" s="17">
        <v>2</v>
      </c>
      <c r="E12" s="490">
        <v>3</v>
      </c>
      <c r="F12" s="491">
        <v>4</v>
      </c>
      <c r="G12" s="490">
        <v>5</v>
      </c>
      <c r="H12" s="30">
        <v>6</v>
      </c>
      <c r="I12" s="490">
        <v>7</v>
      </c>
      <c r="J12" s="491">
        <v>8</v>
      </c>
      <c r="K12" s="30">
        <v>9</v>
      </c>
      <c r="L12" s="490">
        <v>10</v>
      </c>
      <c r="M12" s="30">
        <v>11</v>
      </c>
      <c r="N12" s="30">
        <v>12</v>
      </c>
      <c r="O12" s="490">
        <v>13</v>
      </c>
      <c r="P12" s="30">
        <v>14</v>
      </c>
      <c r="Q12" s="490">
        <v>15</v>
      </c>
      <c r="R12" s="491">
        <v>16</v>
      </c>
      <c r="S12" s="30">
        <v>17</v>
      </c>
      <c r="T12" s="490">
        <v>18</v>
      </c>
      <c r="U12" s="30" t="s">
        <v>900</v>
      </c>
      <c r="V12" s="490" t="s">
        <v>901</v>
      </c>
      <c r="W12" s="490" t="s">
        <v>902</v>
      </c>
      <c r="X12" s="418">
        <v>22</v>
      </c>
      <c r="Y12" s="492"/>
      <c r="Z12" s="492"/>
      <c r="AA12" s="492"/>
      <c r="AB12" s="492"/>
      <c r="AC12" s="492"/>
      <c r="AD12" s="492"/>
      <c r="AE12" s="492"/>
      <c r="AF12" s="492"/>
      <c r="AG12" s="492"/>
      <c r="AH12" s="492"/>
      <c r="AJ12" s="493"/>
    </row>
    <row r="13" spans="1:56" s="14" customFormat="1" ht="10.5" customHeight="1" x14ac:dyDescent="0.2">
      <c r="A13" s="14">
        <f>+IF(OR(AND(E13&gt;0,F13&gt;0),AND(U13&gt;0,V13&gt;0)),MAX(A$12:A12)+1,0)</f>
        <v>0</v>
      </c>
      <c r="B13" s="96"/>
      <c r="C13" s="166" t="s">
        <v>99</v>
      </c>
      <c r="D13" s="167">
        <v>31.2</v>
      </c>
      <c r="E13" s="168"/>
      <c r="F13" s="575"/>
      <c r="G13" s="169">
        <f>+D13*E13</f>
        <v>0</v>
      </c>
      <c r="H13" s="169">
        <f>+D13*F13</f>
        <v>0</v>
      </c>
      <c r="I13" s="170"/>
      <c r="J13" s="323"/>
      <c r="K13" s="169">
        <f t="shared" ref="K13:K18" si="0">+$D13*80%*I13</f>
        <v>0</v>
      </c>
      <c r="L13" s="169">
        <f t="shared" ref="L13:L18" si="1">+$D13*80%*J13</f>
        <v>0</v>
      </c>
      <c r="M13" s="170"/>
      <c r="N13" s="323"/>
      <c r="O13" s="323">
        <f t="shared" ref="O13:O18" si="2">+$D13*M13</f>
        <v>0</v>
      </c>
      <c r="P13" s="323">
        <f t="shared" ref="P13:P18" si="3">+$D13*N13</f>
        <v>0</v>
      </c>
      <c r="Q13" s="170"/>
      <c r="R13" s="323"/>
      <c r="S13" s="323">
        <f t="shared" ref="S13:S18" si="4">+$D13*Q13</f>
        <v>0</v>
      </c>
      <c r="T13" s="323">
        <f t="shared" ref="T13:T18" si="5">+$D13*R13</f>
        <v>0</v>
      </c>
      <c r="U13" s="365">
        <f t="shared" ref="U13:U18" si="6">+I13+M13+Q13</f>
        <v>0</v>
      </c>
      <c r="V13" s="325">
        <f t="shared" ref="V13:V18" si="7">+R13+N13+J13</f>
        <v>0</v>
      </c>
      <c r="W13" s="169">
        <f t="shared" ref="W13:X18" si="8">+K13+O13+S13</f>
        <v>0</v>
      </c>
      <c r="X13" s="419">
        <f t="shared" si="8"/>
        <v>0</v>
      </c>
      <c r="Y13" s="428">
        <f>+E13*$D13*$AP$6</f>
        <v>0</v>
      </c>
      <c r="Z13" s="428">
        <f>+I13*80%*$D13*$AP$6+M13*$D13*$AP$6+Q13*$D13*$AP$6</f>
        <v>0</v>
      </c>
      <c r="AA13" s="428">
        <f t="shared" ref="AA13:AA18" si="9">+Y13+Z13</f>
        <v>0</v>
      </c>
      <c r="AB13" s="428">
        <f t="shared" ref="AB13:AB18" si="10">+IF(AA13=0,0,((AA13/(E13+U13))-$AO$4)/$AB$11*(E13+U13))</f>
        <v>0</v>
      </c>
      <c r="AC13" s="428">
        <f t="shared" ref="AC13:AC18" si="11">+AB13*AC$11</f>
        <v>0</v>
      </c>
      <c r="AD13" s="428">
        <f>+$D13*F13*$AP$6</f>
        <v>0</v>
      </c>
      <c r="AE13" s="428">
        <f>+J13*80%*$D13*$AP$6+N13*$D13*$AP$6+R13*$D13*$AP$6</f>
        <v>0</v>
      </c>
      <c r="AF13" s="428">
        <f t="shared" ref="AF13:AF18" si="12">+AD13+AE13</f>
        <v>0</v>
      </c>
      <c r="AG13" s="428">
        <f t="shared" ref="AG13:AG18" si="13">+IF(AF13=0,0,((AF13/(F13+V13))-$AO$4)/$AB$11*(F13+V13))</f>
        <v>0</v>
      </c>
      <c r="AH13" s="428">
        <f t="shared" ref="AH13:AH18" si="14">+AG13*AC$11</f>
        <v>0</v>
      </c>
      <c r="AJ13" s="140">
        <f t="shared" ref="AJ13:AJ18" si="15">($D13*80%*I13)+($D13*M13)+($D13*Q13)</f>
        <v>0</v>
      </c>
      <c r="AK13" s="110" t="str">
        <f>CONCATENATE("T42",$D$3,$D$4,RIGHT(CONCATENATE("000",ROW()),3))</f>
        <v>T4200013</v>
      </c>
      <c r="AL13" s="166" t="s">
        <v>99</v>
      </c>
    </row>
    <row r="14" spans="1:56" s="14" customFormat="1" ht="11.25" customHeight="1" x14ac:dyDescent="0.2">
      <c r="A14" s="14">
        <f>+IF(OR(F14&gt;0,V14&gt;0),MAX(A$12:A13)+1,0)</f>
        <v>0</v>
      </c>
      <c r="B14" s="596" t="s">
        <v>104</v>
      </c>
      <c r="C14" s="99" t="s">
        <v>31</v>
      </c>
      <c r="D14" s="97">
        <v>9</v>
      </c>
      <c r="E14" s="363"/>
      <c r="F14" s="535"/>
      <c r="G14" s="362">
        <f t="shared" ref="G14:H18" si="16">+$D14*E14</f>
        <v>0</v>
      </c>
      <c r="H14" s="362">
        <f t="shared" si="16"/>
        <v>0</v>
      </c>
      <c r="I14" s="363"/>
      <c r="J14" s="535"/>
      <c r="K14" s="362">
        <f t="shared" si="0"/>
        <v>0</v>
      </c>
      <c r="L14" s="362">
        <f t="shared" si="1"/>
        <v>0</v>
      </c>
      <c r="M14" s="363"/>
      <c r="N14" s="535"/>
      <c r="O14" s="362">
        <f t="shared" si="2"/>
        <v>0</v>
      </c>
      <c r="P14" s="362">
        <f t="shared" si="3"/>
        <v>0</v>
      </c>
      <c r="Q14" s="363"/>
      <c r="R14" s="535"/>
      <c r="S14" s="362">
        <f t="shared" si="4"/>
        <v>0</v>
      </c>
      <c r="T14" s="362">
        <f t="shared" si="5"/>
        <v>0</v>
      </c>
      <c r="U14" s="365">
        <f t="shared" si="6"/>
        <v>0</v>
      </c>
      <c r="V14" s="325">
        <f t="shared" si="7"/>
        <v>0</v>
      </c>
      <c r="W14" s="362">
        <f t="shared" si="8"/>
        <v>0</v>
      </c>
      <c r="X14" s="420">
        <f t="shared" si="8"/>
        <v>0</v>
      </c>
      <c r="Y14" s="427">
        <f>+E14*$D14*$AP$7</f>
        <v>0</v>
      </c>
      <c r="Z14" s="427">
        <f>+I14*80%*$D14*$AP$7+M14*$D14*$AP$7+Q14*$D14*$AP$7</f>
        <v>0</v>
      </c>
      <c r="AA14" s="427">
        <f t="shared" si="9"/>
        <v>0</v>
      </c>
      <c r="AB14" s="427">
        <f t="shared" si="10"/>
        <v>0</v>
      </c>
      <c r="AC14" s="427">
        <f t="shared" si="11"/>
        <v>0</v>
      </c>
      <c r="AD14" s="426">
        <f>+$D14*F14*$AP$7</f>
        <v>0</v>
      </c>
      <c r="AE14" s="426">
        <f>+J14*80%*$D14*$AP$7+N14*$D14*$AP$7+R14*$D14*$AP$7</f>
        <v>0</v>
      </c>
      <c r="AF14" s="426">
        <f t="shared" si="12"/>
        <v>0</v>
      </c>
      <c r="AG14" s="426">
        <f t="shared" si="13"/>
        <v>0</v>
      </c>
      <c r="AH14" s="426">
        <f t="shared" si="14"/>
        <v>0</v>
      </c>
      <c r="AJ14" s="140">
        <f t="shared" si="15"/>
        <v>0</v>
      </c>
      <c r="AK14" s="110" t="str">
        <f t="shared" ref="AK14:AK77" si="17">CONCATENATE("T42",$D$3,$D$4,RIGHT(CONCATENATE("000",ROW()),3))</f>
        <v>T4200014</v>
      </c>
      <c r="AL14" s="111" t="s">
        <v>104</v>
      </c>
    </row>
    <row r="15" spans="1:56" s="14" customFormat="1" ht="10.5" customHeight="1" x14ac:dyDescent="0.2">
      <c r="A15" s="14">
        <f>+IF(OR(F15&gt;0,V15&gt;0),MAX(A$12:A14)+1,0)</f>
        <v>0</v>
      </c>
      <c r="B15" s="596"/>
      <c r="C15" s="99" t="s">
        <v>32</v>
      </c>
      <c r="D15" s="97">
        <v>8</v>
      </c>
      <c r="E15" s="363"/>
      <c r="F15" s="535"/>
      <c r="G15" s="362">
        <f t="shared" si="16"/>
        <v>0</v>
      </c>
      <c r="H15" s="362">
        <f t="shared" si="16"/>
        <v>0</v>
      </c>
      <c r="I15" s="363"/>
      <c r="J15" s="535"/>
      <c r="K15" s="362">
        <f t="shared" si="0"/>
        <v>0</v>
      </c>
      <c r="L15" s="362">
        <f t="shared" si="1"/>
        <v>0</v>
      </c>
      <c r="M15" s="363"/>
      <c r="N15" s="535"/>
      <c r="O15" s="362">
        <f t="shared" si="2"/>
        <v>0</v>
      </c>
      <c r="P15" s="362">
        <f t="shared" si="3"/>
        <v>0</v>
      </c>
      <c r="Q15" s="363"/>
      <c r="R15" s="535"/>
      <c r="S15" s="362">
        <f t="shared" si="4"/>
        <v>0</v>
      </c>
      <c r="T15" s="362">
        <f t="shared" si="5"/>
        <v>0</v>
      </c>
      <c r="U15" s="365">
        <f t="shared" si="6"/>
        <v>0</v>
      </c>
      <c r="V15" s="325">
        <f t="shared" si="7"/>
        <v>0</v>
      </c>
      <c r="W15" s="362">
        <f t="shared" si="8"/>
        <v>0</v>
      </c>
      <c r="X15" s="420">
        <f t="shared" si="8"/>
        <v>0</v>
      </c>
      <c r="Y15" s="427">
        <f>+E15*$D15*$AP$7</f>
        <v>0</v>
      </c>
      <c r="Z15" s="427">
        <f>+I15*80%*$D15*$AP$7+M15*$D15*$AP$7+Q15*$D15*$AP$7</f>
        <v>0</v>
      </c>
      <c r="AA15" s="427">
        <f t="shared" si="9"/>
        <v>0</v>
      </c>
      <c r="AB15" s="427">
        <f t="shared" si="10"/>
        <v>0</v>
      </c>
      <c r="AC15" s="427">
        <f t="shared" si="11"/>
        <v>0</v>
      </c>
      <c r="AD15" s="426">
        <f>+$D15*F15*$AP$7</f>
        <v>0</v>
      </c>
      <c r="AE15" s="426">
        <f>+J15*80%*$D15*$AP$7+N15*$D15*$AP$7+R15*$D15*$AP$7</f>
        <v>0</v>
      </c>
      <c r="AF15" s="426">
        <f t="shared" si="12"/>
        <v>0</v>
      </c>
      <c r="AG15" s="426">
        <f t="shared" si="13"/>
        <v>0</v>
      </c>
      <c r="AH15" s="426">
        <f t="shared" si="14"/>
        <v>0</v>
      </c>
      <c r="AJ15" s="140">
        <f t="shared" si="15"/>
        <v>0</v>
      </c>
      <c r="AK15" s="110" t="str">
        <f t="shared" si="17"/>
        <v>T4200015</v>
      </c>
      <c r="AL15" s="111" t="s">
        <v>104</v>
      </c>
    </row>
    <row r="16" spans="1:56" s="14" customFormat="1" ht="11.25" customHeight="1" x14ac:dyDescent="0.2">
      <c r="A16" s="14">
        <f>+IF(OR(F16&gt;0,V16&gt;0),MAX(A$12:A15)+1,0)</f>
        <v>0</v>
      </c>
      <c r="B16" s="596"/>
      <c r="C16" s="99" t="s">
        <v>33</v>
      </c>
      <c r="D16" s="97">
        <v>7.11</v>
      </c>
      <c r="E16" s="363"/>
      <c r="F16" s="535"/>
      <c r="G16" s="362">
        <f t="shared" si="16"/>
        <v>0</v>
      </c>
      <c r="H16" s="362">
        <f t="shared" si="16"/>
        <v>0</v>
      </c>
      <c r="I16" s="363"/>
      <c r="J16" s="535"/>
      <c r="K16" s="362">
        <f t="shared" si="0"/>
        <v>0</v>
      </c>
      <c r="L16" s="362">
        <f t="shared" si="1"/>
        <v>0</v>
      </c>
      <c r="M16" s="363"/>
      <c r="N16" s="535"/>
      <c r="O16" s="362">
        <f t="shared" si="2"/>
        <v>0</v>
      </c>
      <c r="P16" s="362">
        <f t="shared" si="3"/>
        <v>0</v>
      </c>
      <c r="Q16" s="363"/>
      <c r="R16" s="535"/>
      <c r="S16" s="362">
        <f t="shared" si="4"/>
        <v>0</v>
      </c>
      <c r="T16" s="362">
        <f t="shared" si="5"/>
        <v>0</v>
      </c>
      <c r="U16" s="365">
        <f t="shared" si="6"/>
        <v>0</v>
      </c>
      <c r="V16" s="325">
        <f t="shared" si="7"/>
        <v>0</v>
      </c>
      <c r="W16" s="362">
        <f t="shared" si="8"/>
        <v>0</v>
      </c>
      <c r="X16" s="420">
        <f t="shared" si="8"/>
        <v>0</v>
      </c>
      <c r="Y16" s="427">
        <f>+E16*$D16*$AP$7</f>
        <v>0</v>
      </c>
      <c r="Z16" s="427">
        <f>+I16*80%*$D16*$AP$7+M16*$D16*$AP$7+Q16*$D16*$AP$7</f>
        <v>0</v>
      </c>
      <c r="AA16" s="427">
        <f t="shared" si="9"/>
        <v>0</v>
      </c>
      <c r="AB16" s="427">
        <f t="shared" si="10"/>
        <v>0</v>
      </c>
      <c r="AC16" s="427">
        <f t="shared" si="11"/>
        <v>0</v>
      </c>
      <c r="AD16" s="426">
        <f>+$D16*F16*$AP$7</f>
        <v>0</v>
      </c>
      <c r="AE16" s="426">
        <f>+J16*80%*$D16*$AP$7+N16*$D16*$AP$7+R16*$D16*$AP$7</f>
        <v>0</v>
      </c>
      <c r="AF16" s="426">
        <f t="shared" si="12"/>
        <v>0</v>
      </c>
      <c r="AG16" s="426">
        <f t="shared" si="13"/>
        <v>0</v>
      </c>
      <c r="AH16" s="426">
        <f t="shared" si="14"/>
        <v>0</v>
      </c>
      <c r="AJ16" s="140">
        <f t="shared" si="15"/>
        <v>0</v>
      </c>
      <c r="AK16" s="110" t="str">
        <f t="shared" si="17"/>
        <v>T4200016</v>
      </c>
      <c r="AL16" s="111" t="s">
        <v>104</v>
      </c>
    </row>
    <row r="17" spans="1:38" s="14" customFormat="1" ht="10.5" customHeight="1" x14ac:dyDescent="0.2">
      <c r="A17" s="14">
        <f>+IF(OR(F17&gt;0,V17&gt;0),MAX(A$12:A16)+1,0)</f>
        <v>0</v>
      </c>
      <c r="B17" s="596"/>
      <c r="C17" s="99" t="s">
        <v>34</v>
      </c>
      <c r="D17" s="97">
        <v>6.32</v>
      </c>
      <c r="E17" s="363"/>
      <c r="F17" s="535"/>
      <c r="G17" s="362">
        <f t="shared" si="16"/>
        <v>0</v>
      </c>
      <c r="H17" s="362">
        <f t="shared" si="16"/>
        <v>0</v>
      </c>
      <c r="I17" s="363"/>
      <c r="J17" s="535"/>
      <c r="K17" s="362">
        <f t="shared" si="0"/>
        <v>0</v>
      </c>
      <c r="L17" s="362">
        <f t="shared" si="1"/>
        <v>0</v>
      </c>
      <c r="M17" s="363"/>
      <c r="N17" s="535"/>
      <c r="O17" s="362">
        <f t="shared" si="2"/>
        <v>0</v>
      </c>
      <c r="P17" s="362">
        <f t="shared" si="3"/>
        <v>0</v>
      </c>
      <c r="Q17" s="363"/>
      <c r="R17" s="535"/>
      <c r="S17" s="362">
        <f t="shared" si="4"/>
        <v>0</v>
      </c>
      <c r="T17" s="362">
        <f t="shared" si="5"/>
        <v>0</v>
      </c>
      <c r="U17" s="365">
        <f t="shared" si="6"/>
        <v>0</v>
      </c>
      <c r="V17" s="325">
        <f t="shared" si="7"/>
        <v>0</v>
      </c>
      <c r="W17" s="362">
        <f t="shared" si="8"/>
        <v>0</v>
      </c>
      <c r="X17" s="420">
        <f t="shared" si="8"/>
        <v>0</v>
      </c>
      <c r="Y17" s="427">
        <f>+E17*$D17*$AP$7</f>
        <v>0</v>
      </c>
      <c r="Z17" s="427">
        <f>+I17*80%*$D17*$AP$7+M17*$D17*$AP$7+Q17*$D17*$AP$7</f>
        <v>0</v>
      </c>
      <c r="AA17" s="427">
        <f t="shared" si="9"/>
        <v>0</v>
      </c>
      <c r="AB17" s="427">
        <f t="shared" si="10"/>
        <v>0</v>
      </c>
      <c r="AC17" s="427">
        <f t="shared" si="11"/>
        <v>0</v>
      </c>
      <c r="AD17" s="426">
        <f>+$D17*F17*$AP$7</f>
        <v>0</v>
      </c>
      <c r="AE17" s="426">
        <f>+J17*80%*$D17*$AP$7+N17*$D17*$AP$7+R17*$D17*$AP$7</f>
        <v>0</v>
      </c>
      <c r="AF17" s="426">
        <f t="shared" si="12"/>
        <v>0</v>
      </c>
      <c r="AG17" s="426">
        <f t="shared" si="13"/>
        <v>0</v>
      </c>
      <c r="AH17" s="426">
        <f t="shared" si="14"/>
        <v>0</v>
      </c>
      <c r="AJ17" s="140">
        <f t="shared" si="15"/>
        <v>0</v>
      </c>
      <c r="AK17" s="110" t="str">
        <f t="shared" si="17"/>
        <v>T4200017</v>
      </c>
      <c r="AL17" s="111" t="s">
        <v>104</v>
      </c>
    </row>
    <row r="18" spans="1:38" s="14" customFormat="1" ht="10.5" customHeight="1" x14ac:dyDescent="0.2">
      <c r="A18" s="14">
        <f>+IF(OR(F18&gt;0,V18&gt;0),MAX(A$12:A17)+1,0)</f>
        <v>0</v>
      </c>
      <c r="B18" s="596"/>
      <c r="C18" s="99" t="s">
        <v>35</v>
      </c>
      <c r="D18" s="97">
        <v>5.62</v>
      </c>
      <c r="E18" s="364"/>
      <c r="F18" s="535"/>
      <c r="G18" s="362">
        <f t="shared" si="16"/>
        <v>0</v>
      </c>
      <c r="H18" s="362">
        <f t="shared" si="16"/>
        <v>0</v>
      </c>
      <c r="I18" s="363"/>
      <c r="J18" s="535"/>
      <c r="K18" s="362">
        <f t="shared" si="0"/>
        <v>0</v>
      </c>
      <c r="L18" s="362">
        <f t="shared" si="1"/>
        <v>0</v>
      </c>
      <c r="M18" s="364"/>
      <c r="N18" s="535"/>
      <c r="O18" s="362">
        <f t="shared" si="2"/>
        <v>0</v>
      </c>
      <c r="P18" s="362">
        <f t="shared" si="3"/>
        <v>0</v>
      </c>
      <c r="Q18" s="363"/>
      <c r="R18" s="535"/>
      <c r="S18" s="362">
        <f t="shared" si="4"/>
        <v>0</v>
      </c>
      <c r="T18" s="362">
        <f t="shared" si="5"/>
        <v>0</v>
      </c>
      <c r="U18" s="365">
        <f t="shared" si="6"/>
        <v>0</v>
      </c>
      <c r="V18" s="325">
        <f t="shared" si="7"/>
        <v>0</v>
      </c>
      <c r="W18" s="362">
        <f t="shared" si="8"/>
        <v>0</v>
      </c>
      <c r="X18" s="420">
        <f t="shared" si="8"/>
        <v>0</v>
      </c>
      <c r="Y18" s="427">
        <f>+E18*$D18*$AP$7</f>
        <v>0</v>
      </c>
      <c r="Z18" s="427">
        <f>+I18*80%*$D18*$AP$7+M18*$D18*$AP$7+Q18*$D18*$AP$7</f>
        <v>0</v>
      </c>
      <c r="AA18" s="427">
        <f t="shared" si="9"/>
        <v>0</v>
      </c>
      <c r="AB18" s="427">
        <f t="shared" si="10"/>
        <v>0</v>
      </c>
      <c r="AC18" s="427">
        <f t="shared" si="11"/>
        <v>0</v>
      </c>
      <c r="AD18" s="426">
        <f>+$D18*F18*$AP$7</f>
        <v>0</v>
      </c>
      <c r="AE18" s="426">
        <f>+J18*80%*$D18*$AP$7+N18*$D18*$AP$7+R18*$D18*$AP$7</f>
        <v>0</v>
      </c>
      <c r="AF18" s="426">
        <f t="shared" si="12"/>
        <v>0</v>
      </c>
      <c r="AG18" s="426">
        <f t="shared" si="13"/>
        <v>0</v>
      </c>
      <c r="AH18" s="426">
        <f t="shared" si="14"/>
        <v>0</v>
      </c>
      <c r="AJ18" s="140">
        <f t="shared" si="15"/>
        <v>0</v>
      </c>
      <c r="AK18" s="110" t="str">
        <f t="shared" si="17"/>
        <v>T4200018</v>
      </c>
      <c r="AL18" s="111" t="s">
        <v>104</v>
      </c>
    </row>
    <row r="19" spans="1:38" s="14" customFormat="1" ht="10.5" customHeight="1" x14ac:dyDescent="0.2">
      <c r="B19" s="96"/>
      <c r="C19" s="166" t="s">
        <v>105</v>
      </c>
      <c r="D19" s="167"/>
      <c r="E19" s="171">
        <f>SUM(E14:E18)</f>
        <v>0</v>
      </c>
      <c r="F19" s="171">
        <f t="shared" ref="F19" si="18">SUM(F14:F18)</f>
        <v>0</v>
      </c>
      <c r="G19" s="171">
        <f>SUM(G14:G18)</f>
        <v>0</v>
      </c>
      <c r="H19" s="171">
        <f>SUM(H14:H18)</f>
        <v>0</v>
      </c>
      <c r="I19" s="171">
        <f t="shared" ref="I19:L19" si="19">SUM(I14:I18)</f>
        <v>0</v>
      </c>
      <c r="J19" s="171">
        <f t="shared" si="19"/>
        <v>0</v>
      </c>
      <c r="K19" s="171">
        <f t="shared" si="19"/>
        <v>0</v>
      </c>
      <c r="L19" s="171">
        <f t="shared" si="19"/>
        <v>0</v>
      </c>
      <c r="M19" s="171">
        <f t="shared" ref="M19:P19" si="20">SUM(M14:M18)</f>
        <v>0</v>
      </c>
      <c r="N19" s="171">
        <f t="shared" si="20"/>
        <v>0</v>
      </c>
      <c r="O19" s="171">
        <f t="shared" si="20"/>
        <v>0</v>
      </c>
      <c r="P19" s="171">
        <f t="shared" si="20"/>
        <v>0</v>
      </c>
      <c r="Q19" s="171">
        <f t="shared" ref="Q19:T19" si="21">SUM(Q14:Q18)</f>
        <v>0</v>
      </c>
      <c r="R19" s="171">
        <f t="shared" si="21"/>
        <v>0</v>
      </c>
      <c r="S19" s="171">
        <f t="shared" si="21"/>
        <v>0</v>
      </c>
      <c r="T19" s="171">
        <f t="shared" si="21"/>
        <v>0</v>
      </c>
      <c r="U19" s="171">
        <f>SUM(U14:U18)</f>
        <v>0</v>
      </c>
      <c r="V19" s="171">
        <f>SUM(V14:V18)</f>
        <v>0</v>
      </c>
      <c r="W19" s="171">
        <f>SUM(W14:W18)</f>
        <v>0</v>
      </c>
      <c r="X19" s="171">
        <f>SUM(X14:X18)</f>
        <v>0</v>
      </c>
      <c r="Y19" s="421">
        <f>+SUM(Y14:Y18)</f>
        <v>0</v>
      </c>
      <c r="Z19" s="421">
        <f>+SUM(Z14:Z18)</f>
        <v>0</v>
      </c>
      <c r="AA19" s="421">
        <f t="shared" ref="AA19:AH19" si="22">+SUM(AA14:AA18)</f>
        <v>0</v>
      </c>
      <c r="AB19" s="421">
        <f t="shared" si="22"/>
        <v>0</v>
      </c>
      <c r="AC19" s="421">
        <f t="shared" si="22"/>
        <v>0</v>
      </c>
      <c r="AD19" s="422">
        <f t="shared" si="22"/>
        <v>0</v>
      </c>
      <c r="AE19" s="422">
        <f t="shared" si="22"/>
        <v>0</v>
      </c>
      <c r="AF19" s="422">
        <f t="shared" si="22"/>
        <v>0</v>
      </c>
      <c r="AG19" s="422">
        <f t="shared" si="22"/>
        <v>0</v>
      </c>
      <c r="AH19" s="422">
        <f t="shared" si="22"/>
        <v>0</v>
      </c>
      <c r="AJ19" s="171">
        <f>SUM(AJ14:AJ18)</f>
        <v>0</v>
      </c>
      <c r="AK19" s="110" t="str">
        <f t="shared" si="17"/>
        <v>T4200019</v>
      </c>
      <c r="AL19" s="111"/>
    </row>
    <row r="20" spans="1:38" s="13" customFormat="1" ht="9.75" x14ac:dyDescent="0.2">
      <c r="A20" s="14">
        <f>+IF(OR(F20&gt;0,V20&gt;0),MAX(A$12:A19)+1,0)</f>
        <v>0</v>
      </c>
      <c r="B20" s="596" t="s">
        <v>87</v>
      </c>
      <c r="C20" s="100" t="s">
        <v>43</v>
      </c>
      <c r="D20" s="97">
        <v>5.57</v>
      </c>
      <c r="E20" s="364"/>
      <c r="F20" s="535"/>
      <c r="G20" s="362">
        <f t="shared" ref="G20:G27" si="23">+$D20*E20</f>
        <v>0</v>
      </c>
      <c r="H20" s="362">
        <f t="shared" ref="H20:H27" si="24">+$D20*F20</f>
        <v>0</v>
      </c>
      <c r="I20" s="363"/>
      <c r="J20" s="535"/>
      <c r="K20" s="362">
        <f t="shared" ref="K20:K27" si="25">+$D20*80%*I20</f>
        <v>0</v>
      </c>
      <c r="L20" s="362">
        <f t="shared" ref="L20:L27" si="26">+$D20*80%*J20</f>
        <v>0</v>
      </c>
      <c r="M20" s="364"/>
      <c r="N20" s="535"/>
      <c r="O20" s="362">
        <f t="shared" ref="O20:O27" si="27">+$D20*M20</f>
        <v>0</v>
      </c>
      <c r="P20" s="362">
        <f t="shared" ref="P20:P27" si="28">+$D20*N20</f>
        <v>0</v>
      </c>
      <c r="Q20" s="363"/>
      <c r="R20" s="535"/>
      <c r="S20" s="362">
        <f t="shared" ref="S20:S27" si="29">+$D20*Q20</f>
        <v>0</v>
      </c>
      <c r="T20" s="362">
        <f t="shared" ref="T20:T27" si="30">+$D20*R20</f>
        <v>0</v>
      </c>
      <c r="U20" s="365">
        <f t="shared" ref="U20:U27" si="31">+I20+M20+Q20</f>
        <v>0</v>
      </c>
      <c r="V20" s="325">
        <f t="shared" ref="V20:V27" si="32">+R20+N20+J20</f>
        <v>0</v>
      </c>
      <c r="W20" s="362">
        <f t="shared" ref="W20:X27" si="33">+K20+O20+S20</f>
        <v>0</v>
      </c>
      <c r="X20" s="420">
        <f t="shared" si="33"/>
        <v>0</v>
      </c>
      <c r="Y20" s="427">
        <f t="shared" ref="Y20:Y27" si="34">+E20*$D20*$AP$7</f>
        <v>0</v>
      </c>
      <c r="Z20" s="427">
        <f t="shared" ref="Z20:Z27" si="35">+I20*80%*$D20*$AP$7+M20*$D20*$AP$7+Q20*$D20*$AP$7</f>
        <v>0</v>
      </c>
      <c r="AA20" s="427">
        <f t="shared" ref="AA20:AA27" si="36">+Y20+Z20</f>
        <v>0</v>
      </c>
      <c r="AB20" s="427">
        <f t="shared" ref="AB20:AB27" si="37">+IF(AA20=0,0,((AA20/(E20+U20))-$AO$4)/$AB$11*(E20+U20))</f>
        <v>0</v>
      </c>
      <c r="AC20" s="427">
        <f t="shared" ref="AC20:AC27" si="38">+AB20*AC$11</f>
        <v>0</v>
      </c>
      <c r="AD20" s="426">
        <f t="shared" ref="AD20:AD27" si="39">+$D20*F20*$AP$7</f>
        <v>0</v>
      </c>
      <c r="AE20" s="426">
        <f t="shared" ref="AE20:AE27" si="40">+J20*80%*$D20*$AP$7+N20*$D20*$AP$7+R20*$D20*$AP$7</f>
        <v>0</v>
      </c>
      <c r="AF20" s="426">
        <f t="shared" ref="AF20:AF27" si="41">+AD20+AE20</f>
        <v>0</v>
      </c>
      <c r="AG20" s="426">
        <f t="shared" ref="AG20:AG27" si="42">+IF(AF20=0,0,((AF20/(F20+V20))-$AO$4)/$AB$11*(F20+V20))</f>
        <v>0</v>
      </c>
      <c r="AH20" s="426">
        <f t="shared" ref="AH20:AH27" si="43">+AG20*AC$11</f>
        <v>0</v>
      </c>
      <c r="AJ20" s="140">
        <f t="shared" ref="AJ20:AJ27" si="44">($D20*80%*I20)+($D20*M20)+($D20*Q20)</f>
        <v>0</v>
      </c>
      <c r="AK20" s="13" t="str">
        <f t="shared" si="17"/>
        <v>T4200020</v>
      </c>
      <c r="AL20" s="111" t="s">
        <v>87</v>
      </c>
    </row>
    <row r="21" spans="1:38" s="13" customFormat="1" ht="9.75" x14ac:dyDescent="0.2">
      <c r="A21" s="14">
        <f>+IF(OR(F21&gt;0,V21&gt;0),MAX(A$12:A20)+1,0)</f>
        <v>0</v>
      </c>
      <c r="B21" s="596"/>
      <c r="C21" s="100" t="s">
        <v>42</v>
      </c>
      <c r="D21" s="97">
        <v>5.3</v>
      </c>
      <c r="E21" s="364"/>
      <c r="F21" s="535"/>
      <c r="G21" s="362">
        <f t="shared" si="23"/>
        <v>0</v>
      </c>
      <c r="H21" s="362">
        <f t="shared" si="24"/>
        <v>0</v>
      </c>
      <c r="I21" s="363"/>
      <c r="J21" s="535"/>
      <c r="K21" s="362">
        <f t="shared" si="25"/>
        <v>0</v>
      </c>
      <c r="L21" s="362">
        <f t="shared" si="26"/>
        <v>0</v>
      </c>
      <c r="M21" s="364"/>
      <c r="N21" s="535"/>
      <c r="O21" s="362">
        <f t="shared" si="27"/>
        <v>0</v>
      </c>
      <c r="P21" s="362">
        <f t="shared" si="28"/>
        <v>0</v>
      </c>
      <c r="Q21" s="363"/>
      <c r="R21" s="535"/>
      <c r="S21" s="362">
        <f t="shared" si="29"/>
        <v>0</v>
      </c>
      <c r="T21" s="362">
        <f t="shared" si="30"/>
        <v>0</v>
      </c>
      <c r="U21" s="365">
        <f t="shared" si="31"/>
        <v>0</v>
      </c>
      <c r="V21" s="325">
        <f t="shared" si="32"/>
        <v>0</v>
      </c>
      <c r="W21" s="362">
        <f t="shared" si="33"/>
        <v>0</v>
      </c>
      <c r="X21" s="420">
        <f t="shared" si="33"/>
        <v>0</v>
      </c>
      <c r="Y21" s="427">
        <f t="shared" si="34"/>
        <v>0</v>
      </c>
      <c r="Z21" s="427">
        <f t="shared" si="35"/>
        <v>0</v>
      </c>
      <c r="AA21" s="427">
        <f t="shared" si="36"/>
        <v>0</v>
      </c>
      <c r="AB21" s="427">
        <f t="shared" si="37"/>
        <v>0</v>
      </c>
      <c r="AC21" s="427">
        <f t="shared" si="38"/>
        <v>0</v>
      </c>
      <c r="AD21" s="426">
        <f t="shared" si="39"/>
        <v>0</v>
      </c>
      <c r="AE21" s="426">
        <f t="shared" si="40"/>
        <v>0</v>
      </c>
      <c r="AF21" s="426">
        <f t="shared" si="41"/>
        <v>0</v>
      </c>
      <c r="AG21" s="426">
        <f t="shared" si="42"/>
        <v>0</v>
      </c>
      <c r="AH21" s="426">
        <f t="shared" si="43"/>
        <v>0</v>
      </c>
      <c r="AJ21" s="140">
        <f t="shared" si="44"/>
        <v>0</v>
      </c>
      <c r="AK21" s="13" t="str">
        <f t="shared" si="17"/>
        <v>T4200021</v>
      </c>
      <c r="AL21" s="111" t="s">
        <v>87</v>
      </c>
    </row>
    <row r="22" spans="1:38" s="13" customFormat="1" ht="9.75" x14ac:dyDescent="0.2">
      <c r="A22" s="14">
        <f>+IF(OR(F22&gt;0,V22&gt;0),MAX(A$12:A21)+1,0)</f>
        <v>0</v>
      </c>
      <c r="B22" s="596"/>
      <c r="C22" s="100" t="s">
        <v>41</v>
      </c>
      <c r="D22" s="97">
        <v>5.05</v>
      </c>
      <c r="E22" s="364"/>
      <c r="F22" s="535"/>
      <c r="G22" s="362">
        <f t="shared" si="23"/>
        <v>0</v>
      </c>
      <c r="H22" s="362">
        <f t="shared" si="24"/>
        <v>0</v>
      </c>
      <c r="I22" s="363"/>
      <c r="J22" s="535"/>
      <c r="K22" s="362">
        <f t="shared" si="25"/>
        <v>0</v>
      </c>
      <c r="L22" s="362">
        <f t="shared" si="26"/>
        <v>0</v>
      </c>
      <c r="M22" s="364"/>
      <c r="N22" s="535"/>
      <c r="O22" s="362">
        <f t="shared" si="27"/>
        <v>0</v>
      </c>
      <c r="P22" s="362">
        <f t="shared" si="28"/>
        <v>0</v>
      </c>
      <c r="Q22" s="363"/>
      <c r="R22" s="535"/>
      <c r="S22" s="362">
        <f t="shared" si="29"/>
        <v>0</v>
      </c>
      <c r="T22" s="362">
        <f t="shared" si="30"/>
        <v>0</v>
      </c>
      <c r="U22" s="365">
        <f t="shared" si="31"/>
        <v>0</v>
      </c>
      <c r="V22" s="325">
        <f t="shared" si="32"/>
        <v>0</v>
      </c>
      <c r="W22" s="362">
        <f t="shared" si="33"/>
        <v>0</v>
      </c>
      <c r="X22" s="420">
        <f t="shared" si="33"/>
        <v>0</v>
      </c>
      <c r="Y22" s="427">
        <f t="shared" si="34"/>
        <v>0</v>
      </c>
      <c r="Z22" s="427">
        <f t="shared" si="35"/>
        <v>0</v>
      </c>
      <c r="AA22" s="427">
        <f t="shared" si="36"/>
        <v>0</v>
      </c>
      <c r="AB22" s="427">
        <f t="shared" si="37"/>
        <v>0</v>
      </c>
      <c r="AC22" s="427">
        <f t="shared" si="38"/>
        <v>0</v>
      </c>
      <c r="AD22" s="426">
        <f t="shared" si="39"/>
        <v>0</v>
      </c>
      <c r="AE22" s="426">
        <f t="shared" si="40"/>
        <v>0</v>
      </c>
      <c r="AF22" s="426">
        <f t="shared" si="41"/>
        <v>0</v>
      </c>
      <c r="AG22" s="426">
        <f t="shared" si="42"/>
        <v>0</v>
      </c>
      <c r="AH22" s="426">
        <f t="shared" si="43"/>
        <v>0</v>
      </c>
      <c r="AJ22" s="140">
        <f t="shared" si="44"/>
        <v>0</v>
      </c>
      <c r="AK22" s="13" t="str">
        <f t="shared" si="17"/>
        <v>T4200022</v>
      </c>
      <c r="AL22" s="111" t="s">
        <v>87</v>
      </c>
    </row>
    <row r="23" spans="1:38" s="13" customFormat="1" ht="9.75" x14ac:dyDescent="0.2">
      <c r="A23" s="14">
        <f>+IF(OR(F23&gt;0,V23&gt;0),MAX(A$12:A22)+1,0)</f>
        <v>0</v>
      </c>
      <c r="B23" s="596"/>
      <c r="C23" s="100" t="s">
        <v>40</v>
      </c>
      <c r="D23" s="97">
        <v>4.8099999999999996</v>
      </c>
      <c r="E23" s="364"/>
      <c r="F23" s="535"/>
      <c r="G23" s="362">
        <f t="shared" si="23"/>
        <v>0</v>
      </c>
      <c r="H23" s="362">
        <f t="shared" si="24"/>
        <v>0</v>
      </c>
      <c r="I23" s="363"/>
      <c r="J23" s="535"/>
      <c r="K23" s="362">
        <f t="shared" si="25"/>
        <v>0</v>
      </c>
      <c r="L23" s="362">
        <f t="shared" si="26"/>
        <v>0</v>
      </c>
      <c r="M23" s="364"/>
      <c r="N23" s="535"/>
      <c r="O23" s="362">
        <f t="shared" si="27"/>
        <v>0</v>
      </c>
      <c r="P23" s="362">
        <f t="shared" si="28"/>
        <v>0</v>
      </c>
      <c r="Q23" s="363"/>
      <c r="R23" s="535"/>
      <c r="S23" s="362">
        <f t="shared" si="29"/>
        <v>0</v>
      </c>
      <c r="T23" s="362">
        <f t="shared" si="30"/>
        <v>0</v>
      </c>
      <c r="U23" s="365">
        <f t="shared" si="31"/>
        <v>0</v>
      </c>
      <c r="V23" s="325">
        <f t="shared" si="32"/>
        <v>0</v>
      </c>
      <c r="W23" s="362">
        <f t="shared" si="33"/>
        <v>0</v>
      </c>
      <c r="X23" s="420">
        <f t="shared" si="33"/>
        <v>0</v>
      </c>
      <c r="Y23" s="427">
        <f t="shared" si="34"/>
        <v>0</v>
      </c>
      <c r="Z23" s="427">
        <f t="shared" si="35"/>
        <v>0</v>
      </c>
      <c r="AA23" s="427">
        <f t="shared" si="36"/>
        <v>0</v>
      </c>
      <c r="AB23" s="427">
        <f t="shared" si="37"/>
        <v>0</v>
      </c>
      <c r="AC23" s="427">
        <f t="shared" si="38"/>
        <v>0</v>
      </c>
      <c r="AD23" s="426">
        <f t="shared" si="39"/>
        <v>0</v>
      </c>
      <c r="AE23" s="426">
        <f t="shared" si="40"/>
        <v>0</v>
      </c>
      <c r="AF23" s="426">
        <f t="shared" si="41"/>
        <v>0</v>
      </c>
      <c r="AG23" s="426">
        <f t="shared" si="42"/>
        <v>0</v>
      </c>
      <c r="AH23" s="426">
        <f t="shared" si="43"/>
        <v>0</v>
      </c>
      <c r="AJ23" s="140">
        <f t="shared" si="44"/>
        <v>0</v>
      </c>
      <c r="AK23" s="13" t="str">
        <f t="shared" si="17"/>
        <v>T4200023</v>
      </c>
      <c r="AL23" s="111" t="s">
        <v>87</v>
      </c>
    </row>
    <row r="24" spans="1:38" s="13" customFormat="1" ht="9.75" x14ac:dyDescent="0.2">
      <c r="A24" s="14">
        <f>+IF(OR(F24&gt;0,V24&gt;0),MAX(A$12:A23)+1,0)</f>
        <v>0</v>
      </c>
      <c r="B24" s="596"/>
      <c r="C24" s="100" t="s">
        <v>347</v>
      </c>
      <c r="D24" s="97">
        <v>4.58</v>
      </c>
      <c r="E24" s="364"/>
      <c r="F24" s="535"/>
      <c r="G24" s="362">
        <f t="shared" si="23"/>
        <v>0</v>
      </c>
      <c r="H24" s="362">
        <f t="shared" si="24"/>
        <v>0</v>
      </c>
      <c r="I24" s="363"/>
      <c r="J24" s="535"/>
      <c r="K24" s="362">
        <f t="shared" si="25"/>
        <v>0</v>
      </c>
      <c r="L24" s="362">
        <f t="shared" si="26"/>
        <v>0</v>
      </c>
      <c r="M24" s="364"/>
      <c r="N24" s="535"/>
      <c r="O24" s="362">
        <f t="shared" si="27"/>
        <v>0</v>
      </c>
      <c r="P24" s="362">
        <f t="shared" si="28"/>
        <v>0</v>
      </c>
      <c r="Q24" s="363"/>
      <c r="R24" s="535"/>
      <c r="S24" s="362">
        <f t="shared" si="29"/>
        <v>0</v>
      </c>
      <c r="T24" s="362">
        <f t="shared" si="30"/>
        <v>0</v>
      </c>
      <c r="U24" s="365">
        <f t="shared" si="31"/>
        <v>0</v>
      </c>
      <c r="V24" s="325">
        <f t="shared" si="32"/>
        <v>0</v>
      </c>
      <c r="W24" s="362">
        <f t="shared" si="33"/>
        <v>0</v>
      </c>
      <c r="X24" s="420">
        <f t="shared" si="33"/>
        <v>0</v>
      </c>
      <c r="Y24" s="427">
        <f t="shared" si="34"/>
        <v>0</v>
      </c>
      <c r="Z24" s="427">
        <f t="shared" si="35"/>
        <v>0</v>
      </c>
      <c r="AA24" s="427">
        <f t="shared" si="36"/>
        <v>0</v>
      </c>
      <c r="AB24" s="427">
        <f t="shared" si="37"/>
        <v>0</v>
      </c>
      <c r="AC24" s="427">
        <f t="shared" si="38"/>
        <v>0</v>
      </c>
      <c r="AD24" s="426">
        <f t="shared" si="39"/>
        <v>0</v>
      </c>
      <c r="AE24" s="426">
        <f t="shared" si="40"/>
        <v>0</v>
      </c>
      <c r="AF24" s="426">
        <f t="shared" si="41"/>
        <v>0</v>
      </c>
      <c r="AG24" s="426">
        <f t="shared" si="42"/>
        <v>0</v>
      </c>
      <c r="AH24" s="426">
        <f t="shared" si="43"/>
        <v>0</v>
      </c>
      <c r="AJ24" s="140">
        <f t="shared" si="44"/>
        <v>0</v>
      </c>
      <c r="AK24" s="13" t="str">
        <f t="shared" si="17"/>
        <v>T4200024</v>
      </c>
      <c r="AL24" s="111" t="s">
        <v>87</v>
      </c>
    </row>
    <row r="25" spans="1:38" s="13" customFormat="1" ht="9.75" x14ac:dyDescent="0.2">
      <c r="A25" s="14">
        <f>+IF(OR(F25&gt;0,V25&gt;0),MAX(A$12:A24)+1,0)</f>
        <v>0</v>
      </c>
      <c r="B25" s="596"/>
      <c r="C25" s="100" t="s">
        <v>39</v>
      </c>
      <c r="D25" s="97">
        <v>4.3600000000000003</v>
      </c>
      <c r="E25" s="364"/>
      <c r="F25" s="535"/>
      <c r="G25" s="362">
        <f t="shared" si="23"/>
        <v>0</v>
      </c>
      <c r="H25" s="362">
        <f t="shared" si="24"/>
        <v>0</v>
      </c>
      <c r="I25" s="363"/>
      <c r="J25" s="535"/>
      <c r="K25" s="362">
        <f t="shared" si="25"/>
        <v>0</v>
      </c>
      <c r="L25" s="362">
        <f t="shared" si="26"/>
        <v>0</v>
      </c>
      <c r="M25" s="364"/>
      <c r="N25" s="535"/>
      <c r="O25" s="362">
        <f t="shared" si="27"/>
        <v>0</v>
      </c>
      <c r="P25" s="362">
        <f t="shared" si="28"/>
        <v>0</v>
      </c>
      <c r="Q25" s="363"/>
      <c r="R25" s="535"/>
      <c r="S25" s="362">
        <f t="shared" si="29"/>
        <v>0</v>
      </c>
      <c r="T25" s="362">
        <f t="shared" si="30"/>
        <v>0</v>
      </c>
      <c r="U25" s="365">
        <f t="shared" si="31"/>
        <v>0</v>
      </c>
      <c r="V25" s="325">
        <f t="shared" si="32"/>
        <v>0</v>
      </c>
      <c r="W25" s="362">
        <f t="shared" si="33"/>
        <v>0</v>
      </c>
      <c r="X25" s="420">
        <f t="shared" si="33"/>
        <v>0</v>
      </c>
      <c r="Y25" s="427">
        <f t="shared" si="34"/>
        <v>0</v>
      </c>
      <c r="Z25" s="427">
        <f t="shared" si="35"/>
        <v>0</v>
      </c>
      <c r="AA25" s="427">
        <f t="shared" si="36"/>
        <v>0</v>
      </c>
      <c r="AB25" s="427">
        <f t="shared" si="37"/>
        <v>0</v>
      </c>
      <c r="AC25" s="427">
        <f t="shared" si="38"/>
        <v>0</v>
      </c>
      <c r="AD25" s="426">
        <f t="shared" si="39"/>
        <v>0</v>
      </c>
      <c r="AE25" s="426">
        <f t="shared" si="40"/>
        <v>0</v>
      </c>
      <c r="AF25" s="426">
        <f t="shared" si="41"/>
        <v>0</v>
      </c>
      <c r="AG25" s="426">
        <f t="shared" si="42"/>
        <v>0</v>
      </c>
      <c r="AH25" s="426">
        <f t="shared" si="43"/>
        <v>0</v>
      </c>
      <c r="AJ25" s="140">
        <f t="shared" si="44"/>
        <v>0</v>
      </c>
      <c r="AK25" s="13" t="str">
        <f t="shared" si="17"/>
        <v>T4200025</v>
      </c>
      <c r="AL25" s="111" t="s">
        <v>87</v>
      </c>
    </row>
    <row r="26" spans="1:38" s="13" customFormat="1" ht="9.75" x14ac:dyDescent="0.2">
      <c r="A26" s="14">
        <f>+IF(OR(F26&gt;0,V26&gt;0),MAX(A$12:A25)+1,0)</f>
        <v>0</v>
      </c>
      <c r="B26" s="596"/>
      <c r="C26" s="100" t="s">
        <v>38</v>
      </c>
      <c r="D26" s="97">
        <v>4.1500000000000004</v>
      </c>
      <c r="E26" s="364"/>
      <c r="F26" s="535"/>
      <c r="G26" s="362">
        <f t="shared" si="23"/>
        <v>0</v>
      </c>
      <c r="H26" s="362">
        <f t="shared" si="24"/>
        <v>0</v>
      </c>
      <c r="I26" s="363"/>
      <c r="J26" s="535"/>
      <c r="K26" s="362">
        <f t="shared" si="25"/>
        <v>0</v>
      </c>
      <c r="L26" s="362">
        <f t="shared" si="26"/>
        <v>0</v>
      </c>
      <c r="M26" s="364"/>
      <c r="N26" s="535"/>
      <c r="O26" s="362">
        <f t="shared" si="27"/>
        <v>0</v>
      </c>
      <c r="P26" s="362">
        <f t="shared" si="28"/>
        <v>0</v>
      </c>
      <c r="Q26" s="363"/>
      <c r="R26" s="535"/>
      <c r="S26" s="362">
        <f t="shared" si="29"/>
        <v>0</v>
      </c>
      <c r="T26" s="362">
        <f t="shared" si="30"/>
        <v>0</v>
      </c>
      <c r="U26" s="365">
        <f t="shared" si="31"/>
        <v>0</v>
      </c>
      <c r="V26" s="325">
        <f t="shared" si="32"/>
        <v>0</v>
      </c>
      <c r="W26" s="362">
        <f t="shared" si="33"/>
        <v>0</v>
      </c>
      <c r="X26" s="420">
        <f t="shared" si="33"/>
        <v>0</v>
      </c>
      <c r="Y26" s="427">
        <f t="shared" si="34"/>
        <v>0</v>
      </c>
      <c r="Z26" s="427">
        <f t="shared" si="35"/>
        <v>0</v>
      </c>
      <c r="AA26" s="427">
        <f t="shared" si="36"/>
        <v>0</v>
      </c>
      <c r="AB26" s="427">
        <f t="shared" si="37"/>
        <v>0</v>
      </c>
      <c r="AC26" s="427">
        <f t="shared" si="38"/>
        <v>0</v>
      </c>
      <c r="AD26" s="426">
        <f t="shared" si="39"/>
        <v>0</v>
      </c>
      <c r="AE26" s="426">
        <f t="shared" si="40"/>
        <v>0</v>
      </c>
      <c r="AF26" s="426">
        <f t="shared" si="41"/>
        <v>0</v>
      </c>
      <c r="AG26" s="426">
        <f t="shared" si="42"/>
        <v>0</v>
      </c>
      <c r="AH26" s="426">
        <f t="shared" si="43"/>
        <v>0</v>
      </c>
      <c r="AJ26" s="140">
        <f t="shared" si="44"/>
        <v>0</v>
      </c>
      <c r="AK26" s="13" t="str">
        <f t="shared" si="17"/>
        <v>T4200026</v>
      </c>
      <c r="AL26" s="111" t="s">
        <v>87</v>
      </c>
    </row>
    <row r="27" spans="1:38" s="13" customFormat="1" ht="9.75" x14ac:dyDescent="0.2">
      <c r="A27" s="14">
        <f>+IF(OR(F27&gt;0,V27&gt;0),MAX(A$12:A26)+1,0)</f>
        <v>0</v>
      </c>
      <c r="B27" s="596"/>
      <c r="C27" s="100" t="s">
        <v>37</v>
      </c>
      <c r="D27" s="97">
        <v>3.96</v>
      </c>
      <c r="E27" s="364"/>
      <c r="F27" s="535"/>
      <c r="G27" s="362">
        <f t="shared" si="23"/>
        <v>0</v>
      </c>
      <c r="H27" s="362">
        <f t="shared" si="24"/>
        <v>0</v>
      </c>
      <c r="I27" s="363"/>
      <c r="J27" s="535"/>
      <c r="K27" s="362">
        <f t="shared" si="25"/>
        <v>0</v>
      </c>
      <c r="L27" s="362">
        <f t="shared" si="26"/>
        <v>0</v>
      </c>
      <c r="M27" s="364"/>
      <c r="N27" s="535"/>
      <c r="O27" s="362">
        <f t="shared" si="27"/>
        <v>0</v>
      </c>
      <c r="P27" s="362">
        <f t="shared" si="28"/>
        <v>0</v>
      </c>
      <c r="Q27" s="363"/>
      <c r="R27" s="535"/>
      <c r="S27" s="362">
        <f t="shared" si="29"/>
        <v>0</v>
      </c>
      <c r="T27" s="362">
        <f t="shared" si="30"/>
        <v>0</v>
      </c>
      <c r="U27" s="365">
        <f t="shared" si="31"/>
        <v>0</v>
      </c>
      <c r="V27" s="325">
        <f t="shared" si="32"/>
        <v>0</v>
      </c>
      <c r="W27" s="362">
        <f t="shared" si="33"/>
        <v>0</v>
      </c>
      <c r="X27" s="420">
        <f t="shared" si="33"/>
        <v>0</v>
      </c>
      <c r="Y27" s="427">
        <f t="shared" si="34"/>
        <v>0</v>
      </c>
      <c r="Z27" s="427">
        <f t="shared" si="35"/>
        <v>0</v>
      </c>
      <c r="AA27" s="427">
        <f t="shared" si="36"/>
        <v>0</v>
      </c>
      <c r="AB27" s="427">
        <f t="shared" si="37"/>
        <v>0</v>
      </c>
      <c r="AC27" s="427">
        <f t="shared" si="38"/>
        <v>0</v>
      </c>
      <c r="AD27" s="426">
        <f t="shared" si="39"/>
        <v>0</v>
      </c>
      <c r="AE27" s="426">
        <f t="shared" si="40"/>
        <v>0</v>
      </c>
      <c r="AF27" s="426">
        <f t="shared" si="41"/>
        <v>0</v>
      </c>
      <c r="AG27" s="426">
        <f t="shared" si="42"/>
        <v>0</v>
      </c>
      <c r="AH27" s="426">
        <f t="shared" si="43"/>
        <v>0</v>
      </c>
      <c r="AJ27" s="140">
        <f t="shared" si="44"/>
        <v>0</v>
      </c>
      <c r="AK27" s="13" t="str">
        <f t="shared" si="17"/>
        <v>T4200027</v>
      </c>
      <c r="AL27" s="111" t="s">
        <v>87</v>
      </c>
    </row>
    <row r="28" spans="1:38" s="15" customFormat="1" ht="9.75" x14ac:dyDescent="0.2">
      <c r="A28" s="14"/>
      <c r="B28" s="101"/>
      <c r="C28" s="172" t="s">
        <v>36</v>
      </c>
      <c r="D28" s="172"/>
      <c r="E28" s="171">
        <f t="shared" ref="E28:X28" si="45">SUM(E20:E27)</f>
        <v>0</v>
      </c>
      <c r="F28" s="171">
        <f t="shared" si="45"/>
        <v>0</v>
      </c>
      <c r="G28" s="171">
        <f t="shared" si="45"/>
        <v>0</v>
      </c>
      <c r="H28" s="171">
        <f t="shared" si="45"/>
        <v>0</v>
      </c>
      <c r="I28" s="171">
        <f t="shared" si="45"/>
        <v>0</v>
      </c>
      <c r="J28" s="171">
        <f t="shared" si="45"/>
        <v>0</v>
      </c>
      <c r="K28" s="171">
        <f t="shared" si="45"/>
        <v>0</v>
      </c>
      <c r="L28" s="171">
        <f t="shared" si="45"/>
        <v>0</v>
      </c>
      <c r="M28" s="171">
        <f t="shared" si="45"/>
        <v>0</v>
      </c>
      <c r="N28" s="171">
        <f t="shared" si="45"/>
        <v>0</v>
      </c>
      <c r="O28" s="171">
        <f t="shared" si="45"/>
        <v>0</v>
      </c>
      <c r="P28" s="171">
        <f t="shared" si="45"/>
        <v>0</v>
      </c>
      <c r="Q28" s="171">
        <f t="shared" si="45"/>
        <v>0</v>
      </c>
      <c r="R28" s="171">
        <f t="shared" si="45"/>
        <v>0</v>
      </c>
      <c r="S28" s="171">
        <f t="shared" si="45"/>
        <v>0</v>
      </c>
      <c r="T28" s="171">
        <f t="shared" si="45"/>
        <v>0</v>
      </c>
      <c r="U28" s="171">
        <f t="shared" si="45"/>
        <v>0</v>
      </c>
      <c r="V28" s="171">
        <f t="shared" si="45"/>
        <v>0</v>
      </c>
      <c r="W28" s="171">
        <f t="shared" si="45"/>
        <v>0</v>
      </c>
      <c r="X28" s="171">
        <f t="shared" si="45"/>
        <v>0</v>
      </c>
      <c r="Y28" s="421">
        <f>+SUM(Y20:Y27)</f>
        <v>0</v>
      </c>
      <c r="Z28" s="421">
        <f>+SUM(Z20:Z27)</f>
        <v>0</v>
      </c>
      <c r="AA28" s="421">
        <f t="shared" ref="AA28:AH28" si="46">+SUM(AA20:AA27)</f>
        <v>0</v>
      </c>
      <c r="AB28" s="421">
        <f t="shared" si="46"/>
        <v>0</v>
      </c>
      <c r="AC28" s="421">
        <f t="shared" si="46"/>
        <v>0</v>
      </c>
      <c r="AD28" s="422">
        <f t="shared" si="46"/>
        <v>0</v>
      </c>
      <c r="AE28" s="422">
        <f t="shared" si="46"/>
        <v>0</v>
      </c>
      <c r="AF28" s="422">
        <f t="shared" si="46"/>
        <v>0</v>
      </c>
      <c r="AG28" s="422">
        <f t="shared" si="46"/>
        <v>0</v>
      </c>
      <c r="AH28" s="422">
        <f t="shared" si="46"/>
        <v>0</v>
      </c>
      <c r="AJ28" s="171">
        <f>SUM(AJ20:AJ27)</f>
        <v>0</v>
      </c>
      <c r="AK28" s="15" t="str">
        <f t="shared" si="17"/>
        <v>T4200028</v>
      </c>
      <c r="AL28" s="112"/>
    </row>
    <row r="29" spans="1:38" s="13" customFormat="1" ht="9.75" x14ac:dyDescent="0.2">
      <c r="A29" s="14">
        <f>+IF(OR(F29&gt;0,V29&gt;0),MAX(A$12:A28)+1,0)</f>
        <v>0</v>
      </c>
      <c r="B29" s="596" t="s">
        <v>88</v>
      </c>
      <c r="C29" s="100" t="s">
        <v>43</v>
      </c>
      <c r="D29" s="97">
        <v>4.45</v>
      </c>
      <c r="E29" s="364"/>
      <c r="F29" s="535"/>
      <c r="G29" s="362">
        <f t="shared" ref="G29:G36" si="47">+$D29*E29</f>
        <v>0</v>
      </c>
      <c r="H29" s="362">
        <f t="shared" ref="H29:H36" si="48">+$D29*F29</f>
        <v>0</v>
      </c>
      <c r="I29" s="363"/>
      <c r="J29" s="535"/>
      <c r="K29" s="362">
        <f t="shared" ref="K29:K36" si="49">+$D29*80%*I29</f>
        <v>0</v>
      </c>
      <c r="L29" s="362">
        <f t="shared" ref="L29:L36" si="50">+$D29*80%*J29</f>
        <v>0</v>
      </c>
      <c r="M29" s="364"/>
      <c r="N29" s="535"/>
      <c r="O29" s="362">
        <f t="shared" ref="O29:O36" si="51">+$D29*M29</f>
        <v>0</v>
      </c>
      <c r="P29" s="362">
        <f t="shared" ref="P29:P36" si="52">+$D29*N29</f>
        <v>0</v>
      </c>
      <c r="Q29" s="363"/>
      <c r="R29" s="535"/>
      <c r="S29" s="362">
        <f t="shared" ref="S29:S36" si="53">+$D29*Q29</f>
        <v>0</v>
      </c>
      <c r="T29" s="362">
        <f t="shared" ref="T29:T36" si="54">+$D29*R29</f>
        <v>0</v>
      </c>
      <c r="U29" s="365">
        <f t="shared" ref="U29:U36" si="55">+I29+M29+Q29</f>
        <v>0</v>
      </c>
      <c r="V29" s="325">
        <f t="shared" ref="V29:V36" si="56">+R29+N29+J29</f>
        <v>0</v>
      </c>
      <c r="W29" s="362">
        <f t="shared" ref="W29:X36" si="57">+K29+O29+S29</f>
        <v>0</v>
      </c>
      <c r="X29" s="420">
        <f t="shared" si="57"/>
        <v>0</v>
      </c>
      <c r="Y29" s="427">
        <f t="shared" ref="Y29:Y36" si="58">+E29*$D29*$AP$7</f>
        <v>0</v>
      </c>
      <c r="Z29" s="427">
        <f t="shared" ref="Z29:Z36" si="59">+I29*80%*$D29*$AP$7+M29*$D29*$AP$7+Q29*$D29*$AP$7</f>
        <v>0</v>
      </c>
      <c r="AA29" s="427">
        <f t="shared" ref="AA29:AA36" si="60">+Y29+Z29</f>
        <v>0</v>
      </c>
      <c r="AB29" s="427">
        <f t="shared" ref="AB29:AB36" si="61">+IF(AA29=0,0,((AA29/(E29+U29))-$AO$4)/$AB$11*(E29+U29))</f>
        <v>0</v>
      </c>
      <c r="AC29" s="427">
        <f t="shared" ref="AC29:AC36" si="62">+AB29*AC$11</f>
        <v>0</v>
      </c>
      <c r="AD29" s="426">
        <f t="shared" ref="AD29:AD36" si="63">+$D29*F29*$AP$7</f>
        <v>0</v>
      </c>
      <c r="AE29" s="426">
        <f t="shared" ref="AE29:AE36" si="64">+J29*80%*$D29*$AP$7+N29*$D29*$AP$7+R29*$D29*$AP$7</f>
        <v>0</v>
      </c>
      <c r="AF29" s="426">
        <f t="shared" ref="AF29:AF36" si="65">+AD29+AE29</f>
        <v>0</v>
      </c>
      <c r="AG29" s="426">
        <f t="shared" ref="AG29:AG36" si="66">+IF(AF29=0,0,((AF29/(F29+V29))-$AO$4)/$AB$11*(F29+V29))</f>
        <v>0</v>
      </c>
      <c r="AH29" s="426">
        <f t="shared" ref="AH29:AH36" si="67">+AG29*AC$11</f>
        <v>0</v>
      </c>
      <c r="AJ29" s="140">
        <f t="shared" ref="AJ29:AJ36" si="68">($D29*80%*I29)+($D29*M29)+($D29*Q29)</f>
        <v>0</v>
      </c>
      <c r="AK29" s="13" t="str">
        <f t="shared" si="17"/>
        <v>T4200029</v>
      </c>
      <c r="AL29" s="111" t="s">
        <v>88</v>
      </c>
    </row>
    <row r="30" spans="1:38" s="13" customFormat="1" ht="9.75" x14ac:dyDescent="0.2">
      <c r="A30" s="14">
        <f>+IF(OR(F30&gt;0,V30&gt;0),MAX(A$12:A29)+1,0)</f>
        <v>0</v>
      </c>
      <c r="B30" s="596"/>
      <c r="C30" s="100" t="s">
        <v>42</v>
      </c>
      <c r="D30" s="97">
        <v>4.24</v>
      </c>
      <c r="E30" s="364"/>
      <c r="F30" s="535"/>
      <c r="G30" s="362">
        <f t="shared" si="47"/>
        <v>0</v>
      </c>
      <c r="H30" s="362">
        <f t="shared" si="48"/>
        <v>0</v>
      </c>
      <c r="I30" s="363"/>
      <c r="J30" s="535"/>
      <c r="K30" s="362">
        <f t="shared" si="49"/>
        <v>0</v>
      </c>
      <c r="L30" s="362">
        <f t="shared" si="50"/>
        <v>0</v>
      </c>
      <c r="M30" s="364"/>
      <c r="N30" s="535"/>
      <c r="O30" s="362">
        <f t="shared" si="51"/>
        <v>0</v>
      </c>
      <c r="P30" s="362">
        <f t="shared" si="52"/>
        <v>0</v>
      </c>
      <c r="Q30" s="363"/>
      <c r="R30" s="535"/>
      <c r="S30" s="362">
        <f t="shared" si="53"/>
        <v>0</v>
      </c>
      <c r="T30" s="362">
        <f t="shared" si="54"/>
        <v>0</v>
      </c>
      <c r="U30" s="365">
        <f t="shared" si="55"/>
        <v>0</v>
      </c>
      <c r="V30" s="325">
        <f t="shared" si="56"/>
        <v>0</v>
      </c>
      <c r="W30" s="362">
        <f t="shared" si="57"/>
        <v>0</v>
      </c>
      <c r="X30" s="420">
        <f t="shared" si="57"/>
        <v>0</v>
      </c>
      <c r="Y30" s="427">
        <f t="shared" si="58"/>
        <v>0</v>
      </c>
      <c r="Z30" s="427">
        <f t="shared" si="59"/>
        <v>0</v>
      </c>
      <c r="AA30" s="427">
        <f t="shared" si="60"/>
        <v>0</v>
      </c>
      <c r="AB30" s="427">
        <f t="shared" si="61"/>
        <v>0</v>
      </c>
      <c r="AC30" s="427">
        <f t="shared" si="62"/>
        <v>0</v>
      </c>
      <c r="AD30" s="426">
        <f t="shared" si="63"/>
        <v>0</v>
      </c>
      <c r="AE30" s="426">
        <f t="shared" si="64"/>
        <v>0</v>
      </c>
      <c r="AF30" s="426">
        <f t="shared" si="65"/>
        <v>0</v>
      </c>
      <c r="AG30" s="426">
        <f t="shared" si="66"/>
        <v>0</v>
      </c>
      <c r="AH30" s="426">
        <f t="shared" si="67"/>
        <v>0</v>
      </c>
      <c r="AJ30" s="140">
        <f t="shared" si="68"/>
        <v>0</v>
      </c>
      <c r="AK30" s="13" t="str">
        <f t="shared" si="17"/>
        <v>T4200030</v>
      </c>
      <c r="AL30" s="111" t="s">
        <v>88</v>
      </c>
    </row>
    <row r="31" spans="1:38" s="13" customFormat="1" ht="9.75" x14ac:dyDescent="0.2">
      <c r="A31" s="14">
        <f>+IF(OR(F31&gt;0,V31&gt;0),MAX(A$12:A30)+1,0)</f>
        <v>0</v>
      </c>
      <c r="B31" s="596"/>
      <c r="C31" s="100" t="s">
        <v>41</v>
      </c>
      <c r="D31" s="97">
        <v>4.04</v>
      </c>
      <c r="E31" s="364"/>
      <c r="F31" s="535"/>
      <c r="G31" s="362">
        <f t="shared" si="47"/>
        <v>0</v>
      </c>
      <c r="H31" s="362">
        <f t="shared" si="48"/>
        <v>0</v>
      </c>
      <c r="I31" s="363"/>
      <c r="J31" s="535"/>
      <c r="K31" s="362">
        <f t="shared" si="49"/>
        <v>0</v>
      </c>
      <c r="L31" s="362">
        <f t="shared" si="50"/>
        <v>0</v>
      </c>
      <c r="M31" s="364"/>
      <c r="N31" s="535"/>
      <c r="O31" s="362">
        <f t="shared" si="51"/>
        <v>0</v>
      </c>
      <c r="P31" s="362">
        <f t="shared" si="52"/>
        <v>0</v>
      </c>
      <c r="Q31" s="363"/>
      <c r="R31" s="535"/>
      <c r="S31" s="362">
        <f t="shared" si="53"/>
        <v>0</v>
      </c>
      <c r="T31" s="362">
        <f t="shared" si="54"/>
        <v>0</v>
      </c>
      <c r="U31" s="365">
        <f t="shared" si="55"/>
        <v>0</v>
      </c>
      <c r="V31" s="325">
        <f t="shared" si="56"/>
        <v>0</v>
      </c>
      <c r="W31" s="362">
        <f t="shared" si="57"/>
        <v>0</v>
      </c>
      <c r="X31" s="420">
        <f t="shared" si="57"/>
        <v>0</v>
      </c>
      <c r="Y31" s="427">
        <f t="shared" si="58"/>
        <v>0</v>
      </c>
      <c r="Z31" s="427">
        <f t="shared" si="59"/>
        <v>0</v>
      </c>
      <c r="AA31" s="427">
        <f t="shared" si="60"/>
        <v>0</v>
      </c>
      <c r="AB31" s="427">
        <f t="shared" si="61"/>
        <v>0</v>
      </c>
      <c r="AC31" s="427">
        <f t="shared" si="62"/>
        <v>0</v>
      </c>
      <c r="AD31" s="426">
        <f t="shared" si="63"/>
        <v>0</v>
      </c>
      <c r="AE31" s="426">
        <f t="shared" si="64"/>
        <v>0</v>
      </c>
      <c r="AF31" s="426">
        <f t="shared" si="65"/>
        <v>0</v>
      </c>
      <c r="AG31" s="426">
        <f t="shared" si="66"/>
        <v>0</v>
      </c>
      <c r="AH31" s="426">
        <f t="shared" si="67"/>
        <v>0</v>
      </c>
      <c r="AJ31" s="140">
        <f t="shared" si="68"/>
        <v>0</v>
      </c>
      <c r="AK31" s="13" t="str">
        <f t="shared" si="17"/>
        <v>T4200031</v>
      </c>
      <c r="AL31" s="111" t="s">
        <v>88</v>
      </c>
    </row>
    <row r="32" spans="1:38" s="13" customFormat="1" ht="9.75" x14ac:dyDescent="0.2">
      <c r="A32" s="14">
        <f>+IF(OR(F32&gt;0,V32&gt;0),MAX(A$12:A31)+1,0)</f>
        <v>0</v>
      </c>
      <c r="B32" s="596"/>
      <c r="C32" s="100" t="s">
        <v>40</v>
      </c>
      <c r="D32" s="97">
        <v>3.85</v>
      </c>
      <c r="E32" s="364"/>
      <c r="F32" s="535"/>
      <c r="G32" s="362">
        <f t="shared" si="47"/>
        <v>0</v>
      </c>
      <c r="H32" s="362">
        <f t="shared" si="48"/>
        <v>0</v>
      </c>
      <c r="I32" s="363"/>
      <c r="J32" s="535"/>
      <c r="K32" s="362">
        <f t="shared" si="49"/>
        <v>0</v>
      </c>
      <c r="L32" s="362">
        <f t="shared" si="50"/>
        <v>0</v>
      </c>
      <c r="M32" s="364"/>
      <c r="N32" s="535"/>
      <c r="O32" s="362">
        <f t="shared" si="51"/>
        <v>0</v>
      </c>
      <c r="P32" s="362">
        <f t="shared" si="52"/>
        <v>0</v>
      </c>
      <c r="Q32" s="363"/>
      <c r="R32" s="535"/>
      <c r="S32" s="362">
        <f t="shared" si="53"/>
        <v>0</v>
      </c>
      <c r="T32" s="362">
        <f t="shared" si="54"/>
        <v>0</v>
      </c>
      <c r="U32" s="365">
        <f t="shared" si="55"/>
        <v>0</v>
      </c>
      <c r="V32" s="325">
        <f t="shared" si="56"/>
        <v>0</v>
      </c>
      <c r="W32" s="362">
        <f t="shared" si="57"/>
        <v>0</v>
      </c>
      <c r="X32" s="420">
        <f t="shared" si="57"/>
        <v>0</v>
      </c>
      <c r="Y32" s="427">
        <f t="shared" si="58"/>
        <v>0</v>
      </c>
      <c r="Z32" s="427">
        <f t="shared" si="59"/>
        <v>0</v>
      </c>
      <c r="AA32" s="427">
        <f t="shared" si="60"/>
        <v>0</v>
      </c>
      <c r="AB32" s="427">
        <f t="shared" si="61"/>
        <v>0</v>
      </c>
      <c r="AC32" s="427">
        <f t="shared" si="62"/>
        <v>0</v>
      </c>
      <c r="AD32" s="426">
        <f t="shared" si="63"/>
        <v>0</v>
      </c>
      <c r="AE32" s="426">
        <f t="shared" si="64"/>
        <v>0</v>
      </c>
      <c r="AF32" s="426">
        <f t="shared" si="65"/>
        <v>0</v>
      </c>
      <c r="AG32" s="426">
        <f t="shared" si="66"/>
        <v>0</v>
      </c>
      <c r="AH32" s="426">
        <f t="shared" si="67"/>
        <v>0</v>
      </c>
      <c r="AJ32" s="140">
        <f t="shared" si="68"/>
        <v>0</v>
      </c>
      <c r="AK32" s="13" t="str">
        <f t="shared" si="17"/>
        <v>T4200032</v>
      </c>
      <c r="AL32" s="111" t="s">
        <v>88</v>
      </c>
    </row>
    <row r="33" spans="1:38" s="13" customFormat="1" ht="9.75" x14ac:dyDescent="0.2">
      <c r="A33" s="14">
        <f>+IF(OR(F33&gt;0,V33&gt;0),MAX(A$12:A32)+1,0)</f>
        <v>0</v>
      </c>
      <c r="B33" s="596"/>
      <c r="C33" s="100" t="s">
        <v>347</v>
      </c>
      <c r="D33" s="97">
        <v>3.66</v>
      </c>
      <c r="E33" s="364"/>
      <c r="F33" s="535"/>
      <c r="G33" s="362">
        <f t="shared" si="47"/>
        <v>0</v>
      </c>
      <c r="H33" s="362">
        <f t="shared" si="48"/>
        <v>0</v>
      </c>
      <c r="I33" s="363"/>
      <c r="J33" s="535"/>
      <c r="K33" s="362">
        <f t="shared" si="49"/>
        <v>0</v>
      </c>
      <c r="L33" s="362">
        <f t="shared" si="50"/>
        <v>0</v>
      </c>
      <c r="M33" s="364"/>
      <c r="N33" s="535"/>
      <c r="O33" s="362">
        <f t="shared" si="51"/>
        <v>0</v>
      </c>
      <c r="P33" s="362">
        <f t="shared" si="52"/>
        <v>0</v>
      </c>
      <c r="Q33" s="363"/>
      <c r="R33" s="535"/>
      <c r="S33" s="362">
        <f t="shared" si="53"/>
        <v>0</v>
      </c>
      <c r="T33" s="362">
        <f t="shared" si="54"/>
        <v>0</v>
      </c>
      <c r="U33" s="365">
        <f t="shared" si="55"/>
        <v>0</v>
      </c>
      <c r="V33" s="325">
        <f t="shared" si="56"/>
        <v>0</v>
      </c>
      <c r="W33" s="362">
        <f t="shared" si="57"/>
        <v>0</v>
      </c>
      <c r="X33" s="420">
        <f t="shared" si="57"/>
        <v>0</v>
      </c>
      <c r="Y33" s="427">
        <f t="shared" si="58"/>
        <v>0</v>
      </c>
      <c r="Z33" s="427">
        <f t="shared" si="59"/>
        <v>0</v>
      </c>
      <c r="AA33" s="427">
        <f t="shared" si="60"/>
        <v>0</v>
      </c>
      <c r="AB33" s="427">
        <f t="shared" si="61"/>
        <v>0</v>
      </c>
      <c r="AC33" s="427">
        <f t="shared" si="62"/>
        <v>0</v>
      </c>
      <c r="AD33" s="426">
        <f t="shared" si="63"/>
        <v>0</v>
      </c>
      <c r="AE33" s="426">
        <f t="shared" si="64"/>
        <v>0</v>
      </c>
      <c r="AF33" s="426">
        <f t="shared" si="65"/>
        <v>0</v>
      </c>
      <c r="AG33" s="426">
        <f t="shared" si="66"/>
        <v>0</v>
      </c>
      <c r="AH33" s="426">
        <f t="shared" si="67"/>
        <v>0</v>
      </c>
      <c r="AJ33" s="140">
        <f t="shared" si="68"/>
        <v>0</v>
      </c>
      <c r="AK33" s="13" t="str">
        <f t="shared" si="17"/>
        <v>T4200033</v>
      </c>
      <c r="AL33" s="111" t="s">
        <v>88</v>
      </c>
    </row>
    <row r="34" spans="1:38" s="13" customFormat="1" ht="9.75" x14ac:dyDescent="0.2">
      <c r="A34" s="14">
        <f>+IF(OR(F34&gt;0,V34&gt;0),MAX(A$12:A33)+1,0)</f>
        <v>0</v>
      </c>
      <c r="B34" s="596"/>
      <c r="C34" s="100" t="s">
        <v>39</v>
      </c>
      <c r="D34" s="97">
        <v>3.49</v>
      </c>
      <c r="E34" s="364"/>
      <c r="F34" s="535"/>
      <c r="G34" s="362">
        <f t="shared" si="47"/>
        <v>0</v>
      </c>
      <c r="H34" s="362">
        <f t="shared" si="48"/>
        <v>0</v>
      </c>
      <c r="I34" s="363"/>
      <c r="J34" s="535"/>
      <c r="K34" s="362">
        <f t="shared" si="49"/>
        <v>0</v>
      </c>
      <c r="L34" s="362">
        <f t="shared" si="50"/>
        <v>0</v>
      </c>
      <c r="M34" s="364"/>
      <c r="N34" s="535"/>
      <c r="O34" s="362">
        <f t="shared" si="51"/>
        <v>0</v>
      </c>
      <c r="P34" s="362">
        <f t="shared" si="52"/>
        <v>0</v>
      </c>
      <c r="Q34" s="363"/>
      <c r="R34" s="535"/>
      <c r="S34" s="362">
        <f t="shared" si="53"/>
        <v>0</v>
      </c>
      <c r="T34" s="362">
        <f t="shared" si="54"/>
        <v>0</v>
      </c>
      <c r="U34" s="365">
        <f t="shared" si="55"/>
        <v>0</v>
      </c>
      <c r="V34" s="325">
        <f t="shared" si="56"/>
        <v>0</v>
      </c>
      <c r="W34" s="362">
        <f t="shared" si="57"/>
        <v>0</v>
      </c>
      <c r="X34" s="420">
        <f t="shared" si="57"/>
        <v>0</v>
      </c>
      <c r="Y34" s="427">
        <f t="shared" si="58"/>
        <v>0</v>
      </c>
      <c r="Z34" s="427">
        <f t="shared" si="59"/>
        <v>0</v>
      </c>
      <c r="AA34" s="427">
        <f t="shared" si="60"/>
        <v>0</v>
      </c>
      <c r="AB34" s="427">
        <f t="shared" si="61"/>
        <v>0</v>
      </c>
      <c r="AC34" s="427">
        <f t="shared" si="62"/>
        <v>0</v>
      </c>
      <c r="AD34" s="426">
        <f t="shared" si="63"/>
        <v>0</v>
      </c>
      <c r="AE34" s="426">
        <f t="shared" si="64"/>
        <v>0</v>
      </c>
      <c r="AF34" s="426">
        <f t="shared" si="65"/>
        <v>0</v>
      </c>
      <c r="AG34" s="426">
        <f t="shared" si="66"/>
        <v>0</v>
      </c>
      <c r="AH34" s="426">
        <f t="shared" si="67"/>
        <v>0</v>
      </c>
      <c r="AJ34" s="140">
        <f t="shared" si="68"/>
        <v>0</v>
      </c>
      <c r="AK34" s="13" t="str">
        <f t="shared" si="17"/>
        <v>T4200034</v>
      </c>
      <c r="AL34" s="111" t="s">
        <v>88</v>
      </c>
    </row>
    <row r="35" spans="1:38" s="13" customFormat="1" ht="9.75" x14ac:dyDescent="0.2">
      <c r="A35" s="14">
        <f>+IF(OR(F35&gt;0,V35&gt;0),MAX(A$12:A34)+1,0)</f>
        <v>0</v>
      </c>
      <c r="B35" s="596"/>
      <c r="C35" s="100" t="s">
        <v>38</v>
      </c>
      <c r="D35" s="97">
        <v>3.32</v>
      </c>
      <c r="E35" s="364"/>
      <c r="F35" s="535"/>
      <c r="G35" s="362">
        <f t="shared" si="47"/>
        <v>0</v>
      </c>
      <c r="H35" s="362">
        <f t="shared" si="48"/>
        <v>0</v>
      </c>
      <c r="I35" s="363"/>
      <c r="J35" s="535"/>
      <c r="K35" s="362">
        <f t="shared" si="49"/>
        <v>0</v>
      </c>
      <c r="L35" s="362">
        <f t="shared" si="50"/>
        <v>0</v>
      </c>
      <c r="M35" s="364"/>
      <c r="N35" s="535"/>
      <c r="O35" s="362">
        <f t="shared" si="51"/>
        <v>0</v>
      </c>
      <c r="P35" s="362">
        <f t="shared" si="52"/>
        <v>0</v>
      </c>
      <c r="Q35" s="363"/>
      <c r="R35" s="535"/>
      <c r="S35" s="362">
        <f t="shared" si="53"/>
        <v>0</v>
      </c>
      <c r="T35" s="362">
        <f t="shared" si="54"/>
        <v>0</v>
      </c>
      <c r="U35" s="365">
        <f t="shared" si="55"/>
        <v>0</v>
      </c>
      <c r="V35" s="325">
        <f t="shared" si="56"/>
        <v>0</v>
      </c>
      <c r="W35" s="362">
        <f t="shared" si="57"/>
        <v>0</v>
      </c>
      <c r="X35" s="420">
        <f t="shared" si="57"/>
        <v>0</v>
      </c>
      <c r="Y35" s="427">
        <f t="shared" si="58"/>
        <v>0</v>
      </c>
      <c r="Z35" s="427">
        <f t="shared" si="59"/>
        <v>0</v>
      </c>
      <c r="AA35" s="427">
        <f t="shared" si="60"/>
        <v>0</v>
      </c>
      <c r="AB35" s="427">
        <f t="shared" si="61"/>
        <v>0</v>
      </c>
      <c r="AC35" s="427">
        <f t="shared" si="62"/>
        <v>0</v>
      </c>
      <c r="AD35" s="426">
        <f t="shared" si="63"/>
        <v>0</v>
      </c>
      <c r="AE35" s="426">
        <f t="shared" si="64"/>
        <v>0</v>
      </c>
      <c r="AF35" s="426">
        <f t="shared" si="65"/>
        <v>0</v>
      </c>
      <c r="AG35" s="426">
        <f t="shared" si="66"/>
        <v>0</v>
      </c>
      <c r="AH35" s="426">
        <f t="shared" si="67"/>
        <v>0</v>
      </c>
      <c r="AJ35" s="140">
        <f t="shared" si="68"/>
        <v>0</v>
      </c>
      <c r="AK35" s="13" t="str">
        <f t="shared" si="17"/>
        <v>T4200035</v>
      </c>
      <c r="AL35" s="111" t="s">
        <v>88</v>
      </c>
    </row>
    <row r="36" spans="1:38" s="13" customFormat="1" ht="9.75" x14ac:dyDescent="0.2">
      <c r="A36" s="14">
        <f>+IF(OR(F36&gt;0,V36&gt;0),MAX(A$12:A35)+1,0)</f>
        <v>0</v>
      </c>
      <c r="B36" s="596"/>
      <c r="C36" s="100" t="s">
        <v>37</v>
      </c>
      <c r="D36" s="97">
        <v>3.16</v>
      </c>
      <c r="E36" s="364"/>
      <c r="F36" s="535"/>
      <c r="G36" s="362">
        <f t="shared" si="47"/>
        <v>0</v>
      </c>
      <c r="H36" s="362">
        <f t="shared" si="48"/>
        <v>0</v>
      </c>
      <c r="I36" s="363"/>
      <c r="J36" s="535"/>
      <c r="K36" s="362">
        <f t="shared" si="49"/>
        <v>0</v>
      </c>
      <c r="L36" s="362">
        <f t="shared" si="50"/>
        <v>0</v>
      </c>
      <c r="M36" s="364"/>
      <c r="N36" s="535"/>
      <c r="O36" s="362">
        <f t="shared" si="51"/>
        <v>0</v>
      </c>
      <c r="P36" s="362">
        <f t="shared" si="52"/>
        <v>0</v>
      </c>
      <c r="Q36" s="363"/>
      <c r="R36" s="535"/>
      <c r="S36" s="362">
        <f t="shared" si="53"/>
        <v>0</v>
      </c>
      <c r="T36" s="362">
        <f t="shared" si="54"/>
        <v>0</v>
      </c>
      <c r="U36" s="365">
        <f t="shared" si="55"/>
        <v>0</v>
      </c>
      <c r="V36" s="325">
        <f t="shared" si="56"/>
        <v>0</v>
      </c>
      <c r="W36" s="362">
        <f t="shared" si="57"/>
        <v>0</v>
      </c>
      <c r="X36" s="420">
        <f t="shared" si="57"/>
        <v>0</v>
      </c>
      <c r="Y36" s="427">
        <f t="shared" si="58"/>
        <v>0</v>
      </c>
      <c r="Z36" s="427">
        <f t="shared" si="59"/>
        <v>0</v>
      </c>
      <c r="AA36" s="427">
        <f t="shared" si="60"/>
        <v>0</v>
      </c>
      <c r="AB36" s="427">
        <f t="shared" si="61"/>
        <v>0</v>
      </c>
      <c r="AC36" s="427">
        <f t="shared" si="62"/>
        <v>0</v>
      </c>
      <c r="AD36" s="426">
        <f t="shared" si="63"/>
        <v>0</v>
      </c>
      <c r="AE36" s="426">
        <f t="shared" si="64"/>
        <v>0</v>
      </c>
      <c r="AF36" s="426">
        <f t="shared" si="65"/>
        <v>0</v>
      </c>
      <c r="AG36" s="426">
        <f t="shared" si="66"/>
        <v>0</v>
      </c>
      <c r="AH36" s="426">
        <f t="shared" si="67"/>
        <v>0</v>
      </c>
      <c r="AJ36" s="140">
        <f t="shared" si="68"/>
        <v>0</v>
      </c>
      <c r="AK36" s="13" t="str">
        <f t="shared" si="17"/>
        <v>T4200036</v>
      </c>
      <c r="AL36" s="111" t="s">
        <v>88</v>
      </c>
    </row>
    <row r="37" spans="1:38" s="13" customFormat="1" ht="9.75" x14ac:dyDescent="0.2">
      <c r="A37" s="14"/>
      <c r="B37" s="102"/>
      <c r="C37" s="173" t="s">
        <v>44</v>
      </c>
      <c r="D37" s="173"/>
      <c r="E37" s="171">
        <f t="shared" ref="E37:X37" si="69">SUM(E29:E36)</f>
        <v>0</v>
      </c>
      <c r="F37" s="171">
        <f t="shared" si="69"/>
        <v>0</v>
      </c>
      <c r="G37" s="171">
        <f t="shared" si="69"/>
        <v>0</v>
      </c>
      <c r="H37" s="171">
        <f t="shared" si="69"/>
        <v>0</v>
      </c>
      <c r="I37" s="171">
        <f t="shared" si="69"/>
        <v>0</v>
      </c>
      <c r="J37" s="171">
        <f t="shared" si="69"/>
        <v>0</v>
      </c>
      <c r="K37" s="171">
        <f t="shared" si="69"/>
        <v>0</v>
      </c>
      <c r="L37" s="171">
        <f t="shared" si="69"/>
        <v>0</v>
      </c>
      <c r="M37" s="171">
        <f t="shared" si="69"/>
        <v>0</v>
      </c>
      <c r="N37" s="171">
        <f t="shared" si="69"/>
        <v>0</v>
      </c>
      <c r="O37" s="171">
        <f t="shared" si="69"/>
        <v>0</v>
      </c>
      <c r="P37" s="171">
        <f t="shared" si="69"/>
        <v>0</v>
      </c>
      <c r="Q37" s="171">
        <f t="shared" si="69"/>
        <v>0</v>
      </c>
      <c r="R37" s="171">
        <f t="shared" si="69"/>
        <v>0</v>
      </c>
      <c r="S37" s="171">
        <f t="shared" si="69"/>
        <v>0</v>
      </c>
      <c r="T37" s="171">
        <f t="shared" si="69"/>
        <v>0</v>
      </c>
      <c r="U37" s="171">
        <f t="shared" si="69"/>
        <v>0</v>
      </c>
      <c r="V37" s="171">
        <f t="shared" si="69"/>
        <v>0</v>
      </c>
      <c r="W37" s="171">
        <f t="shared" si="69"/>
        <v>0</v>
      </c>
      <c r="X37" s="171">
        <f t="shared" si="69"/>
        <v>0</v>
      </c>
      <c r="Y37" s="421">
        <f>+SUM(Y29:Y36)</f>
        <v>0</v>
      </c>
      <c r="Z37" s="421">
        <f>+SUM(Z29:Z36)</f>
        <v>0</v>
      </c>
      <c r="AA37" s="421">
        <f t="shared" ref="AA37:AH37" si="70">+SUM(AA29:AA36)</f>
        <v>0</v>
      </c>
      <c r="AB37" s="421">
        <f t="shared" si="70"/>
        <v>0</v>
      </c>
      <c r="AC37" s="421">
        <f t="shared" si="70"/>
        <v>0</v>
      </c>
      <c r="AD37" s="422">
        <f t="shared" si="70"/>
        <v>0</v>
      </c>
      <c r="AE37" s="422">
        <f t="shared" si="70"/>
        <v>0</v>
      </c>
      <c r="AF37" s="422">
        <f t="shared" si="70"/>
        <v>0</v>
      </c>
      <c r="AG37" s="422">
        <f t="shared" si="70"/>
        <v>0</v>
      </c>
      <c r="AH37" s="422">
        <f t="shared" si="70"/>
        <v>0</v>
      </c>
      <c r="AJ37" s="171">
        <f>SUM(AJ29:AJ36)</f>
        <v>0</v>
      </c>
      <c r="AK37" s="13" t="str">
        <f t="shared" si="17"/>
        <v>T4200037</v>
      </c>
      <c r="AL37" s="111"/>
    </row>
    <row r="38" spans="1:38" s="13" customFormat="1" ht="9.75" x14ac:dyDescent="0.2">
      <c r="A38" s="14">
        <f>+IF(OR(F38&gt;0,V38&gt;0),MAX(A$12:A37)+1,0)</f>
        <v>0</v>
      </c>
      <c r="B38" s="596" t="s">
        <v>89</v>
      </c>
      <c r="C38" s="100" t="s">
        <v>43</v>
      </c>
      <c r="D38" s="97">
        <v>3.56</v>
      </c>
      <c r="E38" s="364"/>
      <c r="F38" s="535"/>
      <c r="G38" s="362">
        <f t="shared" ref="G38:G45" si="71">+$D38*E38</f>
        <v>0</v>
      </c>
      <c r="H38" s="362">
        <f t="shared" ref="H38:H45" si="72">+$D38*F38</f>
        <v>0</v>
      </c>
      <c r="I38" s="363"/>
      <c r="J38" s="535"/>
      <c r="K38" s="362">
        <f t="shared" ref="K38:K45" si="73">+$D38*80%*I38</f>
        <v>0</v>
      </c>
      <c r="L38" s="362">
        <f t="shared" ref="L38:L45" si="74">+$D38*80%*J38</f>
        <v>0</v>
      </c>
      <c r="M38" s="364"/>
      <c r="N38" s="535"/>
      <c r="O38" s="362">
        <f t="shared" ref="O38:O45" si="75">+$D38*M38</f>
        <v>0</v>
      </c>
      <c r="P38" s="362">
        <f t="shared" ref="P38:P45" si="76">+$D38*N38</f>
        <v>0</v>
      </c>
      <c r="Q38" s="363"/>
      <c r="R38" s="535"/>
      <c r="S38" s="362">
        <f t="shared" ref="S38:S45" si="77">+$D38*Q38</f>
        <v>0</v>
      </c>
      <c r="T38" s="362">
        <f t="shared" ref="T38:T45" si="78">+$D38*R38</f>
        <v>0</v>
      </c>
      <c r="U38" s="365">
        <f t="shared" ref="U38:U45" si="79">+I38+M38+Q38</f>
        <v>0</v>
      </c>
      <c r="V38" s="325">
        <f t="shared" ref="V38:V45" si="80">+R38+N38+J38</f>
        <v>0</v>
      </c>
      <c r="W38" s="362">
        <f t="shared" ref="W38:X45" si="81">+K38+O38+S38</f>
        <v>0</v>
      </c>
      <c r="X38" s="420">
        <f t="shared" si="81"/>
        <v>0</v>
      </c>
      <c r="Y38" s="427">
        <f t="shared" ref="Y38:Y45" si="82">+E38*$D38*$AP$7</f>
        <v>0</v>
      </c>
      <c r="Z38" s="427">
        <f t="shared" ref="Z38:Z45" si="83">+I38*80%*$D38*$AP$7+M38*$D38*$AP$7+Q38*$D38*$AP$7</f>
        <v>0</v>
      </c>
      <c r="AA38" s="427">
        <f t="shared" ref="AA38:AA45" si="84">+Y38+Z38</f>
        <v>0</v>
      </c>
      <c r="AB38" s="427">
        <f t="shared" ref="AB38:AB45" si="85">+IF(AA38=0,0,((AA38/(E38+U38))-$AO$4)/$AB$11*(E38+U38))</f>
        <v>0</v>
      </c>
      <c r="AC38" s="427">
        <f t="shared" ref="AC38:AC45" si="86">+AB38*AC$11</f>
        <v>0</v>
      </c>
      <c r="AD38" s="426">
        <f t="shared" ref="AD38:AD45" si="87">+$D38*F38*$AP$7</f>
        <v>0</v>
      </c>
      <c r="AE38" s="426">
        <f t="shared" ref="AE38:AE45" si="88">+J38*80%*$D38*$AP$7+N38*$D38*$AP$7+R38*$D38*$AP$7</f>
        <v>0</v>
      </c>
      <c r="AF38" s="426">
        <f t="shared" ref="AF38:AF45" si="89">+AD38+AE38</f>
        <v>0</v>
      </c>
      <c r="AG38" s="426">
        <f t="shared" ref="AG38:AG45" si="90">+IF(AF38=0,0,((AF38/(F38+V38))-$AO$4)/$AB$11*(F38+V38))</f>
        <v>0</v>
      </c>
      <c r="AH38" s="426">
        <f t="shared" ref="AH38:AH45" si="91">+AG38*AC$11</f>
        <v>0</v>
      </c>
      <c r="AJ38" s="140">
        <f t="shared" ref="AJ38:AJ45" si="92">($D38*80%*I38)+($D38*M38)+($D38*Q38)</f>
        <v>0</v>
      </c>
      <c r="AK38" s="13" t="str">
        <f t="shared" si="17"/>
        <v>T4200038</v>
      </c>
      <c r="AL38" s="111" t="s">
        <v>89</v>
      </c>
    </row>
    <row r="39" spans="1:38" s="13" customFormat="1" ht="9.75" x14ac:dyDescent="0.2">
      <c r="A39" s="14">
        <f>+IF(OR(F39&gt;0,V39&gt;0),MAX(A$12:A38)+1,0)</f>
        <v>0</v>
      </c>
      <c r="B39" s="596"/>
      <c r="C39" s="100" t="s">
        <v>42</v>
      </c>
      <c r="D39" s="97">
        <v>3.39</v>
      </c>
      <c r="E39" s="364"/>
      <c r="F39" s="535"/>
      <c r="G39" s="362">
        <f t="shared" si="71"/>
        <v>0</v>
      </c>
      <c r="H39" s="362">
        <f t="shared" si="72"/>
        <v>0</v>
      </c>
      <c r="I39" s="363"/>
      <c r="J39" s="535"/>
      <c r="K39" s="362">
        <f t="shared" si="73"/>
        <v>0</v>
      </c>
      <c r="L39" s="362">
        <f t="shared" si="74"/>
        <v>0</v>
      </c>
      <c r="M39" s="364"/>
      <c r="N39" s="535"/>
      <c r="O39" s="362">
        <f t="shared" si="75"/>
        <v>0</v>
      </c>
      <c r="P39" s="362">
        <f t="shared" si="76"/>
        <v>0</v>
      </c>
      <c r="Q39" s="363"/>
      <c r="R39" s="535"/>
      <c r="S39" s="362">
        <f t="shared" si="77"/>
        <v>0</v>
      </c>
      <c r="T39" s="362">
        <f t="shared" si="78"/>
        <v>0</v>
      </c>
      <c r="U39" s="365">
        <f t="shared" si="79"/>
        <v>0</v>
      </c>
      <c r="V39" s="325">
        <f t="shared" si="80"/>
        <v>0</v>
      </c>
      <c r="W39" s="362">
        <f t="shared" si="81"/>
        <v>0</v>
      </c>
      <c r="X39" s="420">
        <f t="shared" si="81"/>
        <v>0</v>
      </c>
      <c r="Y39" s="427">
        <f t="shared" si="82"/>
        <v>0</v>
      </c>
      <c r="Z39" s="427">
        <f t="shared" si="83"/>
        <v>0</v>
      </c>
      <c r="AA39" s="427">
        <f t="shared" si="84"/>
        <v>0</v>
      </c>
      <c r="AB39" s="427">
        <f t="shared" si="85"/>
        <v>0</v>
      </c>
      <c r="AC39" s="427">
        <f t="shared" si="86"/>
        <v>0</v>
      </c>
      <c r="AD39" s="426">
        <f t="shared" si="87"/>
        <v>0</v>
      </c>
      <c r="AE39" s="426">
        <f t="shared" si="88"/>
        <v>0</v>
      </c>
      <c r="AF39" s="426">
        <f t="shared" si="89"/>
        <v>0</v>
      </c>
      <c r="AG39" s="426">
        <f t="shared" si="90"/>
        <v>0</v>
      </c>
      <c r="AH39" s="426">
        <f t="shared" si="91"/>
        <v>0</v>
      </c>
      <c r="AJ39" s="140">
        <f t="shared" si="92"/>
        <v>0</v>
      </c>
      <c r="AK39" s="13" t="str">
        <f t="shared" si="17"/>
        <v>T4200039</v>
      </c>
      <c r="AL39" s="111" t="s">
        <v>89</v>
      </c>
    </row>
    <row r="40" spans="1:38" s="13" customFormat="1" ht="9.75" x14ac:dyDescent="0.2">
      <c r="A40" s="14">
        <f>+IF(OR(F40&gt;0,V40&gt;0),MAX(A$12:A39)+1,0)</f>
        <v>0</v>
      </c>
      <c r="B40" s="596"/>
      <c r="C40" s="100" t="s">
        <v>41</v>
      </c>
      <c r="D40" s="97">
        <v>3.23</v>
      </c>
      <c r="E40" s="364"/>
      <c r="F40" s="535"/>
      <c r="G40" s="362">
        <f t="shared" si="71"/>
        <v>0</v>
      </c>
      <c r="H40" s="362">
        <f t="shared" si="72"/>
        <v>0</v>
      </c>
      <c r="I40" s="363"/>
      <c r="J40" s="535"/>
      <c r="K40" s="362">
        <f t="shared" si="73"/>
        <v>0</v>
      </c>
      <c r="L40" s="362">
        <f t="shared" si="74"/>
        <v>0</v>
      </c>
      <c r="M40" s="364"/>
      <c r="N40" s="535"/>
      <c r="O40" s="362">
        <f t="shared" si="75"/>
        <v>0</v>
      </c>
      <c r="P40" s="362">
        <f t="shared" si="76"/>
        <v>0</v>
      </c>
      <c r="Q40" s="363"/>
      <c r="R40" s="535"/>
      <c r="S40" s="362">
        <f t="shared" si="77"/>
        <v>0</v>
      </c>
      <c r="T40" s="362">
        <f t="shared" si="78"/>
        <v>0</v>
      </c>
      <c r="U40" s="365">
        <f t="shared" si="79"/>
        <v>0</v>
      </c>
      <c r="V40" s="325">
        <f t="shared" si="80"/>
        <v>0</v>
      </c>
      <c r="W40" s="362">
        <f t="shared" si="81"/>
        <v>0</v>
      </c>
      <c r="X40" s="420">
        <f t="shared" si="81"/>
        <v>0</v>
      </c>
      <c r="Y40" s="427">
        <f t="shared" si="82"/>
        <v>0</v>
      </c>
      <c r="Z40" s="427">
        <f t="shared" si="83"/>
        <v>0</v>
      </c>
      <c r="AA40" s="427">
        <f t="shared" si="84"/>
        <v>0</v>
      </c>
      <c r="AB40" s="427">
        <f t="shared" si="85"/>
        <v>0</v>
      </c>
      <c r="AC40" s="427">
        <f t="shared" si="86"/>
        <v>0</v>
      </c>
      <c r="AD40" s="426">
        <f t="shared" si="87"/>
        <v>0</v>
      </c>
      <c r="AE40" s="426">
        <f t="shared" si="88"/>
        <v>0</v>
      </c>
      <c r="AF40" s="426">
        <f t="shared" si="89"/>
        <v>0</v>
      </c>
      <c r="AG40" s="426">
        <f t="shared" si="90"/>
        <v>0</v>
      </c>
      <c r="AH40" s="426">
        <f t="shared" si="91"/>
        <v>0</v>
      </c>
      <c r="AJ40" s="140">
        <f t="shared" si="92"/>
        <v>0</v>
      </c>
      <c r="AK40" s="13" t="str">
        <f t="shared" si="17"/>
        <v>T4200040</v>
      </c>
      <c r="AL40" s="111" t="s">
        <v>89</v>
      </c>
    </row>
    <row r="41" spans="1:38" s="13" customFormat="1" ht="9.75" x14ac:dyDescent="0.2">
      <c r="A41" s="14">
        <f>+IF(OR(F41&gt;0,V41&gt;0),MAX(A$12:A40)+1,0)</f>
        <v>0</v>
      </c>
      <c r="B41" s="596"/>
      <c r="C41" s="100" t="s">
        <v>40</v>
      </c>
      <c r="D41" s="97">
        <v>3.08</v>
      </c>
      <c r="E41" s="364"/>
      <c r="F41" s="535"/>
      <c r="G41" s="362">
        <f t="shared" si="71"/>
        <v>0</v>
      </c>
      <c r="H41" s="362">
        <f t="shared" si="72"/>
        <v>0</v>
      </c>
      <c r="I41" s="363"/>
      <c r="J41" s="535"/>
      <c r="K41" s="362">
        <f t="shared" si="73"/>
        <v>0</v>
      </c>
      <c r="L41" s="362">
        <f t="shared" si="74"/>
        <v>0</v>
      </c>
      <c r="M41" s="364"/>
      <c r="N41" s="535"/>
      <c r="O41" s="362">
        <f t="shared" si="75"/>
        <v>0</v>
      </c>
      <c r="P41" s="362">
        <f t="shared" si="76"/>
        <v>0</v>
      </c>
      <c r="Q41" s="363"/>
      <c r="R41" s="535"/>
      <c r="S41" s="362">
        <f t="shared" si="77"/>
        <v>0</v>
      </c>
      <c r="T41" s="362">
        <f t="shared" si="78"/>
        <v>0</v>
      </c>
      <c r="U41" s="365">
        <f t="shared" si="79"/>
        <v>0</v>
      </c>
      <c r="V41" s="325">
        <f t="shared" si="80"/>
        <v>0</v>
      </c>
      <c r="W41" s="362">
        <f t="shared" si="81"/>
        <v>0</v>
      </c>
      <c r="X41" s="420">
        <f t="shared" si="81"/>
        <v>0</v>
      </c>
      <c r="Y41" s="427">
        <f t="shared" si="82"/>
        <v>0</v>
      </c>
      <c r="Z41" s="427">
        <f t="shared" si="83"/>
        <v>0</v>
      </c>
      <c r="AA41" s="427">
        <f t="shared" si="84"/>
        <v>0</v>
      </c>
      <c r="AB41" s="427">
        <f t="shared" si="85"/>
        <v>0</v>
      </c>
      <c r="AC41" s="427">
        <f t="shared" si="86"/>
        <v>0</v>
      </c>
      <c r="AD41" s="426">
        <f t="shared" si="87"/>
        <v>0</v>
      </c>
      <c r="AE41" s="426">
        <f t="shared" si="88"/>
        <v>0</v>
      </c>
      <c r="AF41" s="426">
        <f t="shared" si="89"/>
        <v>0</v>
      </c>
      <c r="AG41" s="426">
        <f t="shared" si="90"/>
        <v>0</v>
      </c>
      <c r="AH41" s="426">
        <f t="shared" si="91"/>
        <v>0</v>
      </c>
      <c r="AJ41" s="140">
        <f t="shared" si="92"/>
        <v>0</v>
      </c>
      <c r="AK41" s="13" t="str">
        <f t="shared" si="17"/>
        <v>T4200041</v>
      </c>
      <c r="AL41" s="111" t="s">
        <v>89</v>
      </c>
    </row>
    <row r="42" spans="1:38" s="13" customFormat="1" ht="9.75" x14ac:dyDescent="0.2">
      <c r="A42" s="14">
        <f>+IF(OR(F42&gt;0,V42&gt;0),MAX(A$12:A41)+1,0)</f>
        <v>0</v>
      </c>
      <c r="B42" s="596"/>
      <c r="C42" s="100" t="s">
        <v>347</v>
      </c>
      <c r="D42" s="97">
        <v>2.93</v>
      </c>
      <c r="E42" s="364"/>
      <c r="F42" s="535"/>
      <c r="G42" s="362">
        <f t="shared" si="71"/>
        <v>0</v>
      </c>
      <c r="H42" s="362">
        <f t="shared" si="72"/>
        <v>0</v>
      </c>
      <c r="I42" s="363"/>
      <c r="J42" s="535"/>
      <c r="K42" s="362">
        <f t="shared" si="73"/>
        <v>0</v>
      </c>
      <c r="L42" s="362">
        <f t="shared" si="74"/>
        <v>0</v>
      </c>
      <c r="M42" s="364"/>
      <c r="N42" s="535"/>
      <c r="O42" s="362">
        <f t="shared" si="75"/>
        <v>0</v>
      </c>
      <c r="P42" s="362">
        <f t="shared" si="76"/>
        <v>0</v>
      </c>
      <c r="Q42" s="363"/>
      <c r="R42" s="535"/>
      <c r="S42" s="362">
        <f t="shared" si="77"/>
        <v>0</v>
      </c>
      <c r="T42" s="362">
        <f t="shared" si="78"/>
        <v>0</v>
      </c>
      <c r="U42" s="365">
        <f t="shared" si="79"/>
        <v>0</v>
      </c>
      <c r="V42" s="325">
        <f t="shared" si="80"/>
        <v>0</v>
      </c>
      <c r="W42" s="362">
        <f t="shared" si="81"/>
        <v>0</v>
      </c>
      <c r="X42" s="420">
        <f t="shared" si="81"/>
        <v>0</v>
      </c>
      <c r="Y42" s="427">
        <f t="shared" si="82"/>
        <v>0</v>
      </c>
      <c r="Z42" s="427">
        <f t="shared" si="83"/>
        <v>0</v>
      </c>
      <c r="AA42" s="427">
        <f t="shared" si="84"/>
        <v>0</v>
      </c>
      <c r="AB42" s="427">
        <f t="shared" si="85"/>
        <v>0</v>
      </c>
      <c r="AC42" s="427">
        <f t="shared" si="86"/>
        <v>0</v>
      </c>
      <c r="AD42" s="426">
        <f t="shared" si="87"/>
        <v>0</v>
      </c>
      <c r="AE42" s="426">
        <f t="shared" si="88"/>
        <v>0</v>
      </c>
      <c r="AF42" s="426">
        <f t="shared" si="89"/>
        <v>0</v>
      </c>
      <c r="AG42" s="426">
        <f t="shared" si="90"/>
        <v>0</v>
      </c>
      <c r="AH42" s="426">
        <f t="shared" si="91"/>
        <v>0</v>
      </c>
      <c r="AJ42" s="140">
        <f t="shared" si="92"/>
        <v>0</v>
      </c>
      <c r="AK42" s="13" t="str">
        <f t="shared" si="17"/>
        <v>T4200042</v>
      </c>
      <c r="AL42" s="111" t="s">
        <v>89</v>
      </c>
    </row>
    <row r="43" spans="1:38" s="13" customFormat="1" ht="9.75" x14ac:dyDescent="0.2">
      <c r="A43" s="14">
        <f>+IF(OR(F43&gt;0,V43&gt;0),MAX(A$12:A42)+1,0)</f>
        <v>0</v>
      </c>
      <c r="B43" s="596"/>
      <c r="C43" s="100" t="s">
        <v>39</v>
      </c>
      <c r="D43" s="97">
        <v>2.79</v>
      </c>
      <c r="E43" s="364"/>
      <c r="F43" s="535"/>
      <c r="G43" s="362">
        <f t="shared" si="71"/>
        <v>0</v>
      </c>
      <c r="H43" s="362">
        <f t="shared" si="72"/>
        <v>0</v>
      </c>
      <c r="I43" s="363"/>
      <c r="J43" s="535"/>
      <c r="K43" s="362">
        <f t="shared" si="73"/>
        <v>0</v>
      </c>
      <c r="L43" s="362">
        <f t="shared" si="74"/>
        <v>0</v>
      </c>
      <c r="M43" s="364"/>
      <c r="N43" s="535"/>
      <c r="O43" s="362">
        <f t="shared" si="75"/>
        <v>0</v>
      </c>
      <c r="P43" s="362">
        <f t="shared" si="76"/>
        <v>0</v>
      </c>
      <c r="Q43" s="363"/>
      <c r="R43" s="535"/>
      <c r="S43" s="362">
        <f t="shared" si="77"/>
        <v>0</v>
      </c>
      <c r="T43" s="362">
        <f t="shared" si="78"/>
        <v>0</v>
      </c>
      <c r="U43" s="365">
        <f t="shared" si="79"/>
        <v>0</v>
      </c>
      <c r="V43" s="325">
        <f t="shared" si="80"/>
        <v>0</v>
      </c>
      <c r="W43" s="362">
        <f t="shared" si="81"/>
        <v>0</v>
      </c>
      <c r="X43" s="420">
        <f t="shared" si="81"/>
        <v>0</v>
      </c>
      <c r="Y43" s="427">
        <f t="shared" si="82"/>
        <v>0</v>
      </c>
      <c r="Z43" s="427">
        <f t="shared" si="83"/>
        <v>0</v>
      </c>
      <c r="AA43" s="427">
        <f t="shared" si="84"/>
        <v>0</v>
      </c>
      <c r="AB43" s="427">
        <f t="shared" si="85"/>
        <v>0</v>
      </c>
      <c r="AC43" s="427">
        <f t="shared" si="86"/>
        <v>0</v>
      </c>
      <c r="AD43" s="426">
        <f t="shared" si="87"/>
        <v>0</v>
      </c>
      <c r="AE43" s="426">
        <f t="shared" si="88"/>
        <v>0</v>
      </c>
      <c r="AF43" s="426">
        <f t="shared" si="89"/>
        <v>0</v>
      </c>
      <c r="AG43" s="426">
        <f t="shared" si="90"/>
        <v>0</v>
      </c>
      <c r="AH43" s="426">
        <f t="shared" si="91"/>
        <v>0</v>
      </c>
      <c r="AJ43" s="140">
        <f t="shared" si="92"/>
        <v>0</v>
      </c>
      <c r="AK43" s="13" t="str">
        <f t="shared" si="17"/>
        <v>T4200043</v>
      </c>
      <c r="AL43" s="111" t="s">
        <v>89</v>
      </c>
    </row>
    <row r="44" spans="1:38" s="13" customFormat="1" ht="9.75" x14ac:dyDescent="0.2">
      <c r="A44" s="14">
        <f>+IF(OR(F44&gt;0,V44&gt;0),MAX(A$12:A43)+1,0)</f>
        <v>0</v>
      </c>
      <c r="B44" s="596"/>
      <c r="C44" s="100" t="s">
        <v>38</v>
      </c>
      <c r="D44" s="97">
        <v>2.66</v>
      </c>
      <c r="E44" s="364"/>
      <c r="F44" s="535"/>
      <c r="G44" s="362">
        <f t="shared" si="71"/>
        <v>0</v>
      </c>
      <c r="H44" s="362">
        <f t="shared" si="72"/>
        <v>0</v>
      </c>
      <c r="I44" s="363"/>
      <c r="J44" s="535"/>
      <c r="K44" s="362">
        <f t="shared" si="73"/>
        <v>0</v>
      </c>
      <c r="L44" s="362">
        <f t="shared" si="74"/>
        <v>0</v>
      </c>
      <c r="M44" s="364"/>
      <c r="N44" s="535"/>
      <c r="O44" s="362">
        <f t="shared" si="75"/>
        <v>0</v>
      </c>
      <c r="P44" s="362">
        <f t="shared" si="76"/>
        <v>0</v>
      </c>
      <c r="Q44" s="363"/>
      <c r="R44" s="535"/>
      <c r="S44" s="362">
        <f t="shared" si="77"/>
        <v>0</v>
      </c>
      <c r="T44" s="362">
        <f t="shared" si="78"/>
        <v>0</v>
      </c>
      <c r="U44" s="365">
        <f t="shared" si="79"/>
        <v>0</v>
      </c>
      <c r="V44" s="325">
        <f t="shared" si="80"/>
        <v>0</v>
      </c>
      <c r="W44" s="362">
        <f t="shared" si="81"/>
        <v>0</v>
      </c>
      <c r="X44" s="420">
        <f t="shared" si="81"/>
        <v>0</v>
      </c>
      <c r="Y44" s="427">
        <f t="shared" si="82"/>
        <v>0</v>
      </c>
      <c r="Z44" s="427">
        <f t="shared" si="83"/>
        <v>0</v>
      </c>
      <c r="AA44" s="427">
        <f t="shared" si="84"/>
        <v>0</v>
      </c>
      <c r="AB44" s="427">
        <f t="shared" si="85"/>
        <v>0</v>
      </c>
      <c r="AC44" s="427">
        <f t="shared" si="86"/>
        <v>0</v>
      </c>
      <c r="AD44" s="426">
        <f t="shared" si="87"/>
        <v>0</v>
      </c>
      <c r="AE44" s="426">
        <f t="shared" si="88"/>
        <v>0</v>
      </c>
      <c r="AF44" s="426">
        <f t="shared" si="89"/>
        <v>0</v>
      </c>
      <c r="AG44" s="426">
        <f t="shared" si="90"/>
        <v>0</v>
      </c>
      <c r="AH44" s="426">
        <f t="shared" si="91"/>
        <v>0</v>
      </c>
      <c r="AJ44" s="140">
        <f t="shared" si="92"/>
        <v>0</v>
      </c>
      <c r="AK44" s="13" t="str">
        <f t="shared" si="17"/>
        <v>T4200044</v>
      </c>
      <c r="AL44" s="111" t="s">
        <v>89</v>
      </c>
    </row>
    <row r="45" spans="1:38" s="13" customFormat="1" ht="9.75" x14ac:dyDescent="0.2">
      <c r="A45" s="14">
        <f>+IF(OR(F45&gt;0,V45&gt;0),MAX(A$12:A44)+1,0)</f>
        <v>0</v>
      </c>
      <c r="B45" s="596"/>
      <c r="C45" s="100" t="s">
        <v>37</v>
      </c>
      <c r="D45" s="97">
        <v>2.5299999999999998</v>
      </c>
      <c r="E45" s="364"/>
      <c r="F45" s="535"/>
      <c r="G45" s="362">
        <f t="shared" si="71"/>
        <v>0</v>
      </c>
      <c r="H45" s="362">
        <f t="shared" si="72"/>
        <v>0</v>
      </c>
      <c r="I45" s="363"/>
      <c r="J45" s="535"/>
      <c r="K45" s="362">
        <f t="shared" si="73"/>
        <v>0</v>
      </c>
      <c r="L45" s="362">
        <f t="shared" si="74"/>
        <v>0</v>
      </c>
      <c r="M45" s="364"/>
      <c r="N45" s="535"/>
      <c r="O45" s="362">
        <f t="shared" si="75"/>
        <v>0</v>
      </c>
      <c r="P45" s="362">
        <f t="shared" si="76"/>
        <v>0</v>
      </c>
      <c r="Q45" s="363"/>
      <c r="R45" s="535"/>
      <c r="S45" s="362">
        <f t="shared" si="77"/>
        <v>0</v>
      </c>
      <c r="T45" s="362">
        <f t="shared" si="78"/>
        <v>0</v>
      </c>
      <c r="U45" s="365">
        <f t="shared" si="79"/>
        <v>0</v>
      </c>
      <c r="V45" s="325">
        <f t="shared" si="80"/>
        <v>0</v>
      </c>
      <c r="W45" s="362">
        <f t="shared" si="81"/>
        <v>0</v>
      </c>
      <c r="X45" s="420">
        <f t="shared" si="81"/>
        <v>0</v>
      </c>
      <c r="Y45" s="427">
        <f t="shared" si="82"/>
        <v>0</v>
      </c>
      <c r="Z45" s="427">
        <f t="shared" si="83"/>
        <v>0</v>
      </c>
      <c r="AA45" s="427">
        <f t="shared" si="84"/>
        <v>0</v>
      </c>
      <c r="AB45" s="427">
        <f t="shared" si="85"/>
        <v>0</v>
      </c>
      <c r="AC45" s="427">
        <f t="shared" si="86"/>
        <v>0</v>
      </c>
      <c r="AD45" s="426">
        <f t="shared" si="87"/>
        <v>0</v>
      </c>
      <c r="AE45" s="426">
        <f t="shared" si="88"/>
        <v>0</v>
      </c>
      <c r="AF45" s="426">
        <f t="shared" si="89"/>
        <v>0</v>
      </c>
      <c r="AG45" s="426">
        <f t="shared" si="90"/>
        <v>0</v>
      </c>
      <c r="AH45" s="426">
        <f t="shared" si="91"/>
        <v>0</v>
      </c>
      <c r="AJ45" s="140">
        <f t="shared" si="92"/>
        <v>0</v>
      </c>
      <c r="AK45" s="13" t="str">
        <f t="shared" si="17"/>
        <v>T4200045</v>
      </c>
      <c r="AL45" s="111" t="s">
        <v>89</v>
      </c>
    </row>
    <row r="46" spans="1:38" s="13" customFormat="1" ht="9.75" x14ac:dyDescent="0.2">
      <c r="A46" s="14"/>
      <c r="B46" s="102"/>
      <c r="C46" s="173" t="s">
        <v>45</v>
      </c>
      <c r="D46" s="173"/>
      <c r="E46" s="171">
        <f t="shared" ref="E46:X46" si="93">SUM(E38:E45)</f>
        <v>0</v>
      </c>
      <c r="F46" s="171">
        <f t="shared" si="93"/>
        <v>0</v>
      </c>
      <c r="G46" s="171">
        <f t="shared" si="93"/>
        <v>0</v>
      </c>
      <c r="H46" s="171">
        <f t="shared" si="93"/>
        <v>0</v>
      </c>
      <c r="I46" s="171">
        <f t="shared" si="93"/>
        <v>0</v>
      </c>
      <c r="J46" s="171">
        <f t="shared" si="93"/>
        <v>0</v>
      </c>
      <c r="K46" s="171">
        <f t="shared" si="93"/>
        <v>0</v>
      </c>
      <c r="L46" s="171">
        <f t="shared" si="93"/>
        <v>0</v>
      </c>
      <c r="M46" s="171">
        <f t="shared" si="93"/>
        <v>0</v>
      </c>
      <c r="N46" s="171">
        <f t="shared" si="93"/>
        <v>0</v>
      </c>
      <c r="O46" s="171">
        <f t="shared" si="93"/>
        <v>0</v>
      </c>
      <c r="P46" s="171">
        <f t="shared" si="93"/>
        <v>0</v>
      </c>
      <c r="Q46" s="171">
        <f t="shared" si="93"/>
        <v>0</v>
      </c>
      <c r="R46" s="171">
        <f t="shared" si="93"/>
        <v>0</v>
      </c>
      <c r="S46" s="171">
        <f t="shared" si="93"/>
        <v>0</v>
      </c>
      <c r="T46" s="171">
        <f t="shared" si="93"/>
        <v>0</v>
      </c>
      <c r="U46" s="171">
        <f t="shared" si="93"/>
        <v>0</v>
      </c>
      <c r="V46" s="171">
        <f t="shared" si="93"/>
        <v>0</v>
      </c>
      <c r="W46" s="171">
        <f t="shared" si="93"/>
        <v>0</v>
      </c>
      <c r="X46" s="171">
        <f t="shared" si="93"/>
        <v>0</v>
      </c>
      <c r="Y46" s="421">
        <f t="shared" ref="Y46:AH46" si="94">+SUM(Y38:Y45)</f>
        <v>0</v>
      </c>
      <c r="Z46" s="421">
        <f t="shared" si="94"/>
        <v>0</v>
      </c>
      <c r="AA46" s="421">
        <f t="shared" si="94"/>
        <v>0</v>
      </c>
      <c r="AB46" s="421">
        <f t="shared" si="94"/>
        <v>0</v>
      </c>
      <c r="AC46" s="421">
        <f t="shared" si="94"/>
        <v>0</v>
      </c>
      <c r="AD46" s="422">
        <f t="shared" si="94"/>
        <v>0</v>
      </c>
      <c r="AE46" s="422">
        <f t="shared" si="94"/>
        <v>0</v>
      </c>
      <c r="AF46" s="422">
        <f t="shared" si="94"/>
        <v>0</v>
      </c>
      <c r="AG46" s="422">
        <f t="shared" si="94"/>
        <v>0</v>
      </c>
      <c r="AH46" s="422">
        <f t="shared" si="94"/>
        <v>0</v>
      </c>
      <c r="AJ46" s="171">
        <f>SUM(AJ38:AJ45)</f>
        <v>0</v>
      </c>
      <c r="AK46" s="13" t="str">
        <f t="shared" si="17"/>
        <v>T4200046</v>
      </c>
      <c r="AL46" s="111"/>
    </row>
    <row r="47" spans="1:38" s="13" customFormat="1" ht="9.75" x14ac:dyDescent="0.2">
      <c r="A47" s="14">
        <f>+IF(OR(F47&gt;0,V47&gt;0),MAX(A$12:A46)+1,0)</f>
        <v>0</v>
      </c>
      <c r="B47" s="596" t="s">
        <v>90</v>
      </c>
      <c r="C47" s="100" t="s">
        <v>43</v>
      </c>
      <c r="D47" s="103">
        <v>2.85</v>
      </c>
      <c r="E47" s="364"/>
      <c r="F47" s="535"/>
      <c r="G47" s="362">
        <f t="shared" ref="G47:G54" si="95">+$D47*E47</f>
        <v>0</v>
      </c>
      <c r="H47" s="362">
        <f t="shared" ref="H47:H54" si="96">+$D47*F47</f>
        <v>0</v>
      </c>
      <c r="I47" s="363"/>
      <c r="J47" s="535"/>
      <c r="K47" s="362">
        <f t="shared" ref="K47:K54" si="97">+$D47*80%*I47</f>
        <v>0</v>
      </c>
      <c r="L47" s="362">
        <f t="shared" ref="L47:L54" si="98">+$D47*80%*J47</f>
        <v>0</v>
      </c>
      <c r="M47" s="364"/>
      <c r="N47" s="535"/>
      <c r="O47" s="362">
        <f t="shared" ref="O47:O54" si="99">+$D47*M47</f>
        <v>0</v>
      </c>
      <c r="P47" s="362">
        <f t="shared" ref="P47:P54" si="100">+$D47*N47</f>
        <v>0</v>
      </c>
      <c r="Q47" s="363"/>
      <c r="R47" s="535"/>
      <c r="S47" s="362">
        <f t="shared" ref="S47:S54" si="101">+$D47*Q47</f>
        <v>0</v>
      </c>
      <c r="T47" s="362">
        <f t="shared" ref="T47:T54" si="102">+$D47*R47</f>
        <v>0</v>
      </c>
      <c r="U47" s="365">
        <f t="shared" ref="U47:U54" si="103">+I47+M47+Q47</f>
        <v>0</v>
      </c>
      <c r="V47" s="325">
        <f t="shared" ref="V47:V54" si="104">+R47+N47+J47</f>
        <v>0</v>
      </c>
      <c r="W47" s="362">
        <f t="shared" ref="W47:X54" si="105">+K47+O47+S47</f>
        <v>0</v>
      </c>
      <c r="X47" s="420">
        <f t="shared" si="105"/>
        <v>0</v>
      </c>
      <c r="Y47" s="427">
        <f t="shared" ref="Y47:Y54" si="106">+E47*$D47*$AP$7</f>
        <v>0</v>
      </c>
      <c r="Z47" s="427">
        <f t="shared" ref="Z47:Z54" si="107">+I47*80%*$D47*$AP$7+M47*$D47*$AP$7+Q47*$D47*$AP$7</f>
        <v>0</v>
      </c>
      <c r="AA47" s="427">
        <f t="shared" ref="AA47:AA54" si="108">+Y47+Z47</f>
        <v>0</v>
      </c>
      <c r="AB47" s="427">
        <f t="shared" ref="AB47:AB54" si="109">+IF(AA47=0,0,((AA47/(E47+U47))-$AO$4)/$AB$11*(E47+U47))</f>
        <v>0</v>
      </c>
      <c r="AC47" s="427">
        <f t="shared" ref="AC47:AC54" si="110">+AB47*AC$11</f>
        <v>0</v>
      </c>
      <c r="AD47" s="426">
        <f t="shared" ref="AD47:AD54" si="111">+$D47*F47*$AP$7</f>
        <v>0</v>
      </c>
      <c r="AE47" s="426">
        <f t="shared" ref="AE47:AE54" si="112">+J47*80%*$D47*$AP$7+N47*$D47*$AP$7+R47*$D47*$AP$7</f>
        <v>0</v>
      </c>
      <c r="AF47" s="426">
        <f t="shared" ref="AF47:AF54" si="113">+AD47+AE47</f>
        <v>0</v>
      </c>
      <c r="AG47" s="426">
        <f t="shared" ref="AG47:AG54" si="114">+IF(AF47=0,0,((AF47/(F47+V47))-$AO$4)/$AB$11*(F47+V47))</f>
        <v>0</v>
      </c>
      <c r="AH47" s="426">
        <f t="shared" ref="AH47:AH54" si="115">+AG47*AC$11</f>
        <v>0</v>
      </c>
      <c r="AJ47" s="140">
        <f t="shared" ref="AJ47:AJ54" si="116">($D47*80%*I47)+($D47*M47)+($D47*Q47)</f>
        <v>0</v>
      </c>
      <c r="AK47" s="13" t="str">
        <f t="shared" si="17"/>
        <v>T4200047</v>
      </c>
      <c r="AL47" s="111" t="s">
        <v>90</v>
      </c>
    </row>
    <row r="48" spans="1:38" s="13" customFormat="1" ht="9.75" x14ac:dyDescent="0.2">
      <c r="A48" s="14">
        <f>+IF(OR(F48&gt;0,V48&gt;0),MAX(A$12:A47)+1,0)</f>
        <v>0</v>
      </c>
      <c r="B48" s="596"/>
      <c r="C48" s="100" t="s">
        <v>42</v>
      </c>
      <c r="D48" s="103">
        <v>2.71</v>
      </c>
      <c r="E48" s="364"/>
      <c r="F48" s="535"/>
      <c r="G48" s="362">
        <f t="shared" si="95"/>
        <v>0</v>
      </c>
      <c r="H48" s="362">
        <f t="shared" si="96"/>
        <v>0</v>
      </c>
      <c r="I48" s="363"/>
      <c r="J48" s="535"/>
      <c r="K48" s="362">
        <f t="shared" si="97"/>
        <v>0</v>
      </c>
      <c r="L48" s="362">
        <f t="shared" si="98"/>
        <v>0</v>
      </c>
      <c r="M48" s="364"/>
      <c r="N48" s="535"/>
      <c r="O48" s="362">
        <f t="shared" si="99"/>
        <v>0</v>
      </c>
      <c r="P48" s="362">
        <f t="shared" si="100"/>
        <v>0</v>
      </c>
      <c r="Q48" s="363"/>
      <c r="R48" s="535"/>
      <c r="S48" s="362">
        <f t="shared" si="101"/>
        <v>0</v>
      </c>
      <c r="T48" s="362">
        <f t="shared" si="102"/>
        <v>0</v>
      </c>
      <c r="U48" s="365">
        <f t="shared" si="103"/>
        <v>0</v>
      </c>
      <c r="V48" s="325">
        <f t="shared" si="104"/>
        <v>0</v>
      </c>
      <c r="W48" s="362">
        <f t="shared" si="105"/>
        <v>0</v>
      </c>
      <c r="X48" s="420">
        <f t="shared" si="105"/>
        <v>0</v>
      </c>
      <c r="Y48" s="427">
        <f t="shared" si="106"/>
        <v>0</v>
      </c>
      <c r="Z48" s="427">
        <f t="shared" si="107"/>
        <v>0</v>
      </c>
      <c r="AA48" s="427">
        <f t="shared" si="108"/>
        <v>0</v>
      </c>
      <c r="AB48" s="427">
        <f t="shared" si="109"/>
        <v>0</v>
      </c>
      <c r="AC48" s="427">
        <f t="shared" si="110"/>
        <v>0</v>
      </c>
      <c r="AD48" s="426">
        <f t="shared" si="111"/>
        <v>0</v>
      </c>
      <c r="AE48" s="426">
        <f t="shared" si="112"/>
        <v>0</v>
      </c>
      <c r="AF48" s="426">
        <f t="shared" si="113"/>
        <v>0</v>
      </c>
      <c r="AG48" s="426">
        <f t="shared" si="114"/>
        <v>0</v>
      </c>
      <c r="AH48" s="426">
        <f t="shared" si="115"/>
        <v>0</v>
      </c>
      <c r="AJ48" s="140">
        <f t="shared" si="116"/>
        <v>0</v>
      </c>
      <c r="AK48" s="13" t="str">
        <f t="shared" si="17"/>
        <v>T4200048</v>
      </c>
      <c r="AL48" s="111" t="s">
        <v>90</v>
      </c>
    </row>
    <row r="49" spans="1:38" s="13" customFormat="1" ht="9.75" x14ac:dyDescent="0.2">
      <c r="A49" s="14">
        <f>+IF(OR(F49&gt;0,V49&gt;0),MAX(A$12:A48)+1,0)</f>
        <v>0</v>
      </c>
      <c r="B49" s="596"/>
      <c r="C49" s="100" t="s">
        <v>41</v>
      </c>
      <c r="D49" s="103">
        <v>2.58</v>
      </c>
      <c r="E49" s="364"/>
      <c r="F49" s="535"/>
      <c r="G49" s="362">
        <f t="shared" si="95"/>
        <v>0</v>
      </c>
      <c r="H49" s="362">
        <f t="shared" si="96"/>
        <v>0</v>
      </c>
      <c r="I49" s="363"/>
      <c r="J49" s="535"/>
      <c r="K49" s="362">
        <f t="shared" si="97"/>
        <v>0</v>
      </c>
      <c r="L49" s="362">
        <f t="shared" si="98"/>
        <v>0</v>
      </c>
      <c r="M49" s="364"/>
      <c r="N49" s="535"/>
      <c r="O49" s="362">
        <f t="shared" si="99"/>
        <v>0</v>
      </c>
      <c r="P49" s="362">
        <f t="shared" si="100"/>
        <v>0</v>
      </c>
      <c r="Q49" s="363"/>
      <c r="R49" s="535"/>
      <c r="S49" s="362">
        <f t="shared" si="101"/>
        <v>0</v>
      </c>
      <c r="T49" s="362">
        <f t="shared" si="102"/>
        <v>0</v>
      </c>
      <c r="U49" s="365">
        <f t="shared" si="103"/>
        <v>0</v>
      </c>
      <c r="V49" s="325">
        <f t="shared" si="104"/>
        <v>0</v>
      </c>
      <c r="W49" s="362">
        <f t="shared" si="105"/>
        <v>0</v>
      </c>
      <c r="X49" s="420">
        <f t="shared" si="105"/>
        <v>0</v>
      </c>
      <c r="Y49" s="427">
        <f t="shared" si="106"/>
        <v>0</v>
      </c>
      <c r="Z49" s="427">
        <f t="shared" si="107"/>
        <v>0</v>
      </c>
      <c r="AA49" s="427">
        <f t="shared" si="108"/>
        <v>0</v>
      </c>
      <c r="AB49" s="427">
        <f t="shared" si="109"/>
        <v>0</v>
      </c>
      <c r="AC49" s="427">
        <f t="shared" si="110"/>
        <v>0</v>
      </c>
      <c r="AD49" s="426">
        <f t="shared" si="111"/>
        <v>0</v>
      </c>
      <c r="AE49" s="426">
        <f t="shared" si="112"/>
        <v>0</v>
      </c>
      <c r="AF49" s="426">
        <f t="shared" si="113"/>
        <v>0</v>
      </c>
      <c r="AG49" s="426">
        <f t="shared" si="114"/>
        <v>0</v>
      </c>
      <c r="AH49" s="426">
        <f t="shared" si="115"/>
        <v>0</v>
      </c>
      <c r="AJ49" s="140">
        <f t="shared" si="116"/>
        <v>0</v>
      </c>
      <c r="AK49" s="13" t="str">
        <f t="shared" si="17"/>
        <v>T4200049</v>
      </c>
      <c r="AL49" s="111" t="s">
        <v>90</v>
      </c>
    </row>
    <row r="50" spans="1:38" s="13" customFormat="1" ht="9.75" x14ac:dyDescent="0.2">
      <c r="A50" s="14">
        <f>+IF(OR(F50&gt;0,V50&gt;0),MAX(A$12:A49)+1,0)</f>
        <v>0</v>
      </c>
      <c r="B50" s="596"/>
      <c r="C50" s="100" t="s">
        <v>40</v>
      </c>
      <c r="D50" s="103">
        <v>2.46</v>
      </c>
      <c r="E50" s="364"/>
      <c r="F50" s="535"/>
      <c r="G50" s="362">
        <f t="shared" si="95"/>
        <v>0</v>
      </c>
      <c r="H50" s="362">
        <f t="shared" si="96"/>
        <v>0</v>
      </c>
      <c r="I50" s="363"/>
      <c r="J50" s="535"/>
      <c r="K50" s="362">
        <f t="shared" si="97"/>
        <v>0</v>
      </c>
      <c r="L50" s="362">
        <f t="shared" si="98"/>
        <v>0</v>
      </c>
      <c r="M50" s="364"/>
      <c r="N50" s="535"/>
      <c r="O50" s="362">
        <f t="shared" si="99"/>
        <v>0</v>
      </c>
      <c r="P50" s="362">
        <f t="shared" si="100"/>
        <v>0</v>
      </c>
      <c r="Q50" s="363"/>
      <c r="R50" s="535"/>
      <c r="S50" s="362">
        <f t="shared" si="101"/>
        <v>0</v>
      </c>
      <c r="T50" s="362">
        <f t="shared" si="102"/>
        <v>0</v>
      </c>
      <c r="U50" s="365">
        <f t="shared" si="103"/>
        <v>0</v>
      </c>
      <c r="V50" s="325">
        <f t="shared" si="104"/>
        <v>0</v>
      </c>
      <c r="W50" s="362">
        <f t="shared" si="105"/>
        <v>0</v>
      </c>
      <c r="X50" s="420">
        <f t="shared" si="105"/>
        <v>0</v>
      </c>
      <c r="Y50" s="427">
        <f t="shared" si="106"/>
        <v>0</v>
      </c>
      <c r="Z50" s="427">
        <f t="shared" si="107"/>
        <v>0</v>
      </c>
      <c r="AA50" s="427">
        <f t="shared" si="108"/>
        <v>0</v>
      </c>
      <c r="AB50" s="427">
        <f t="shared" si="109"/>
        <v>0</v>
      </c>
      <c r="AC50" s="427">
        <f t="shared" si="110"/>
        <v>0</v>
      </c>
      <c r="AD50" s="426">
        <f t="shared" si="111"/>
        <v>0</v>
      </c>
      <c r="AE50" s="426">
        <f t="shared" si="112"/>
        <v>0</v>
      </c>
      <c r="AF50" s="426">
        <f t="shared" si="113"/>
        <v>0</v>
      </c>
      <c r="AG50" s="426">
        <f t="shared" si="114"/>
        <v>0</v>
      </c>
      <c r="AH50" s="426">
        <f t="shared" si="115"/>
        <v>0</v>
      </c>
      <c r="AJ50" s="140">
        <f t="shared" si="116"/>
        <v>0</v>
      </c>
      <c r="AK50" s="13" t="str">
        <f t="shared" si="17"/>
        <v>T4200050</v>
      </c>
      <c r="AL50" s="111" t="s">
        <v>90</v>
      </c>
    </row>
    <row r="51" spans="1:38" s="13" customFormat="1" ht="9.75" x14ac:dyDescent="0.2">
      <c r="A51" s="14">
        <f>+IF(OR(F51&gt;0,V51&gt;0),MAX(A$12:A50)+1,0)</f>
        <v>0</v>
      </c>
      <c r="B51" s="596"/>
      <c r="C51" s="100" t="s">
        <v>347</v>
      </c>
      <c r="D51" s="103">
        <v>2.34</v>
      </c>
      <c r="E51" s="364"/>
      <c r="F51" s="535"/>
      <c r="G51" s="362">
        <f t="shared" si="95"/>
        <v>0</v>
      </c>
      <c r="H51" s="362">
        <f t="shared" si="96"/>
        <v>0</v>
      </c>
      <c r="I51" s="363"/>
      <c r="J51" s="535"/>
      <c r="K51" s="362">
        <f t="shared" si="97"/>
        <v>0</v>
      </c>
      <c r="L51" s="362">
        <f t="shared" si="98"/>
        <v>0</v>
      </c>
      <c r="M51" s="364"/>
      <c r="N51" s="535"/>
      <c r="O51" s="362">
        <f t="shared" si="99"/>
        <v>0</v>
      </c>
      <c r="P51" s="362">
        <f t="shared" si="100"/>
        <v>0</v>
      </c>
      <c r="Q51" s="363"/>
      <c r="R51" s="535"/>
      <c r="S51" s="362">
        <f t="shared" si="101"/>
        <v>0</v>
      </c>
      <c r="T51" s="362">
        <f t="shared" si="102"/>
        <v>0</v>
      </c>
      <c r="U51" s="365">
        <f t="shared" si="103"/>
        <v>0</v>
      </c>
      <c r="V51" s="325">
        <f t="shared" si="104"/>
        <v>0</v>
      </c>
      <c r="W51" s="362">
        <f t="shared" si="105"/>
        <v>0</v>
      </c>
      <c r="X51" s="420">
        <f t="shared" si="105"/>
        <v>0</v>
      </c>
      <c r="Y51" s="427">
        <f t="shared" si="106"/>
        <v>0</v>
      </c>
      <c r="Z51" s="427">
        <f t="shared" si="107"/>
        <v>0</v>
      </c>
      <c r="AA51" s="427">
        <f t="shared" si="108"/>
        <v>0</v>
      </c>
      <c r="AB51" s="427">
        <f t="shared" si="109"/>
        <v>0</v>
      </c>
      <c r="AC51" s="427">
        <f t="shared" si="110"/>
        <v>0</v>
      </c>
      <c r="AD51" s="426">
        <f t="shared" si="111"/>
        <v>0</v>
      </c>
      <c r="AE51" s="426">
        <f t="shared" si="112"/>
        <v>0</v>
      </c>
      <c r="AF51" s="426">
        <f t="shared" si="113"/>
        <v>0</v>
      </c>
      <c r="AG51" s="426">
        <f t="shared" si="114"/>
        <v>0</v>
      </c>
      <c r="AH51" s="426">
        <f t="shared" si="115"/>
        <v>0</v>
      </c>
      <c r="AJ51" s="140">
        <f t="shared" si="116"/>
        <v>0</v>
      </c>
      <c r="AK51" s="13" t="str">
        <f t="shared" si="17"/>
        <v>T4200051</v>
      </c>
      <c r="AL51" s="111" t="s">
        <v>90</v>
      </c>
    </row>
    <row r="52" spans="1:38" s="13" customFormat="1" ht="9.75" x14ac:dyDescent="0.2">
      <c r="A52" s="14">
        <f>+IF(OR(F52&gt;0,V52&gt;0),MAX(A$12:A51)+1,0)</f>
        <v>0</v>
      </c>
      <c r="B52" s="596"/>
      <c r="C52" s="100" t="s">
        <v>39</v>
      </c>
      <c r="D52" s="103">
        <v>2.23</v>
      </c>
      <c r="E52" s="364"/>
      <c r="F52" s="535"/>
      <c r="G52" s="362">
        <f t="shared" si="95"/>
        <v>0</v>
      </c>
      <c r="H52" s="362">
        <f t="shared" si="96"/>
        <v>0</v>
      </c>
      <c r="I52" s="363"/>
      <c r="J52" s="535"/>
      <c r="K52" s="362">
        <f t="shared" si="97"/>
        <v>0</v>
      </c>
      <c r="L52" s="362">
        <f t="shared" si="98"/>
        <v>0</v>
      </c>
      <c r="M52" s="364"/>
      <c r="N52" s="535"/>
      <c r="O52" s="362">
        <f t="shared" si="99"/>
        <v>0</v>
      </c>
      <c r="P52" s="362">
        <f t="shared" si="100"/>
        <v>0</v>
      </c>
      <c r="Q52" s="363"/>
      <c r="R52" s="535"/>
      <c r="S52" s="362">
        <f t="shared" si="101"/>
        <v>0</v>
      </c>
      <c r="T52" s="362">
        <f t="shared" si="102"/>
        <v>0</v>
      </c>
      <c r="U52" s="365">
        <f t="shared" si="103"/>
        <v>0</v>
      </c>
      <c r="V52" s="325">
        <f t="shared" si="104"/>
        <v>0</v>
      </c>
      <c r="W52" s="362">
        <f t="shared" si="105"/>
        <v>0</v>
      </c>
      <c r="X52" s="420">
        <f t="shared" si="105"/>
        <v>0</v>
      </c>
      <c r="Y52" s="427">
        <f t="shared" si="106"/>
        <v>0</v>
      </c>
      <c r="Z52" s="427">
        <f t="shared" si="107"/>
        <v>0</v>
      </c>
      <c r="AA52" s="427">
        <f t="shared" si="108"/>
        <v>0</v>
      </c>
      <c r="AB52" s="427">
        <f t="shared" si="109"/>
        <v>0</v>
      </c>
      <c r="AC52" s="427">
        <f t="shared" si="110"/>
        <v>0</v>
      </c>
      <c r="AD52" s="426">
        <f t="shared" si="111"/>
        <v>0</v>
      </c>
      <c r="AE52" s="426">
        <f t="shared" si="112"/>
        <v>0</v>
      </c>
      <c r="AF52" s="426">
        <f t="shared" si="113"/>
        <v>0</v>
      </c>
      <c r="AG52" s="426">
        <f t="shared" si="114"/>
        <v>0</v>
      </c>
      <c r="AH52" s="426">
        <f t="shared" si="115"/>
        <v>0</v>
      </c>
      <c r="AJ52" s="140">
        <f t="shared" si="116"/>
        <v>0</v>
      </c>
      <c r="AK52" s="13" t="str">
        <f t="shared" si="17"/>
        <v>T4200052</v>
      </c>
      <c r="AL52" s="111" t="s">
        <v>90</v>
      </c>
    </row>
    <row r="53" spans="1:38" s="13" customFormat="1" ht="9.75" x14ac:dyDescent="0.2">
      <c r="A53" s="14">
        <f>+IF(OR(F53&gt;0,V53&gt;0),MAX(A$12:A52)+1,0)</f>
        <v>0</v>
      </c>
      <c r="B53" s="596"/>
      <c r="C53" s="100" t="s">
        <v>38</v>
      </c>
      <c r="D53" s="103">
        <v>2.13</v>
      </c>
      <c r="E53" s="364"/>
      <c r="F53" s="535"/>
      <c r="G53" s="362">
        <f t="shared" si="95"/>
        <v>0</v>
      </c>
      <c r="H53" s="362">
        <f t="shared" si="96"/>
        <v>0</v>
      </c>
      <c r="I53" s="363"/>
      <c r="J53" s="535"/>
      <c r="K53" s="362">
        <f t="shared" si="97"/>
        <v>0</v>
      </c>
      <c r="L53" s="362">
        <f t="shared" si="98"/>
        <v>0</v>
      </c>
      <c r="M53" s="364"/>
      <c r="N53" s="535"/>
      <c r="O53" s="362">
        <f t="shared" si="99"/>
        <v>0</v>
      </c>
      <c r="P53" s="362">
        <f t="shared" si="100"/>
        <v>0</v>
      </c>
      <c r="Q53" s="363"/>
      <c r="R53" s="535"/>
      <c r="S53" s="362">
        <f t="shared" si="101"/>
        <v>0</v>
      </c>
      <c r="T53" s="362">
        <f t="shared" si="102"/>
        <v>0</v>
      </c>
      <c r="U53" s="365">
        <f t="shared" si="103"/>
        <v>0</v>
      </c>
      <c r="V53" s="325">
        <f t="shared" si="104"/>
        <v>0</v>
      </c>
      <c r="W53" s="362">
        <f t="shared" si="105"/>
        <v>0</v>
      </c>
      <c r="X53" s="420">
        <f t="shared" si="105"/>
        <v>0</v>
      </c>
      <c r="Y53" s="427">
        <f t="shared" si="106"/>
        <v>0</v>
      </c>
      <c r="Z53" s="427">
        <f t="shared" si="107"/>
        <v>0</v>
      </c>
      <c r="AA53" s="427">
        <f t="shared" si="108"/>
        <v>0</v>
      </c>
      <c r="AB53" s="427">
        <f t="shared" si="109"/>
        <v>0</v>
      </c>
      <c r="AC53" s="427">
        <f t="shared" si="110"/>
        <v>0</v>
      </c>
      <c r="AD53" s="426">
        <f t="shared" si="111"/>
        <v>0</v>
      </c>
      <c r="AE53" s="426">
        <f t="shared" si="112"/>
        <v>0</v>
      </c>
      <c r="AF53" s="426">
        <f t="shared" si="113"/>
        <v>0</v>
      </c>
      <c r="AG53" s="426">
        <f t="shared" si="114"/>
        <v>0</v>
      </c>
      <c r="AH53" s="426">
        <f t="shared" si="115"/>
        <v>0</v>
      </c>
      <c r="AJ53" s="140">
        <f t="shared" si="116"/>
        <v>0</v>
      </c>
      <c r="AK53" s="13" t="str">
        <f t="shared" si="17"/>
        <v>T4200053</v>
      </c>
      <c r="AL53" s="111" t="s">
        <v>90</v>
      </c>
    </row>
    <row r="54" spans="1:38" s="13" customFormat="1" ht="9.75" x14ac:dyDescent="0.2">
      <c r="A54" s="14">
        <f>+IF(OR(F54&gt;0,V54&gt;0),MAX(A$12:A53)+1,0)</f>
        <v>0</v>
      </c>
      <c r="B54" s="596"/>
      <c r="C54" s="100" t="s">
        <v>37</v>
      </c>
      <c r="D54" s="103">
        <v>2.0299999999999998</v>
      </c>
      <c r="E54" s="364"/>
      <c r="F54" s="535"/>
      <c r="G54" s="362">
        <f t="shared" si="95"/>
        <v>0</v>
      </c>
      <c r="H54" s="362">
        <f t="shared" si="96"/>
        <v>0</v>
      </c>
      <c r="I54" s="363"/>
      <c r="J54" s="535"/>
      <c r="K54" s="362">
        <f t="shared" si="97"/>
        <v>0</v>
      </c>
      <c r="L54" s="362">
        <f t="shared" si="98"/>
        <v>0</v>
      </c>
      <c r="M54" s="364"/>
      <c r="N54" s="535"/>
      <c r="O54" s="362">
        <f t="shared" si="99"/>
        <v>0</v>
      </c>
      <c r="P54" s="362">
        <f t="shared" si="100"/>
        <v>0</v>
      </c>
      <c r="Q54" s="363"/>
      <c r="R54" s="535"/>
      <c r="S54" s="362">
        <f t="shared" si="101"/>
        <v>0</v>
      </c>
      <c r="T54" s="362">
        <f t="shared" si="102"/>
        <v>0</v>
      </c>
      <c r="U54" s="365">
        <f t="shared" si="103"/>
        <v>0</v>
      </c>
      <c r="V54" s="325">
        <f t="shared" si="104"/>
        <v>0</v>
      </c>
      <c r="W54" s="362">
        <f t="shared" si="105"/>
        <v>0</v>
      </c>
      <c r="X54" s="420">
        <f t="shared" si="105"/>
        <v>0</v>
      </c>
      <c r="Y54" s="427">
        <f t="shared" si="106"/>
        <v>0</v>
      </c>
      <c r="Z54" s="427">
        <f t="shared" si="107"/>
        <v>0</v>
      </c>
      <c r="AA54" s="427">
        <f t="shared" si="108"/>
        <v>0</v>
      </c>
      <c r="AB54" s="427">
        <f t="shared" si="109"/>
        <v>0</v>
      </c>
      <c r="AC54" s="427">
        <f t="shared" si="110"/>
        <v>0</v>
      </c>
      <c r="AD54" s="426">
        <f t="shared" si="111"/>
        <v>0</v>
      </c>
      <c r="AE54" s="426">
        <f t="shared" si="112"/>
        <v>0</v>
      </c>
      <c r="AF54" s="426">
        <f t="shared" si="113"/>
        <v>0</v>
      </c>
      <c r="AG54" s="426">
        <f t="shared" si="114"/>
        <v>0</v>
      </c>
      <c r="AH54" s="426">
        <f t="shared" si="115"/>
        <v>0</v>
      </c>
      <c r="AJ54" s="140">
        <f t="shared" si="116"/>
        <v>0</v>
      </c>
      <c r="AK54" s="13" t="str">
        <f t="shared" si="17"/>
        <v>T4200054</v>
      </c>
      <c r="AL54" s="111" t="s">
        <v>90</v>
      </c>
    </row>
    <row r="55" spans="1:38" s="13" customFormat="1" ht="9.75" x14ac:dyDescent="0.2">
      <c r="A55" s="14"/>
      <c r="B55" s="102"/>
      <c r="C55" s="173" t="s">
        <v>83</v>
      </c>
      <c r="D55" s="173"/>
      <c r="E55" s="171">
        <f t="shared" ref="E55:X55" si="117">SUM(E47:E54)</f>
        <v>0</v>
      </c>
      <c r="F55" s="171">
        <f t="shared" si="117"/>
        <v>0</v>
      </c>
      <c r="G55" s="171">
        <f t="shared" si="117"/>
        <v>0</v>
      </c>
      <c r="H55" s="171">
        <f t="shared" si="117"/>
        <v>0</v>
      </c>
      <c r="I55" s="171">
        <f t="shared" si="117"/>
        <v>0</v>
      </c>
      <c r="J55" s="171">
        <f t="shared" si="117"/>
        <v>0</v>
      </c>
      <c r="K55" s="171">
        <f t="shared" si="117"/>
        <v>0</v>
      </c>
      <c r="L55" s="171">
        <f t="shared" si="117"/>
        <v>0</v>
      </c>
      <c r="M55" s="171">
        <f t="shared" si="117"/>
        <v>0</v>
      </c>
      <c r="N55" s="171">
        <f t="shared" si="117"/>
        <v>0</v>
      </c>
      <c r="O55" s="171">
        <f t="shared" si="117"/>
        <v>0</v>
      </c>
      <c r="P55" s="171">
        <f t="shared" si="117"/>
        <v>0</v>
      </c>
      <c r="Q55" s="171">
        <f t="shared" si="117"/>
        <v>0</v>
      </c>
      <c r="R55" s="171">
        <f t="shared" si="117"/>
        <v>0</v>
      </c>
      <c r="S55" s="171">
        <f t="shared" si="117"/>
        <v>0</v>
      </c>
      <c r="T55" s="171">
        <f t="shared" si="117"/>
        <v>0</v>
      </c>
      <c r="U55" s="171">
        <f t="shared" si="117"/>
        <v>0</v>
      </c>
      <c r="V55" s="171">
        <f t="shared" si="117"/>
        <v>0</v>
      </c>
      <c r="W55" s="171">
        <f t="shared" si="117"/>
        <v>0</v>
      </c>
      <c r="X55" s="171">
        <f t="shared" si="117"/>
        <v>0</v>
      </c>
      <c r="Y55" s="421">
        <f t="shared" ref="Y55:AH55" si="118">+SUM(Y47:Y54)</f>
        <v>0</v>
      </c>
      <c r="Z55" s="421">
        <f t="shared" si="118"/>
        <v>0</v>
      </c>
      <c r="AA55" s="421">
        <f t="shared" si="118"/>
        <v>0</v>
      </c>
      <c r="AB55" s="421">
        <f t="shared" si="118"/>
        <v>0</v>
      </c>
      <c r="AC55" s="421">
        <f t="shared" si="118"/>
        <v>0</v>
      </c>
      <c r="AD55" s="422">
        <f t="shared" si="118"/>
        <v>0</v>
      </c>
      <c r="AE55" s="422">
        <f t="shared" si="118"/>
        <v>0</v>
      </c>
      <c r="AF55" s="422">
        <f t="shared" si="118"/>
        <v>0</v>
      </c>
      <c r="AG55" s="422">
        <f t="shared" si="118"/>
        <v>0</v>
      </c>
      <c r="AH55" s="422">
        <f t="shared" si="118"/>
        <v>0</v>
      </c>
      <c r="AJ55" s="171">
        <f>SUM(AJ47:AJ54)</f>
        <v>0</v>
      </c>
      <c r="AK55" s="13" t="str">
        <f t="shared" si="17"/>
        <v>T4200055</v>
      </c>
      <c r="AL55" s="111"/>
    </row>
    <row r="56" spans="1:38" s="13" customFormat="1" ht="9.75" x14ac:dyDescent="0.2">
      <c r="A56" s="14">
        <f>+IF(OR(F56&gt;0,V56&gt;0),MAX(A$12:A55)+1,0)</f>
        <v>0</v>
      </c>
      <c r="B56" s="596" t="s">
        <v>91</v>
      </c>
      <c r="C56" s="100" t="s">
        <v>43</v>
      </c>
      <c r="D56" s="103">
        <v>2.67</v>
      </c>
      <c r="E56" s="364"/>
      <c r="F56" s="535"/>
      <c r="G56" s="362">
        <f t="shared" ref="G56:G63" si="119">+$D56*E56</f>
        <v>0</v>
      </c>
      <c r="H56" s="362">
        <f t="shared" ref="H56:H63" si="120">+$D56*F56</f>
        <v>0</v>
      </c>
      <c r="I56" s="363"/>
      <c r="J56" s="535"/>
      <c r="K56" s="362">
        <f t="shared" ref="K56:K63" si="121">+$D56*80%*I56</f>
        <v>0</v>
      </c>
      <c r="L56" s="362">
        <f t="shared" ref="L56:L63" si="122">+$D56*80%*J56</f>
        <v>0</v>
      </c>
      <c r="M56" s="364"/>
      <c r="N56" s="535"/>
      <c r="O56" s="362">
        <f t="shared" ref="O56:O63" si="123">+$D56*M56</f>
        <v>0</v>
      </c>
      <c r="P56" s="362">
        <f t="shared" ref="P56:P63" si="124">+$D56*N56</f>
        <v>0</v>
      </c>
      <c r="Q56" s="363"/>
      <c r="R56" s="535"/>
      <c r="S56" s="362">
        <f t="shared" ref="S56:S63" si="125">+$D56*Q56</f>
        <v>0</v>
      </c>
      <c r="T56" s="362">
        <f t="shared" ref="T56:T63" si="126">+$D56*R56</f>
        <v>0</v>
      </c>
      <c r="U56" s="365">
        <f t="shared" ref="U56:U63" si="127">+I56+M56+Q56</f>
        <v>0</v>
      </c>
      <c r="V56" s="325">
        <f t="shared" ref="V56:V63" si="128">+R56+N56+J56</f>
        <v>0</v>
      </c>
      <c r="W56" s="362">
        <f t="shared" ref="W56:X63" si="129">+K56+O56+S56</f>
        <v>0</v>
      </c>
      <c r="X56" s="420">
        <f t="shared" si="129"/>
        <v>0</v>
      </c>
      <c r="Y56" s="427">
        <f t="shared" ref="Y56:Y63" si="130">+E56*$D56*$AP$7</f>
        <v>0</v>
      </c>
      <c r="Z56" s="427">
        <f t="shared" ref="Z56:Z63" si="131">+I56*80%*$D56*$AP$7+M56*$D56*$AP$7+Q56*$D56*$AP$7</f>
        <v>0</v>
      </c>
      <c r="AA56" s="427">
        <f t="shared" ref="AA56:AA63" si="132">+Y56+Z56</f>
        <v>0</v>
      </c>
      <c r="AB56" s="427">
        <f t="shared" ref="AB56:AB63" si="133">+IF(AA56=0,0,((AA56/(E56+U56))-$AO$4)/$AB$11*(E56+U56))</f>
        <v>0</v>
      </c>
      <c r="AC56" s="427">
        <f t="shared" ref="AC56:AC63" si="134">+AB56*AC$11</f>
        <v>0</v>
      </c>
      <c r="AD56" s="426">
        <f t="shared" ref="AD56:AD63" si="135">+$D56*F56*$AP$7</f>
        <v>0</v>
      </c>
      <c r="AE56" s="426">
        <f t="shared" ref="AE56:AE63" si="136">+J56*80%*$D56*$AP$7+N56*$D56*$AP$7+R56*$D56*$AP$7</f>
        <v>0</v>
      </c>
      <c r="AF56" s="426">
        <f t="shared" ref="AF56:AF63" si="137">+AD56+AE56</f>
        <v>0</v>
      </c>
      <c r="AG56" s="426">
        <f t="shared" ref="AG56:AG63" si="138">+IF(AF56=0,0,((AF56/(F56+V56))-$AO$4)/$AB$11*(F56+V56))</f>
        <v>0</v>
      </c>
      <c r="AH56" s="426">
        <f t="shared" ref="AH56:AH63" si="139">+AG56*AC$11</f>
        <v>0</v>
      </c>
      <c r="AJ56" s="140">
        <f t="shared" ref="AJ56:AJ63" si="140">($D56*80%*I56)+($D56*M56)+($D56*Q56)</f>
        <v>0</v>
      </c>
      <c r="AK56" s="13" t="str">
        <f t="shared" si="17"/>
        <v>T4200056</v>
      </c>
      <c r="AL56" s="111" t="s">
        <v>91</v>
      </c>
    </row>
    <row r="57" spans="1:38" s="13" customFormat="1" ht="9.75" x14ac:dyDescent="0.2">
      <c r="A57" s="14">
        <f>+IF(OR(F57&gt;0,V57&gt;0),MAX(A$12:A56)+1,0)</f>
        <v>0</v>
      </c>
      <c r="B57" s="596"/>
      <c r="C57" s="100" t="s">
        <v>42</v>
      </c>
      <c r="D57" s="103">
        <v>2.54</v>
      </c>
      <c r="E57" s="364"/>
      <c r="F57" s="535"/>
      <c r="G57" s="362">
        <f t="shared" si="119"/>
        <v>0</v>
      </c>
      <c r="H57" s="362">
        <f t="shared" si="120"/>
        <v>0</v>
      </c>
      <c r="I57" s="363"/>
      <c r="J57" s="535"/>
      <c r="K57" s="362">
        <f t="shared" si="121"/>
        <v>0</v>
      </c>
      <c r="L57" s="362">
        <f t="shared" si="122"/>
        <v>0</v>
      </c>
      <c r="M57" s="364"/>
      <c r="N57" s="535"/>
      <c r="O57" s="362">
        <f t="shared" si="123"/>
        <v>0</v>
      </c>
      <c r="P57" s="362">
        <f t="shared" si="124"/>
        <v>0</v>
      </c>
      <c r="Q57" s="363"/>
      <c r="R57" s="535"/>
      <c r="S57" s="362">
        <f t="shared" si="125"/>
        <v>0</v>
      </c>
      <c r="T57" s="362">
        <f t="shared" si="126"/>
        <v>0</v>
      </c>
      <c r="U57" s="365">
        <f t="shared" si="127"/>
        <v>0</v>
      </c>
      <c r="V57" s="325">
        <f t="shared" si="128"/>
        <v>0</v>
      </c>
      <c r="W57" s="362">
        <f t="shared" si="129"/>
        <v>0</v>
      </c>
      <c r="X57" s="420">
        <f t="shared" si="129"/>
        <v>0</v>
      </c>
      <c r="Y57" s="427">
        <f t="shared" si="130"/>
        <v>0</v>
      </c>
      <c r="Z57" s="427">
        <f t="shared" si="131"/>
        <v>0</v>
      </c>
      <c r="AA57" s="427">
        <f t="shared" si="132"/>
        <v>0</v>
      </c>
      <c r="AB57" s="427">
        <f t="shared" si="133"/>
        <v>0</v>
      </c>
      <c r="AC57" s="427">
        <f t="shared" si="134"/>
        <v>0</v>
      </c>
      <c r="AD57" s="426">
        <f t="shared" si="135"/>
        <v>0</v>
      </c>
      <c r="AE57" s="426">
        <f t="shared" si="136"/>
        <v>0</v>
      </c>
      <c r="AF57" s="426">
        <f t="shared" si="137"/>
        <v>0</v>
      </c>
      <c r="AG57" s="426">
        <f t="shared" si="138"/>
        <v>0</v>
      </c>
      <c r="AH57" s="426">
        <f t="shared" si="139"/>
        <v>0</v>
      </c>
      <c r="AJ57" s="140">
        <f t="shared" si="140"/>
        <v>0</v>
      </c>
      <c r="AK57" s="13" t="str">
        <f t="shared" si="17"/>
        <v>T4200057</v>
      </c>
      <c r="AL57" s="111" t="s">
        <v>91</v>
      </c>
    </row>
    <row r="58" spans="1:38" s="13" customFormat="1" ht="9.75" x14ac:dyDescent="0.2">
      <c r="A58" s="14">
        <f>+IF(OR(F58&gt;0,V58&gt;0),MAX(A$12:A57)+1,0)</f>
        <v>0</v>
      </c>
      <c r="B58" s="596"/>
      <c r="C58" s="100" t="s">
        <v>41</v>
      </c>
      <c r="D58" s="103">
        <v>2.42</v>
      </c>
      <c r="E58" s="364"/>
      <c r="F58" s="535"/>
      <c r="G58" s="362">
        <f t="shared" si="119"/>
        <v>0</v>
      </c>
      <c r="H58" s="362">
        <f t="shared" si="120"/>
        <v>0</v>
      </c>
      <c r="I58" s="363"/>
      <c r="J58" s="535"/>
      <c r="K58" s="362">
        <f t="shared" si="121"/>
        <v>0</v>
      </c>
      <c r="L58" s="362">
        <f t="shared" si="122"/>
        <v>0</v>
      </c>
      <c r="M58" s="364"/>
      <c r="N58" s="535"/>
      <c r="O58" s="362">
        <f t="shared" si="123"/>
        <v>0</v>
      </c>
      <c r="P58" s="362">
        <f t="shared" si="124"/>
        <v>0</v>
      </c>
      <c r="Q58" s="363"/>
      <c r="R58" s="535"/>
      <c r="S58" s="362">
        <f t="shared" si="125"/>
        <v>0</v>
      </c>
      <c r="T58" s="362">
        <f t="shared" si="126"/>
        <v>0</v>
      </c>
      <c r="U58" s="365">
        <f t="shared" si="127"/>
        <v>0</v>
      </c>
      <c r="V58" s="325">
        <f t="shared" si="128"/>
        <v>0</v>
      </c>
      <c r="W58" s="362">
        <f t="shared" si="129"/>
        <v>0</v>
      </c>
      <c r="X58" s="420">
        <f t="shared" si="129"/>
        <v>0</v>
      </c>
      <c r="Y58" s="427">
        <f t="shared" si="130"/>
        <v>0</v>
      </c>
      <c r="Z58" s="427">
        <f t="shared" si="131"/>
        <v>0</v>
      </c>
      <c r="AA58" s="427">
        <f t="shared" si="132"/>
        <v>0</v>
      </c>
      <c r="AB58" s="427">
        <f t="shared" si="133"/>
        <v>0</v>
      </c>
      <c r="AC58" s="427">
        <f t="shared" si="134"/>
        <v>0</v>
      </c>
      <c r="AD58" s="426">
        <f t="shared" si="135"/>
        <v>0</v>
      </c>
      <c r="AE58" s="426">
        <f t="shared" si="136"/>
        <v>0</v>
      </c>
      <c r="AF58" s="426">
        <f t="shared" si="137"/>
        <v>0</v>
      </c>
      <c r="AG58" s="426">
        <f t="shared" si="138"/>
        <v>0</v>
      </c>
      <c r="AH58" s="426">
        <f t="shared" si="139"/>
        <v>0</v>
      </c>
      <c r="AJ58" s="140">
        <f t="shared" si="140"/>
        <v>0</v>
      </c>
      <c r="AK58" s="13" t="str">
        <f t="shared" si="17"/>
        <v>T4200058</v>
      </c>
      <c r="AL58" s="111" t="s">
        <v>91</v>
      </c>
    </row>
    <row r="59" spans="1:38" s="13" customFormat="1" ht="9.75" x14ac:dyDescent="0.2">
      <c r="A59" s="14">
        <f>+IF(OR(F59&gt;0,V59&gt;0),MAX(A$12:A58)+1,0)</f>
        <v>0</v>
      </c>
      <c r="B59" s="596"/>
      <c r="C59" s="100" t="s">
        <v>40</v>
      </c>
      <c r="D59" s="103">
        <v>2.2999999999999998</v>
      </c>
      <c r="E59" s="364"/>
      <c r="F59" s="535"/>
      <c r="G59" s="362">
        <f t="shared" si="119"/>
        <v>0</v>
      </c>
      <c r="H59" s="362">
        <f t="shared" si="120"/>
        <v>0</v>
      </c>
      <c r="I59" s="363"/>
      <c r="J59" s="535"/>
      <c r="K59" s="362">
        <f t="shared" si="121"/>
        <v>0</v>
      </c>
      <c r="L59" s="362">
        <f t="shared" si="122"/>
        <v>0</v>
      </c>
      <c r="M59" s="364"/>
      <c r="N59" s="535"/>
      <c r="O59" s="362">
        <f t="shared" si="123"/>
        <v>0</v>
      </c>
      <c r="P59" s="362">
        <f t="shared" si="124"/>
        <v>0</v>
      </c>
      <c r="Q59" s="363"/>
      <c r="R59" s="535"/>
      <c r="S59" s="362">
        <f t="shared" si="125"/>
        <v>0</v>
      </c>
      <c r="T59" s="362">
        <f t="shared" si="126"/>
        <v>0</v>
      </c>
      <c r="U59" s="365">
        <f t="shared" si="127"/>
        <v>0</v>
      </c>
      <c r="V59" s="325">
        <f t="shared" si="128"/>
        <v>0</v>
      </c>
      <c r="W59" s="362">
        <f t="shared" si="129"/>
        <v>0</v>
      </c>
      <c r="X59" s="420">
        <f t="shared" si="129"/>
        <v>0</v>
      </c>
      <c r="Y59" s="427">
        <f t="shared" si="130"/>
        <v>0</v>
      </c>
      <c r="Z59" s="427">
        <f t="shared" si="131"/>
        <v>0</v>
      </c>
      <c r="AA59" s="427">
        <f t="shared" si="132"/>
        <v>0</v>
      </c>
      <c r="AB59" s="427">
        <f t="shared" si="133"/>
        <v>0</v>
      </c>
      <c r="AC59" s="427">
        <f t="shared" si="134"/>
        <v>0</v>
      </c>
      <c r="AD59" s="426">
        <f t="shared" si="135"/>
        <v>0</v>
      </c>
      <c r="AE59" s="426">
        <f t="shared" si="136"/>
        <v>0</v>
      </c>
      <c r="AF59" s="426">
        <f t="shared" si="137"/>
        <v>0</v>
      </c>
      <c r="AG59" s="426">
        <f t="shared" si="138"/>
        <v>0</v>
      </c>
      <c r="AH59" s="426">
        <f t="shared" si="139"/>
        <v>0</v>
      </c>
      <c r="AJ59" s="140">
        <f t="shared" si="140"/>
        <v>0</v>
      </c>
      <c r="AK59" s="13" t="str">
        <f t="shared" si="17"/>
        <v>T4200059</v>
      </c>
      <c r="AL59" s="111" t="s">
        <v>91</v>
      </c>
    </row>
    <row r="60" spans="1:38" s="13" customFormat="1" ht="9.75" x14ac:dyDescent="0.2">
      <c r="A60" s="14">
        <f>+IF(OR(F60&gt;0,V60&gt;0),MAX(A$12:A59)+1,0)</f>
        <v>0</v>
      </c>
      <c r="B60" s="596"/>
      <c r="C60" s="100" t="s">
        <v>347</v>
      </c>
      <c r="D60" s="103">
        <v>2.19</v>
      </c>
      <c r="E60" s="364"/>
      <c r="F60" s="535"/>
      <c r="G60" s="362">
        <f t="shared" si="119"/>
        <v>0</v>
      </c>
      <c r="H60" s="362">
        <f t="shared" si="120"/>
        <v>0</v>
      </c>
      <c r="I60" s="363"/>
      <c r="J60" s="535"/>
      <c r="K60" s="362">
        <f t="shared" si="121"/>
        <v>0</v>
      </c>
      <c r="L60" s="362">
        <f t="shared" si="122"/>
        <v>0</v>
      </c>
      <c r="M60" s="364"/>
      <c r="N60" s="535"/>
      <c r="O60" s="362">
        <f t="shared" si="123"/>
        <v>0</v>
      </c>
      <c r="P60" s="362">
        <f t="shared" si="124"/>
        <v>0</v>
      </c>
      <c r="Q60" s="363"/>
      <c r="R60" s="535"/>
      <c r="S60" s="362">
        <f t="shared" si="125"/>
        <v>0</v>
      </c>
      <c r="T60" s="362">
        <f t="shared" si="126"/>
        <v>0</v>
      </c>
      <c r="U60" s="365">
        <f t="shared" si="127"/>
        <v>0</v>
      </c>
      <c r="V60" s="325">
        <f t="shared" si="128"/>
        <v>0</v>
      </c>
      <c r="W60" s="362">
        <f t="shared" si="129"/>
        <v>0</v>
      </c>
      <c r="X60" s="420">
        <f t="shared" si="129"/>
        <v>0</v>
      </c>
      <c r="Y60" s="427">
        <f t="shared" si="130"/>
        <v>0</v>
      </c>
      <c r="Z60" s="427">
        <f t="shared" si="131"/>
        <v>0</v>
      </c>
      <c r="AA60" s="427">
        <f t="shared" si="132"/>
        <v>0</v>
      </c>
      <c r="AB60" s="427">
        <f t="shared" si="133"/>
        <v>0</v>
      </c>
      <c r="AC60" s="427">
        <f t="shared" si="134"/>
        <v>0</v>
      </c>
      <c r="AD60" s="426">
        <f t="shared" si="135"/>
        <v>0</v>
      </c>
      <c r="AE60" s="426">
        <f t="shared" si="136"/>
        <v>0</v>
      </c>
      <c r="AF60" s="426">
        <f t="shared" si="137"/>
        <v>0</v>
      </c>
      <c r="AG60" s="426">
        <f t="shared" si="138"/>
        <v>0</v>
      </c>
      <c r="AH60" s="426">
        <f t="shared" si="139"/>
        <v>0</v>
      </c>
      <c r="AJ60" s="140">
        <f t="shared" si="140"/>
        <v>0</v>
      </c>
      <c r="AK60" s="13" t="str">
        <f t="shared" si="17"/>
        <v>T4200060</v>
      </c>
      <c r="AL60" s="111" t="s">
        <v>91</v>
      </c>
    </row>
    <row r="61" spans="1:38" s="13" customFormat="1" ht="9.75" x14ac:dyDescent="0.2">
      <c r="A61" s="14">
        <f>+IF(OR(F61&gt;0,V61&gt;0),MAX(A$12:A60)+1,0)</f>
        <v>0</v>
      </c>
      <c r="B61" s="596"/>
      <c r="C61" s="100" t="s">
        <v>39</v>
      </c>
      <c r="D61" s="103">
        <v>2.09</v>
      </c>
      <c r="E61" s="364"/>
      <c r="F61" s="535"/>
      <c r="G61" s="362">
        <f t="shared" si="119"/>
        <v>0</v>
      </c>
      <c r="H61" s="362">
        <f t="shared" si="120"/>
        <v>0</v>
      </c>
      <c r="I61" s="363"/>
      <c r="J61" s="535"/>
      <c r="K61" s="362">
        <f t="shared" si="121"/>
        <v>0</v>
      </c>
      <c r="L61" s="362">
        <f t="shared" si="122"/>
        <v>0</v>
      </c>
      <c r="M61" s="364"/>
      <c r="N61" s="535"/>
      <c r="O61" s="362">
        <f t="shared" si="123"/>
        <v>0</v>
      </c>
      <c r="P61" s="362">
        <f t="shared" si="124"/>
        <v>0</v>
      </c>
      <c r="Q61" s="363"/>
      <c r="R61" s="535"/>
      <c r="S61" s="362">
        <f t="shared" si="125"/>
        <v>0</v>
      </c>
      <c r="T61" s="362">
        <f t="shared" si="126"/>
        <v>0</v>
      </c>
      <c r="U61" s="365">
        <f t="shared" si="127"/>
        <v>0</v>
      </c>
      <c r="V61" s="325">
        <f t="shared" si="128"/>
        <v>0</v>
      </c>
      <c r="W61" s="362">
        <f t="shared" si="129"/>
        <v>0</v>
      </c>
      <c r="X61" s="420">
        <f t="shared" si="129"/>
        <v>0</v>
      </c>
      <c r="Y61" s="427">
        <f t="shared" si="130"/>
        <v>0</v>
      </c>
      <c r="Z61" s="427">
        <f t="shared" si="131"/>
        <v>0</v>
      </c>
      <c r="AA61" s="427">
        <f t="shared" si="132"/>
        <v>0</v>
      </c>
      <c r="AB61" s="427">
        <f t="shared" si="133"/>
        <v>0</v>
      </c>
      <c r="AC61" s="427">
        <f t="shared" si="134"/>
        <v>0</v>
      </c>
      <c r="AD61" s="426">
        <f t="shared" si="135"/>
        <v>0</v>
      </c>
      <c r="AE61" s="426">
        <f t="shared" si="136"/>
        <v>0</v>
      </c>
      <c r="AF61" s="426">
        <f t="shared" si="137"/>
        <v>0</v>
      </c>
      <c r="AG61" s="426">
        <f t="shared" si="138"/>
        <v>0</v>
      </c>
      <c r="AH61" s="426">
        <f t="shared" si="139"/>
        <v>0</v>
      </c>
      <c r="AJ61" s="140">
        <f t="shared" si="140"/>
        <v>0</v>
      </c>
      <c r="AK61" s="13" t="str">
        <f t="shared" si="17"/>
        <v>T4200061</v>
      </c>
      <c r="AL61" s="111" t="s">
        <v>91</v>
      </c>
    </row>
    <row r="62" spans="1:38" s="13" customFormat="1" ht="9.75" x14ac:dyDescent="0.2">
      <c r="A62" s="14">
        <f>+IF(OR(F62&gt;0,V62&gt;0),MAX(A$12:A61)+1,0)</f>
        <v>0</v>
      </c>
      <c r="B62" s="596"/>
      <c r="C62" s="100" t="s">
        <v>38</v>
      </c>
      <c r="D62" s="103">
        <v>1.99</v>
      </c>
      <c r="E62" s="364"/>
      <c r="F62" s="535"/>
      <c r="G62" s="362">
        <f t="shared" si="119"/>
        <v>0</v>
      </c>
      <c r="H62" s="362">
        <f t="shared" si="120"/>
        <v>0</v>
      </c>
      <c r="I62" s="363"/>
      <c r="J62" s="535"/>
      <c r="K62" s="362">
        <f t="shared" si="121"/>
        <v>0</v>
      </c>
      <c r="L62" s="362">
        <f t="shared" si="122"/>
        <v>0</v>
      </c>
      <c r="M62" s="364"/>
      <c r="N62" s="535"/>
      <c r="O62" s="362">
        <f t="shared" si="123"/>
        <v>0</v>
      </c>
      <c r="P62" s="362">
        <f t="shared" si="124"/>
        <v>0</v>
      </c>
      <c r="Q62" s="363"/>
      <c r="R62" s="535"/>
      <c r="S62" s="362">
        <f t="shared" si="125"/>
        <v>0</v>
      </c>
      <c r="T62" s="362">
        <f t="shared" si="126"/>
        <v>0</v>
      </c>
      <c r="U62" s="365">
        <f t="shared" si="127"/>
        <v>0</v>
      </c>
      <c r="V62" s="325">
        <f t="shared" si="128"/>
        <v>0</v>
      </c>
      <c r="W62" s="362">
        <f t="shared" si="129"/>
        <v>0</v>
      </c>
      <c r="X62" s="420">
        <f t="shared" si="129"/>
        <v>0</v>
      </c>
      <c r="Y62" s="427">
        <f t="shared" si="130"/>
        <v>0</v>
      </c>
      <c r="Z62" s="427">
        <f t="shared" si="131"/>
        <v>0</v>
      </c>
      <c r="AA62" s="427">
        <f t="shared" si="132"/>
        <v>0</v>
      </c>
      <c r="AB62" s="427">
        <f t="shared" si="133"/>
        <v>0</v>
      </c>
      <c r="AC62" s="427">
        <f t="shared" si="134"/>
        <v>0</v>
      </c>
      <c r="AD62" s="426">
        <f t="shared" si="135"/>
        <v>0</v>
      </c>
      <c r="AE62" s="426">
        <f t="shared" si="136"/>
        <v>0</v>
      </c>
      <c r="AF62" s="426">
        <f t="shared" si="137"/>
        <v>0</v>
      </c>
      <c r="AG62" s="426">
        <f t="shared" si="138"/>
        <v>0</v>
      </c>
      <c r="AH62" s="426">
        <f t="shared" si="139"/>
        <v>0</v>
      </c>
      <c r="AJ62" s="140">
        <f t="shared" si="140"/>
        <v>0</v>
      </c>
      <c r="AK62" s="13" t="str">
        <f t="shared" si="17"/>
        <v>T4200062</v>
      </c>
      <c r="AL62" s="111" t="s">
        <v>91</v>
      </c>
    </row>
    <row r="63" spans="1:38" s="13" customFormat="1" ht="9.75" x14ac:dyDescent="0.2">
      <c r="A63" s="14">
        <f>+IF(OR(F63&gt;0,V63&gt;0),MAX(A$12:A62)+1,0)</f>
        <v>0</v>
      </c>
      <c r="B63" s="596"/>
      <c r="C63" s="100" t="s">
        <v>37</v>
      </c>
      <c r="D63" s="103">
        <v>1.9</v>
      </c>
      <c r="E63" s="364"/>
      <c r="F63" s="535"/>
      <c r="G63" s="362">
        <f t="shared" si="119"/>
        <v>0</v>
      </c>
      <c r="H63" s="362">
        <f t="shared" si="120"/>
        <v>0</v>
      </c>
      <c r="I63" s="363"/>
      <c r="J63" s="535"/>
      <c r="K63" s="362">
        <f t="shared" si="121"/>
        <v>0</v>
      </c>
      <c r="L63" s="362">
        <f t="shared" si="122"/>
        <v>0</v>
      </c>
      <c r="M63" s="364"/>
      <c r="N63" s="535"/>
      <c r="O63" s="362">
        <f t="shared" si="123"/>
        <v>0</v>
      </c>
      <c r="P63" s="362">
        <f t="shared" si="124"/>
        <v>0</v>
      </c>
      <c r="Q63" s="363"/>
      <c r="R63" s="535"/>
      <c r="S63" s="362">
        <f t="shared" si="125"/>
        <v>0</v>
      </c>
      <c r="T63" s="362">
        <f t="shared" si="126"/>
        <v>0</v>
      </c>
      <c r="U63" s="365">
        <f t="shared" si="127"/>
        <v>0</v>
      </c>
      <c r="V63" s="325">
        <f t="shared" si="128"/>
        <v>0</v>
      </c>
      <c r="W63" s="362">
        <f t="shared" si="129"/>
        <v>0</v>
      </c>
      <c r="X63" s="420">
        <f t="shared" si="129"/>
        <v>0</v>
      </c>
      <c r="Y63" s="427">
        <f t="shared" si="130"/>
        <v>0</v>
      </c>
      <c r="Z63" s="427">
        <f t="shared" si="131"/>
        <v>0</v>
      </c>
      <c r="AA63" s="427">
        <f t="shared" si="132"/>
        <v>0</v>
      </c>
      <c r="AB63" s="427">
        <f t="shared" si="133"/>
        <v>0</v>
      </c>
      <c r="AC63" s="427">
        <f t="shared" si="134"/>
        <v>0</v>
      </c>
      <c r="AD63" s="426">
        <f t="shared" si="135"/>
        <v>0</v>
      </c>
      <c r="AE63" s="426">
        <f t="shared" si="136"/>
        <v>0</v>
      </c>
      <c r="AF63" s="426">
        <f t="shared" si="137"/>
        <v>0</v>
      </c>
      <c r="AG63" s="426">
        <f t="shared" si="138"/>
        <v>0</v>
      </c>
      <c r="AH63" s="426">
        <f t="shared" si="139"/>
        <v>0</v>
      </c>
      <c r="AJ63" s="140">
        <f t="shared" si="140"/>
        <v>0</v>
      </c>
      <c r="AK63" s="13" t="str">
        <f t="shared" si="17"/>
        <v>T4200063</v>
      </c>
      <c r="AL63" s="111" t="s">
        <v>91</v>
      </c>
    </row>
    <row r="64" spans="1:38" s="13" customFormat="1" ht="9.75" x14ac:dyDescent="0.2">
      <c r="A64" s="14"/>
      <c r="B64" s="102"/>
      <c r="C64" s="173" t="s">
        <v>46</v>
      </c>
      <c r="D64" s="173"/>
      <c r="E64" s="171">
        <f t="shared" ref="E64:X64" si="141">SUM(E56:E63)</f>
        <v>0</v>
      </c>
      <c r="F64" s="171">
        <f t="shared" si="141"/>
        <v>0</v>
      </c>
      <c r="G64" s="171">
        <f t="shared" si="141"/>
        <v>0</v>
      </c>
      <c r="H64" s="171">
        <f t="shared" si="141"/>
        <v>0</v>
      </c>
      <c r="I64" s="171">
        <f t="shared" si="141"/>
        <v>0</v>
      </c>
      <c r="J64" s="171">
        <f t="shared" si="141"/>
        <v>0</v>
      </c>
      <c r="K64" s="171">
        <f t="shared" si="141"/>
        <v>0</v>
      </c>
      <c r="L64" s="171">
        <f t="shared" si="141"/>
        <v>0</v>
      </c>
      <c r="M64" s="171">
        <f t="shared" si="141"/>
        <v>0</v>
      </c>
      <c r="N64" s="171">
        <f t="shared" si="141"/>
        <v>0</v>
      </c>
      <c r="O64" s="171">
        <f t="shared" si="141"/>
        <v>0</v>
      </c>
      <c r="P64" s="171">
        <f t="shared" si="141"/>
        <v>0</v>
      </c>
      <c r="Q64" s="171">
        <f t="shared" si="141"/>
        <v>0</v>
      </c>
      <c r="R64" s="171">
        <f t="shared" si="141"/>
        <v>0</v>
      </c>
      <c r="S64" s="171">
        <f t="shared" si="141"/>
        <v>0</v>
      </c>
      <c r="T64" s="171">
        <f t="shared" si="141"/>
        <v>0</v>
      </c>
      <c r="U64" s="171">
        <f t="shared" si="141"/>
        <v>0</v>
      </c>
      <c r="V64" s="171">
        <f t="shared" si="141"/>
        <v>0</v>
      </c>
      <c r="W64" s="171">
        <f t="shared" si="141"/>
        <v>0</v>
      </c>
      <c r="X64" s="171">
        <f t="shared" si="141"/>
        <v>0</v>
      </c>
      <c r="Y64" s="421">
        <f t="shared" ref="Y64:AH64" si="142">+SUM(Y56:Y63)</f>
        <v>0</v>
      </c>
      <c r="Z64" s="421">
        <f t="shared" si="142"/>
        <v>0</v>
      </c>
      <c r="AA64" s="421">
        <f t="shared" si="142"/>
        <v>0</v>
      </c>
      <c r="AB64" s="421">
        <f t="shared" si="142"/>
        <v>0</v>
      </c>
      <c r="AC64" s="421">
        <f t="shared" si="142"/>
        <v>0</v>
      </c>
      <c r="AD64" s="422">
        <f t="shared" si="142"/>
        <v>0</v>
      </c>
      <c r="AE64" s="422">
        <f t="shared" si="142"/>
        <v>0</v>
      </c>
      <c r="AF64" s="422">
        <f t="shared" si="142"/>
        <v>0</v>
      </c>
      <c r="AG64" s="422">
        <f t="shared" si="142"/>
        <v>0</v>
      </c>
      <c r="AH64" s="422">
        <f t="shared" si="142"/>
        <v>0</v>
      </c>
      <c r="AJ64" s="171">
        <f>SUM(AJ56:AJ63)</f>
        <v>0</v>
      </c>
      <c r="AK64" s="13" t="str">
        <f t="shared" si="17"/>
        <v>T4200064</v>
      </c>
      <c r="AL64" s="111"/>
    </row>
    <row r="65" spans="1:38" s="13" customFormat="1" ht="9.75" x14ac:dyDescent="0.2">
      <c r="A65" s="14">
        <f>+IF(OR(F65&gt;0,V65&gt;0),MAX(A$12:A64)+1,0)</f>
        <v>0</v>
      </c>
      <c r="B65" s="596" t="s">
        <v>92</v>
      </c>
      <c r="C65" s="100" t="s">
        <v>43</v>
      </c>
      <c r="D65" s="103">
        <v>2.3199999999999998</v>
      </c>
      <c r="E65" s="364"/>
      <c r="F65" s="535"/>
      <c r="G65" s="362">
        <f t="shared" ref="G65:G72" si="143">+$D65*E65</f>
        <v>0</v>
      </c>
      <c r="H65" s="362">
        <f t="shared" ref="H65:H72" si="144">+$D65*F65</f>
        <v>0</v>
      </c>
      <c r="I65" s="363"/>
      <c r="J65" s="535"/>
      <c r="K65" s="362">
        <f t="shared" ref="K65:K72" si="145">+$D65*80%*I65</f>
        <v>0</v>
      </c>
      <c r="L65" s="362">
        <f t="shared" ref="L65:L72" si="146">+$D65*80%*J65</f>
        <v>0</v>
      </c>
      <c r="M65" s="364"/>
      <c r="N65" s="535"/>
      <c r="O65" s="362">
        <f t="shared" ref="O65:O72" si="147">+$D65*M65</f>
        <v>0</v>
      </c>
      <c r="P65" s="362">
        <f t="shared" ref="P65:P72" si="148">+$D65*N65</f>
        <v>0</v>
      </c>
      <c r="Q65" s="363"/>
      <c r="R65" s="535"/>
      <c r="S65" s="362">
        <f t="shared" ref="S65:S72" si="149">+$D65*Q65</f>
        <v>0</v>
      </c>
      <c r="T65" s="362">
        <f t="shared" ref="T65:T72" si="150">+$D65*R65</f>
        <v>0</v>
      </c>
      <c r="U65" s="365">
        <f t="shared" ref="U65:U72" si="151">+I65+M65+Q65</f>
        <v>0</v>
      </c>
      <c r="V65" s="325">
        <f t="shared" ref="V65:V72" si="152">+R65+N65+J65</f>
        <v>0</v>
      </c>
      <c r="W65" s="362">
        <f t="shared" ref="W65:X72" si="153">+K65+O65+S65</f>
        <v>0</v>
      </c>
      <c r="X65" s="420">
        <f t="shared" si="153"/>
        <v>0</v>
      </c>
      <c r="Y65" s="427">
        <f t="shared" ref="Y65:Y72" si="154">+E65*$D65*$AP$7</f>
        <v>0</v>
      </c>
      <c r="Z65" s="427">
        <f t="shared" ref="Z65:Z72" si="155">+I65*80%*$D65*$AP$7+M65*$D65*$AP$7+Q65*$D65*$AP$7</f>
        <v>0</v>
      </c>
      <c r="AA65" s="427">
        <f t="shared" ref="AA65:AA72" si="156">+Y65+Z65</f>
        <v>0</v>
      </c>
      <c r="AB65" s="427">
        <f t="shared" ref="AB65:AB72" si="157">+IF(AA65=0,0,((AA65/(E65+U65))-$AO$4)/$AB$11*(E65+U65))</f>
        <v>0</v>
      </c>
      <c r="AC65" s="427">
        <f t="shared" ref="AC65:AC72" si="158">+AB65*AC$11</f>
        <v>0</v>
      </c>
      <c r="AD65" s="426">
        <f t="shared" ref="AD65:AD72" si="159">+$D65*F65*$AP$7</f>
        <v>0</v>
      </c>
      <c r="AE65" s="426">
        <f t="shared" ref="AE65:AE72" si="160">+J65*80%*$D65*$AP$7+N65*$D65*$AP$7+R65*$D65*$AP$7</f>
        <v>0</v>
      </c>
      <c r="AF65" s="426">
        <f t="shared" ref="AF65:AF72" si="161">+AD65+AE65</f>
        <v>0</v>
      </c>
      <c r="AG65" s="426">
        <f t="shared" ref="AG65:AG72" si="162">+IF(AF65=0,0,((AF65/(F65+V65))-$AO$4)/$AB$11*(F65+V65))</f>
        <v>0</v>
      </c>
      <c r="AH65" s="426">
        <f t="shared" ref="AH65:AH72" si="163">+AG65*AC$11</f>
        <v>0</v>
      </c>
      <c r="AJ65" s="140">
        <f t="shared" ref="AJ65:AJ72" si="164">($D65*80%*I65)+($D65*M65)+($D65*Q65)</f>
        <v>0</v>
      </c>
      <c r="AK65" s="13" t="str">
        <f t="shared" si="17"/>
        <v>T4200065</v>
      </c>
      <c r="AL65" s="111" t="s">
        <v>92</v>
      </c>
    </row>
    <row r="66" spans="1:38" s="13" customFormat="1" ht="9.75" x14ac:dyDescent="0.2">
      <c r="A66" s="14">
        <f>+IF(OR(F66&gt;0,V66&gt;0),MAX(A$12:A65)+1,0)</f>
        <v>0</v>
      </c>
      <c r="B66" s="596"/>
      <c r="C66" s="100" t="s">
        <v>42</v>
      </c>
      <c r="D66" s="103">
        <v>2.21</v>
      </c>
      <c r="E66" s="364"/>
      <c r="F66" s="535"/>
      <c r="G66" s="362">
        <f t="shared" si="143"/>
        <v>0</v>
      </c>
      <c r="H66" s="362">
        <f t="shared" si="144"/>
        <v>0</v>
      </c>
      <c r="I66" s="363"/>
      <c r="J66" s="535"/>
      <c r="K66" s="362">
        <f t="shared" si="145"/>
        <v>0</v>
      </c>
      <c r="L66" s="362">
        <f t="shared" si="146"/>
        <v>0</v>
      </c>
      <c r="M66" s="364"/>
      <c r="N66" s="535"/>
      <c r="O66" s="362">
        <f t="shared" si="147"/>
        <v>0</v>
      </c>
      <c r="P66" s="362">
        <f t="shared" si="148"/>
        <v>0</v>
      </c>
      <c r="Q66" s="363"/>
      <c r="R66" s="535"/>
      <c r="S66" s="362">
        <f t="shared" si="149"/>
        <v>0</v>
      </c>
      <c r="T66" s="362">
        <f t="shared" si="150"/>
        <v>0</v>
      </c>
      <c r="U66" s="365">
        <f t="shared" si="151"/>
        <v>0</v>
      </c>
      <c r="V66" s="325">
        <f t="shared" si="152"/>
        <v>0</v>
      </c>
      <c r="W66" s="362">
        <f t="shared" si="153"/>
        <v>0</v>
      </c>
      <c r="X66" s="420">
        <f t="shared" si="153"/>
        <v>0</v>
      </c>
      <c r="Y66" s="427">
        <f t="shared" si="154"/>
        <v>0</v>
      </c>
      <c r="Z66" s="427">
        <f t="shared" si="155"/>
        <v>0</v>
      </c>
      <c r="AA66" s="427">
        <f t="shared" si="156"/>
        <v>0</v>
      </c>
      <c r="AB66" s="427">
        <f t="shared" si="157"/>
        <v>0</v>
      </c>
      <c r="AC66" s="427">
        <f t="shared" si="158"/>
        <v>0</v>
      </c>
      <c r="AD66" s="426">
        <f t="shared" si="159"/>
        <v>0</v>
      </c>
      <c r="AE66" s="426">
        <f t="shared" si="160"/>
        <v>0</v>
      </c>
      <c r="AF66" s="426">
        <f t="shared" si="161"/>
        <v>0</v>
      </c>
      <c r="AG66" s="426">
        <f t="shared" si="162"/>
        <v>0</v>
      </c>
      <c r="AH66" s="426">
        <f t="shared" si="163"/>
        <v>0</v>
      </c>
      <c r="AJ66" s="140">
        <f t="shared" si="164"/>
        <v>0</v>
      </c>
      <c r="AK66" s="13" t="str">
        <f t="shared" si="17"/>
        <v>T4200066</v>
      </c>
      <c r="AL66" s="111" t="s">
        <v>92</v>
      </c>
    </row>
    <row r="67" spans="1:38" s="13" customFormat="1" ht="9.75" x14ac:dyDescent="0.2">
      <c r="A67" s="14">
        <f>+IF(OR(F67&gt;0,V67&gt;0),MAX(A$12:A66)+1,0)</f>
        <v>0</v>
      </c>
      <c r="B67" s="596"/>
      <c r="C67" s="100" t="s">
        <v>41</v>
      </c>
      <c r="D67" s="103">
        <v>2.1</v>
      </c>
      <c r="E67" s="364"/>
      <c r="F67" s="535"/>
      <c r="G67" s="362">
        <f t="shared" si="143"/>
        <v>0</v>
      </c>
      <c r="H67" s="362">
        <f t="shared" si="144"/>
        <v>0</v>
      </c>
      <c r="I67" s="363"/>
      <c r="J67" s="535"/>
      <c r="K67" s="362">
        <f t="shared" si="145"/>
        <v>0</v>
      </c>
      <c r="L67" s="362">
        <f t="shared" si="146"/>
        <v>0</v>
      </c>
      <c r="M67" s="364"/>
      <c r="N67" s="535"/>
      <c r="O67" s="362">
        <f t="shared" si="147"/>
        <v>0</v>
      </c>
      <c r="P67" s="362">
        <f t="shared" si="148"/>
        <v>0</v>
      </c>
      <c r="Q67" s="363"/>
      <c r="R67" s="535"/>
      <c r="S67" s="362">
        <f t="shared" si="149"/>
        <v>0</v>
      </c>
      <c r="T67" s="362">
        <f t="shared" si="150"/>
        <v>0</v>
      </c>
      <c r="U67" s="365">
        <f t="shared" si="151"/>
        <v>0</v>
      </c>
      <c r="V67" s="325">
        <f t="shared" si="152"/>
        <v>0</v>
      </c>
      <c r="W67" s="362">
        <f t="shared" si="153"/>
        <v>0</v>
      </c>
      <c r="X67" s="420">
        <f t="shared" si="153"/>
        <v>0</v>
      </c>
      <c r="Y67" s="427">
        <f t="shared" si="154"/>
        <v>0</v>
      </c>
      <c r="Z67" s="427">
        <f t="shared" si="155"/>
        <v>0</v>
      </c>
      <c r="AA67" s="427">
        <f t="shared" si="156"/>
        <v>0</v>
      </c>
      <c r="AB67" s="427">
        <f t="shared" si="157"/>
        <v>0</v>
      </c>
      <c r="AC67" s="427">
        <f t="shared" si="158"/>
        <v>0</v>
      </c>
      <c r="AD67" s="426">
        <f t="shared" si="159"/>
        <v>0</v>
      </c>
      <c r="AE67" s="426">
        <f t="shared" si="160"/>
        <v>0</v>
      </c>
      <c r="AF67" s="426">
        <f t="shared" si="161"/>
        <v>0</v>
      </c>
      <c r="AG67" s="426">
        <f t="shared" si="162"/>
        <v>0</v>
      </c>
      <c r="AH67" s="426">
        <f t="shared" si="163"/>
        <v>0</v>
      </c>
      <c r="AJ67" s="140">
        <f t="shared" si="164"/>
        <v>0</v>
      </c>
      <c r="AK67" s="13" t="str">
        <f t="shared" si="17"/>
        <v>T4200067</v>
      </c>
      <c r="AL67" s="111" t="s">
        <v>92</v>
      </c>
    </row>
    <row r="68" spans="1:38" s="13" customFormat="1" ht="9.75" x14ac:dyDescent="0.2">
      <c r="A68" s="14">
        <f>+IF(OR(F68&gt;0,V68&gt;0),MAX(A$12:A67)+1,0)</f>
        <v>0</v>
      </c>
      <c r="B68" s="596"/>
      <c r="C68" s="100" t="s">
        <v>40</v>
      </c>
      <c r="D68" s="103">
        <v>2</v>
      </c>
      <c r="E68" s="364"/>
      <c r="F68" s="535"/>
      <c r="G68" s="362">
        <f t="shared" si="143"/>
        <v>0</v>
      </c>
      <c r="H68" s="362">
        <f t="shared" si="144"/>
        <v>0</v>
      </c>
      <c r="I68" s="363"/>
      <c r="J68" s="535"/>
      <c r="K68" s="362">
        <f t="shared" si="145"/>
        <v>0</v>
      </c>
      <c r="L68" s="362">
        <f t="shared" si="146"/>
        <v>0</v>
      </c>
      <c r="M68" s="364"/>
      <c r="N68" s="535"/>
      <c r="O68" s="362">
        <f t="shared" si="147"/>
        <v>0</v>
      </c>
      <c r="P68" s="362">
        <f t="shared" si="148"/>
        <v>0</v>
      </c>
      <c r="Q68" s="363"/>
      <c r="R68" s="535"/>
      <c r="S68" s="362">
        <f t="shared" si="149"/>
        <v>0</v>
      </c>
      <c r="T68" s="362">
        <f t="shared" si="150"/>
        <v>0</v>
      </c>
      <c r="U68" s="365">
        <f t="shared" si="151"/>
        <v>0</v>
      </c>
      <c r="V68" s="325">
        <f t="shared" si="152"/>
        <v>0</v>
      </c>
      <c r="W68" s="362">
        <f t="shared" si="153"/>
        <v>0</v>
      </c>
      <c r="X68" s="420">
        <f t="shared" si="153"/>
        <v>0</v>
      </c>
      <c r="Y68" s="427">
        <f t="shared" si="154"/>
        <v>0</v>
      </c>
      <c r="Z68" s="427">
        <f t="shared" si="155"/>
        <v>0</v>
      </c>
      <c r="AA68" s="427">
        <f t="shared" si="156"/>
        <v>0</v>
      </c>
      <c r="AB68" s="427">
        <f t="shared" si="157"/>
        <v>0</v>
      </c>
      <c r="AC68" s="427">
        <f t="shared" si="158"/>
        <v>0</v>
      </c>
      <c r="AD68" s="426">
        <f t="shared" si="159"/>
        <v>0</v>
      </c>
      <c r="AE68" s="426">
        <f t="shared" si="160"/>
        <v>0</v>
      </c>
      <c r="AF68" s="426">
        <f t="shared" si="161"/>
        <v>0</v>
      </c>
      <c r="AG68" s="426">
        <f t="shared" si="162"/>
        <v>0</v>
      </c>
      <c r="AH68" s="426">
        <f t="shared" si="163"/>
        <v>0</v>
      </c>
      <c r="AJ68" s="140">
        <f t="shared" si="164"/>
        <v>0</v>
      </c>
      <c r="AK68" s="13" t="str">
        <f t="shared" si="17"/>
        <v>T4200068</v>
      </c>
      <c r="AL68" s="111" t="s">
        <v>92</v>
      </c>
    </row>
    <row r="69" spans="1:38" s="13" customFormat="1" ht="9.75" x14ac:dyDescent="0.2">
      <c r="A69" s="14">
        <f>+IF(OR(F69&gt;0,V69&gt;0),MAX(A$12:A68)+1,0)</f>
        <v>0</v>
      </c>
      <c r="B69" s="596"/>
      <c r="C69" s="100" t="s">
        <v>347</v>
      </c>
      <c r="D69" s="103">
        <v>1.91</v>
      </c>
      <c r="E69" s="364"/>
      <c r="F69" s="535"/>
      <c r="G69" s="362">
        <f t="shared" si="143"/>
        <v>0</v>
      </c>
      <c r="H69" s="362">
        <f t="shared" si="144"/>
        <v>0</v>
      </c>
      <c r="I69" s="363"/>
      <c r="J69" s="535"/>
      <c r="K69" s="362">
        <f t="shared" si="145"/>
        <v>0</v>
      </c>
      <c r="L69" s="362">
        <f t="shared" si="146"/>
        <v>0</v>
      </c>
      <c r="M69" s="364"/>
      <c r="N69" s="535"/>
      <c r="O69" s="362">
        <f t="shared" si="147"/>
        <v>0</v>
      </c>
      <c r="P69" s="362">
        <f t="shared" si="148"/>
        <v>0</v>
      </c>
      <c r="Q69" s="363"/>
      <c r="R69" s="535"/>
      <c r="S69" s="362">
        <f t="shared" si="149"/>
        <v>0</v>
      </c>
      <c r="T69" s="362">
        <f t="shared" si="150"/>
        <v>0</v>
      </c>
      <c r="U69" s="365">
        <f t="shared" si="151"/>
        <v>0</v>
      </c>
      <c r="V69" s="325">
        <f t="shared" si="152"/>
        <v>0</v>
      </c>
      <c r="W69" s="362">
        <f t="shared" si="153"/>
        <v>0</v>
      </c>
      <c r="X69" s="420">
        <f t="shared" si="153"/>
        <v>0</v>
      </c>
      <c r="Y69" s="427">
        <f t="shared" si="154"/>
        <v>0</v>
      </c>
      <c r="Z69" s="427">
        <f t="shared" si="155"/>
        <v>0</v>
      </c>
      <c r="AA69" s="427">
        <f t="shared" si="156"/>
        <v>0</v>
      </c>
      <c r="AB69" s="427">
        <f t="shared" si="157"/>
        <v>0</v>
      </c>
      <c r="AC69" s="427">
        <f t="shared" si="158"/>
        <v>0</v>
      </c>
      <c r="AD69" s="426">
        <f t="shared" si="159"/>
        <v>0</v>
      </c>
      <c r="AE69" s="426">
        <f t="shared" si="160"/>
        <v>0</v>
      </c>
      <c r="AF69" s="426">
        <f t="shared" si="161"/>
        <v>0</v>
      </c>
      <c r="AG69" s="426">
        <f t="shared" si="162"/>
        <v>0</v>
      </c>
      <c r="AH69" s="426">
        <f t="shared" si="163"/>
        <v>0</v>
      </c>
      <c r="AJ69" s="140">
        <f t="shared" si="164"/>
        <v>0</v>
      </c>
      <c r="AK69" s="13" t="str">
        <f t="shared" si="17"/>
        <v>T4200069</v>
      </c>
      <c r="AL69" s="111" t="s">
        <v>92</v>
      </c>
    </row>
    <row r="70" spans="1:38" s="13" customFormat="1" ht="9.75" x14ac:dyDescent="0.2">
      <c r="A70" s="14">
        <f>+IF(OR(F70&gt;0,V70&gt;0),MAX(A$12:A69)+1,0)</f>
        <v>0</v>
      </c>
      <c r="B70" s="596"/>
      <c r="C70" s="100" t="s">
        <v>39</v>
      </c>
      <c r="D70" s="103">
        <v>1.82</v>
      </c>
      <c r="E70" s="364"/>
      <c r="F70" s="535"/>
      <c r="G70" s="362">
        <f t="shared" si="143"/>
        <v>0</v>
      </c>
      <c r="H70" s="362">
        <f t="shared" si="144"/>
        <v>0</v>
      </c>
      <c r="I70" s="363"/>
      <c r="J70" s="535"/>
      <c r="K70" s="362">
        <f t="shared" si="145"/>
        <v>0</v>
      </c>
      <c r="L70" s="362">
        <f t="shared" si="146"/>
        <v>0</v>
      </c>
      <c r="M70" s="364"/>
      <c r="N70" s="535"/>
      <c r="O70" s="362">
        <f t="shared" si="147"/>
        <v>0</v>
      </c>
      <c r="P70" s="362">
        <f t="shared" si="148"/>
        <v>0</v>
      </c>
      <c r="Q70" s="363"/>
      <c r="R70" s="535"/>
      <c r="S70" s="362">
        <f t="shared" si="149"/>
        <v>0</v>
      </c>
      <c r="T70" s="362">
        <f t="shared" si="150"/>
        <v>0</v>
      </c>
      <c r="U70" s="365">
        <f t="shared" si="151"/>
        <v>0</v>
      </c>
      <c r="V70" s="325">
        <f t="shared" si="152"/>
        <v>0</v>
      </c>
      <c r="W70" s="362">
        <f t="shared" si="153"/>
        <v>0</v>
      </c>
      <c r="X70" s="420">
        <f t="shared" si="153"/>
        <v>0</v>
      </c>
      <c r="Y70" s="427">
        <f t="shared" si="154"/>
        <v>0</v>
      </c>
      <c r="Z70" s="427">
        <f t="shared" si="155"/>
        <v>0</v>
      </c>
      <c r="AA70" s="427">
        <f t="shared" si="156"/>
        <v>0</v>
      </c>
      <c r="AB70" s="427">
        <f t="shared" si="157"/>
        <v>0</v>
      </c>
      <c r="AC70" s="427">
        <f t="shared" si="158"/>
        <v>0</v>
      </c>
      <c r="AD70" s="426">
        <f t="shared" si="159"/>
        <v>0</v>
      </c>
      <c r="AE70" s="426">
        <f t="shared" si="160"/>
        <v>0</v>
      </c>
      <c r="AF70" s="426">
        <f t="shared" si="161"/>
        <v>0</v>
      </c>
      <c r="AG70" s="426">
        <f t="shared" si="162"/>
        <v>0</v>
      </c>
      <c r="AH70" s="426">
        <f t="shared" si="163"/>
        <v>0</v>
      </c>
      <c r="AJ70" s="140">
        <f t="shared" si="164"/>
        <v>0</v>
      </c>
      <c r="AK70" s="13" t="str">
        <f t="shared" si="17"/>
        <v>T4200070</v>
      </c>
      <c r="AL70" s="111" t="s">
        <v>92</v>
      </c>
    </row>
    <row r="71" spans="1:38" s="13" customFormat="1" ht="9.75" x14ac:dyDescent="0.2">
      <c r="A71" s="14">
        <f>+IF(OR(F71&gt;0,V71&gt;0),MAX(A$12:A70)+1,0)</f>
        <v>0</v>
      </c>
      <c r="B71" s="596"/>
      <c r="C71" s="100" t="s">
        <v>38</v>
      </c>
      <c r="D71" s="103">
        <v>1.73</v>
      </c>
      <c r="E71" s="364"/>
      <c r="F71" s="535"/>
      <c r="G71" s="362">
        <f t="shared" si="143"/>
        <v>0</v>
      </c>
      <c r="H71" s="362">
        <f t="shared" si="144"/>
        <v>0</v>
      </c>
      <c r="I71" s="363"/>
      <c r="J71" s="535"/>
      <c r="K71" s="362">
        <f t="shared" si="145"/>
        <v>0</v>
      </c>
      <c r="L71" s="362">
        <f t="shared" si="146"/>
        <v>0</v>
      </c>
      <c r="M71" s="364"/>
      <c r="N71" s="535"/>
      <c r="O71" s="362">
        <f t="shared" si="147"/>
        <v>0</v>
      </c>
      <c r="P71" s="362">
        <f t="shared" si="148"/>
        <v>0</v>
      </c>
      <c r="Q71" s="363"/>
      <c r="R71" s="535"/>
      <c r="S71" s="362">
        <f t="shared" si="149"/>
        <v>0</v>
      </c>
      <c r="T71" s="362">
        <f t="shared" si="150"/>
        <v>0</v>
      </c>
      <c r="U71" s="365">
        <f t="shared" si="151"/>
        <v>0</v>
      </c>
      <c r="V71" s="325">
        <f t="shared" si="152"/>
        <v>0</v>
      </c>
      <c r="W71" s="362">
        <f t="shared" si="153"/>
        <v>0</v>
      </c>
      <c r="X71" s="420">
        <f t="shared" si="153"/>
        <v>0</v>
      </c>
      <c r="Y71" s="427">
        <f t="shared" si="154"/>
        <v>0</v>
      </c>
      <c r="Z71" s="427">
        <f t="shared" si="155"/>
        <v>0</v>
      </c>
      <c r="AA71" s="427">
        <f t="shared" si="156"/>
        <v>0</v>
      </c>
      <c r="AB71" s="427">
        <f t="shared" si="157"/>
        <v>0</v>
      </c>
      <c r="AC71" s="427">
        <f t="shared" si="158"/>
        <v>0</v>
      </c>
      <c r="AD71" s="426">
        <f t="shared" si="159"/>
        <v>0</v>
      </c>
      <c r="AE71" s="426">
        <f t="shared" si="160"/>
        <v>0</v>
      </c>
      <c r="AF71" s="426">
        <f t="shared" si="161"/>
        <v>0</v>
      </c>
      <c r="AG71" s="426">
        <f t="shared" si="162"/>
        <v>0</v>
      </c>
      <c r="AH71" s="426">
        <f t="shared" si="163"/>
        <v>0</v>
      </c>
      <c r="AJ71" s="140">
        <f t="shared" si="164"/>
        <v>0</v>
      </c>
      <c r="AK71" s="13" t="str">
        <f t="shared" si="17"/>
        <v>T4200071</v>
      </c>
      <c r="AL71" s="111" t="s">
        <v>92</v>
      </c>
    </row>
    <row r="72" spans="1:38" s="13" customFormat="1" ht="9.75" x14ac:dyDescent="0.2">
      <c r="A72" s="14">
        <f>+IF(OR(F72&gt;0,V72&gt;0),MAX(A$12:A71)+1,0)</f>
        <v>0</v>
      </c>
      <c r="B72" s="596"/>
      <c r="C72" s="100" t="s">
        <v>37</v>
      </c>
      <c r="D72" s="103">
        <v>1.65</v>
      </c>
      <c r="E72" s="364"/>
      <c r="F72" s="535"/>
      <c r="G72" s="362">
        <f t="shared" si="143"/>
        <v>0</v>
      </c>
      <c r="H72" s="362">
        <f t="shared" si="144"/>
        <v>0</v>
      </c>
      <c r="I72" s="363"/>
      <c r="J72" s="535"/>
      <c r="K72" s="362">
        <f t="shared" si="145"/>
        <v>0</v>
      </c>
      <c r="L72" s="362">
        <f t="shared" si="146"/>
        <v>0</v>
      </c>
      <c r="M72" s="364"/>
      <c r="N72" s="535"/>
      <c r="O72" s="362">
        <f t="shared" si="147"/>
        <v>0</v>
      </c>
      <c r="P72" s="362">
        <f t="shared" si="148"/>
        <v>0</v>
      </c>
      <c r="Q72" s="363"/>
      <c r="R72" s="535"/>
      <c r="S72" s="362">
        <f t="shared" si="149"/>
        <v>0</v>
      </c>
      <c r="T72" s="362">
        <f t="shared" si="150"/>
        <v>0</v>
      </c>
      <c r="U72" s="365">
        <f t="shared" si="151"/>
        <v>0</v>
      </c>
      <c r="V72" s="325">
        <f t="shared" si="152"/>
        <v>0</v>
      </c>
      <c r="W72" s="362">
        <f t="shared" si="153"/>
        <v>0</v>
      </c>
      <c r="X72" s="420">
        <f t="shared" si="153"/>
        <v>0</v>
      </c>
      <c r="Y72" s="427">
        <f t="shared" si="154"/>
        <v>0</v>
      </c>
      <c r="Z72" s="427">
        <f t="shared" si="155"/>
        <v>0</v>
      </c>
      <c r="AA72" s="427">
        <f t="shared" si="156"/>
        <v>0</v>
      </c>
      <c r="AB72" s="427">
        <f t="shared" si="157"/>
        <v>0</v>
      </c>
      <c r="AC72" s="427">
        <f t="shared" si="158"/>
        <v>0</v>
      </c>
      <c r="AD72" s="426">
        <f t="shared" si="159"/>
        <v>0</v>
      </c>
      <c r="AE72" s="426">
        <f t="shared" si="160"/>
        <v>0</v>
      </c>
      <c r="AF72" s="426">
        <f t="shared" si="161"/>
        <v>0</v>
      </c>
      <c r="AG72" s="426">
        <f t="shared" si="162"/>
        <v>0</v>
      </c>
      <c r="AH72" s="426">
        <f t="shared" si="163"/>
        <v>0</v>
      </c>
      <c r="AJ72" s="140">
        <f t="shared" si="164"/>
        <v>0</v>
      </c>
      <c r="AK72" s="13" t="str">
        <f t="shared" si="17"/>
        <v>T4200072</v>
      </c>
      <c r="AL72" s="111" t="s">
        <v>92</v>
      </c>
    </row>
    <row r="73" spans="1:38" s="13" customFormat="1" ht="9.75" x14ac:dyDescent="0.2">
      <c r="A73" s="14"/>
      <c r="B73" s="102"/>
      <c r="C73" s="173" t="s">
        <v>84</v>
      </c>
      <c r="D73" s="173"/>
      <c r="E73" s="171">
        <f t="shared" ref="E73:X73" si="165">SUM(E65:E72)</f>
        <v>0</v>
      </c>
      <c r="F73" s="171">
        <f t="shared" si="165"/>
        <v>0</v>
      </c>
      <c r="G73" s="171">
        <f t="shared" si="165"/>
        <v>0</v>
      </c>
      <c r="H73" s="171">
        <f t="shared" si="165"/>
        <v>0</v>
      </c>
      <c r="I73" s="171">
        <f t="shared" si="165"/>
        <v>0</v>
      </c>
      <c r="J73" s="171">
        <f t="shared" si="165"/>
        <v>0</v>
      </c>
      <c r="K73" s="171">
        <f t="shared" si="165"/>
        <v>0</v>
      </c>
      <c r="L73" s="171">
        <f t="shared" si="165"/>
        <v>0</v>
      </c>
      <c r="M73" s="171">
        <f t="shared" si="165"/>
        <v>0</v>
      </c>
      <c r="N73" s="171">
        <f t="shared" si="165"/>
        <v>0</v>
      </c>
      <c r="O73" s="171">
        <f t="shared" si="165"/>
        <v>0</v>
      </c>
      <c r="P73" s="171">
        <f t="shared" si="165"/>
        <v>0</v>
      </c>
      <c r="Q73" s="171">
        <f t="shared" si="165"/>
        <v>0</v>
      </c>
      <c r="R73" s="171">
        <f t="shared" si="165"/>
        <v>0</v>
      </c>
      <c r="S73" s="171">
        <f t="shared" si="165"/>
        <v>0</v>
      </c>
      <c r="T73" s="171">
        <f t="shared" si="165"/>
        <v>0</v>
      </c>
      <c r="U73" s="171">
        <f t="shared" si="165"/>
        <v>0</v>
      </c>
      <c r="V73" s="171">
        <f t="shared" si="165"/>
        <v>0</v>
      </c>
      <c r="W73" s="171">
        <f t="shared" si="165"/>
        <v>0</v>
      </c>
      <c r="X73" s="171">
        <f t="shared" si="165"/>
        <v>0</v>
      </c>
      <c r="Y73" s="421">
        <f t="shared" ref="Y73:AH73" si="166">+SUM(Y65:Y72)</f>
        <v>0</v>
      </c>
      <c r="Z73" s="421">
        <f t="shared" si="166"/>
        <v>0</v>
      </c>
      <c r="AA73" s="421">
        <f t="shared" si="166"/>
        <v>0</v>
      </c>
      <c r="AB73" s="421">
        <f t="shared" si="166"/>
        <v>0</v>
      </c>
      <c r="AC73" s="421">
        <f t="shared" si="166"/>
        <v>0</v>
      </c>
      <c r="AD73" s="422">
        <f t="shared" si="166"/>
        <v>0</v>
      </c>
      <c r="AE73" s="422">
        <f t="shared" si="166"/>
        <v>0</v>
      </c>
      <c r="AF73" s="422">
        <f t="shared" si="166"/>
        <v>0</v>
      </c>
      <c r="AG73" s="422">
        <f t="shared" si="166"/>
        <v>0</v>
      </c>
      <c r="AH73" s="422">
        <f t="shared" si="166"/>
        <v>0</v>
      </c>
      <c r="AJ73" s="171">
        <f>SUM(AJ65:AJ72)</f>
        <v>0</v>
      </c>
      <c r="AK73" s="13" t="str">
        <f t="shared" si="17"/>
        <v>T4200073</v>
      </c>
      <c r="AL73" s="111"/>
    </row>
    <row r="74" spans="1:38" s="13" customFormat="1" ht="9.75" x14ac:dyDescent="0.2">
      <c r="A74" s="14">
        <f>+IF(OR(F74&gt;0,V74&gt;0),MAX(A$12:A73)+1,0)</f>
        <v>0</v>
      </c>
      <c r="B74" s="596" t="s">
        <v>93</v>
      </c>
      <c r="C74" s="100" t="s">
        <v>43</v>
      </c>
      <c r="D74" s="103">
        <v>2.1800000000000002</v>
      </c>
      <c r="E74" s="364"/>
      <c r="F74" s="535"/>
      <c r="G74" s="362">
        <f t="shared" ref="G74:G81" si="167">+$D74*E74</f>
        <v>0</v>
      </c>
      <c r="H74" s="362">
        <f t="shared" ref="H74:H81" si="168">+$D74*F74</f>
        <v>0</v>
      </c>
      <c r="I74" s="363"/>
      <c r="J74" s="535"/>
      <c r="K74" s="362">
        <f t="shared" ref="K74:K81" si="169">+$D74*80%*I74</f>
        <v>0</v>
      </c>
      <c r="L74" s="362">
        <f t="shared" ref="L74:L81" si="170">+$D74*80%*J74</f>
        <v>0</v>
      </c>
      <c r="M74" s="364"/>
      <c r="N74" s="535"/>
      <c r="O74" s="362">
        <f t="shared" ref="O74:O81" si="171">+$D74*M74</f>
        <v>0</v>
      </c>
      <c r="P74" s="362">
        <f t="shared" ref="P74:P81" si="172">+$D74*N74</f>
        <v>0</v>
      </c>
      <c r="Q74" s="363"/>
      <c r="R74" s="535"/>
      <c r="S74" s="362">
        <f t="shared" ref="S74:S81" si="173">+$D74*Q74</f>
        <v>0</v>
      </c>
      <c r="T74" s="362">
        <f t="shared" ref="T74:T81" si="174">+$D74*R74</f>
        <v>0</v>
      </c>
      <c r="U74" s="365">
        <f t="shared" ref="U74:U81" si="175">+I74+M74+Q74</f>
        <v>0</v>
      </c>
      <c r="V74" s="325">
        <f t="shared" ref="V74:V81" si="176">+R74+N74+J74</f>
        <v>0</v>
      </c>
      <c r="W74" s="362">
        <f t="shared" ref="W74:X81" si="177">+K74+O74+S74</f>
        <v>0</v>
      </c>
      <c r="X74" s="420">
        <f t="shared" si="177"/>
        <v>0</v>
      </c>
      <c r="Y74" s="427">
        <f t="shared" ref="Y74:Y81" si="178">+E74*$D74*$AP$7</f>
        <v>0</v>
      </c>
      <c r="Z74" s="427">
        <f t="shared" ref="Z74:Z81" si="179">+I74*80%*$D74*$AP$7+M74*$D74*$AP$7+Q74*$D74*$AP$7</f>
        <v>0</v>
      </c>
      <c r="AA74" s="427">
        <f t="shared" ref="AA74:AA81" si="180">+Y74+Z74</f>
        <v>0</v>
      </c>
      <c r="AB74" s="427">
        <f t="shared" ref="AB74:AB81" si="181">+IF(AA74=0,0,((AA74/(E74+U74))-$AO$4)/$AB$11*(E74+U74))</f>
        <v>0</v>
      </c>
      <c r="AC74" s="427">
        <f t="shared" ref="AC74:AC81" si="182">+AB74*AC$11</f>
        <v>0</v>
      </c>
      <c r="AD74" s="426">
        <f t="shared" ref="AD74:AD81" si="183">+$D74*F74*$AP$7</f>
        <v>0</v>
      </c>
      <c r="AE74" s="426">
        <f t="shared" ref="AE74:AE81" si="184">+J74*80%*$D74*$AP$7+N74*$D74*$AP$7+R74*$D74*$AP$7</f>
        <v>0</v>
      </c>
      <c r="AF74" s="426">
        <f t="shared" ref="AF74:AF81" si="185">+AD74+AE74</f>
        <v>0</v>
      </c>
      <c r="AG74" s="426">
        <f t="shared" ref="AG74:AG81" si="186">+IF(AF74=0,0,((AF74/(F74+V74))-$AO$4)/$AB$11*(F74+V74))</f>
        <v>0</v>
      </c>
      <c r="AH74" s="426">
        <f t="shared" ref="AH74:AH81" si="187">+AG74*AC$11</f>
        <v>0</v>
      </c>
      <c r="AJ74" s="140">
        <f t="shared" ref="AJ74:AJ81" si="188">($D74*80%*I74)+($D74*M74)+($D74*Q74)</f>
        <v>0</v>
      </c>
      <c r="AK74" s="13" t="str">
        <f t="shared" si="17"/>
        <v>T4200074</v>
      </c>
      <c r="AL74" s="111" t="s">
        <v>93</v>
      </c>
    </row>
    <row r="75" spans="1:38" s="13" customFormat="1" ht="9.75" x14ac:dyDescent="0.2">
      <c r="A75" s="14">
        <f>+IF(OR(F75&gt;0,V75&gt;0),MAX(A$12:A74)+1,0)</f>
        <v>0</v>
      </c>
      <c r="B75" s="596"/>
      <c r="C75" s="100" t="s">
        <v>42</v>
      </c>
      <c r="D75" s="103">
        <v>2.0699999999999998</v>
      </c>
      <c r="E75" s="364"/>
      <c r="F75" s="535"/>
      <c r="G75" s="362">
        <f t="shared" si="167"/>
        <v>0</v>
      </c>
      <c r="H75" s="362">
        <f t="shared" si="168"/>
        <v>0</v>
      </c>
      <c r="I75" s="363"/>
      <c r="J75" s="535"/>
      <c r="K75" s="362">
        <f t="shared" si="169"/>
        <v>0</v>
      </c>
      <c r="L75" s="362">
        <f t="shared" si="170"/>
        <v>0</v>
      </c>
      <c r="M75" s="364"/>
      <c r="N75" s="535"/>
      <c r="O75" s="362">
        <f t="shared" si="171"/>
        <v>0</v>
      </c>
      <c r="P75" s="362">
        <f t="shared" si="172"/>
        <v>0</v>
      </c>
      <c r="Q75" s="363"/>
      <c r="R75" s="535"/>
      <c r="S75" s="362">
        <f t="shared" si="173"/>
        <v>0</v>
      </c>
      <c r="T75" s="362">
        <f t="shared" si="174"/>
        <v>0</v>
      </c>
      <c r="U75" s="365">
        <f t="shared" si="175"/>
        <v>0</v>
      </c>
      <c r="V75" s="325">
        <f t="shared" si="176"/>
        <v>0</v>
      </c>
      <c r="W75" s="362">
        <f t="shared" si="177"/>
        <v>0</v>
      </c>
      <c r="X75" s="420">
        <f t="shared" si="177"/>
        <v>0</v>
      </c>
      <c r="Y75" s="427">
        <f t="shared" si="178"/>
        <v>0</v>
      </c>
      <c r="Z75" s="427">
        <f t="shared" si="179"/>
        <v>0</v>
      </c>
      <c r="AA75" s="427">
        <f t="shared" si="180"/>
        <v>0</v>
      </c>
      <c r="AB75" s="427">
        <f t="shared" si="181"/>
        <v>0</v>
      </c>
      <c r="AC75" s="427">
        <f t="shared" si="182"/>
        <v>0</v>
      </c>
      <c r="AD75" s="426">
        <f t="shared" si="183"/>
        <v>0</v>
      </c>
      <c r="AE75" s="426">
        <f t="shared" si="184"/>
        <v>0</v>
      </c>
      <c r="AF75" s="426">
        <f t="shared" si="185"/>
        <v>0</v>
      </c>
      <c r="AG75" s="426">
        <f t="shared" si="186"/>
        <v>0</v>
      </c>
      <c r="AH75" s="426">
        <f t="shared" si="187"/>
        <v>0</v>
      </c>
      <c r="AJ75" s="140">
        <f t="shared" si="188"/>
        <v>0</v>
      </c>
      <c r="AK75" s="13" t="str">
        <f t="shared" si="17"/>
        <v>T4200075</v>
      </c>
      <c r="AL75" s="111" t="s">
        <v>93</v>
      </c>
    </row>
    <row r="76" spans="1:38" s="13" customFormat="1" ht="9.75" x14ac:dyDescent="0.2">
      <c r="A76" s="14">
        <f>+IF(OR(F76&gt;0,V76&gt;0),MAX(A$12:A75)+1,0)</f>
        <v>0</v>
      </c>
      <c r="B76" s="596"/>
      <c r="C76" s="100" t="s">
        <v>41</v>
      </c>
      <c r="D76" s="103">
        <v>1.98</v>
      </c>
      <c r="E76" s="364"/>
      <c r="F76" s="535"/>
      <c r="G76" s="362">
        <f t="shared" si="167"/>
        <v>0</v>
      </c>
      <c r="H76" s="362">
        <f t="shared" si="168"/>
        <v>0</v>
      </c>
      <c r="I76" s="363"/>
      <c r="J76" s="535"/>
      <c r="K76" s="362">
        <f t="shared" si="169"/>
        <v>0</v>
      </c>
      <c r="L76" s="362">
        <f t="shared" si="170"/>
        <v>0</v>
      </c>
      <c r="M76" s="364"/>
      <c r="N76" s="535"/>
      <c r="O76" s="362">
        <f t="shared" si="171"/>
        <v>0</v>
      </c>
      <c r="P76" s="362">
        <f t="shared" si="172"/>
        <v>0</v>
      </c>
      <c r="Q76" s="363"/>
      <c r="R76" s="535"/>
      <c r="S76" s="362">
        <f t="shared" si="173"/>
        <v>0</v>
      </c>
      <c r="T76" s="362">
        <f t="shared" si="174"/>
        <v>0</v>
      </c>
      <c r="U76" s="365">
        <f t="shared" si="175"/>
        <v>0</v>
      </c>
      <c r="V76" s="325">
        <f t="shared" si="176"/>
        <v>0</v>
      </c>
      <c r="W76" s="362">
        <f t="shared" si="177"/>
        <v>0</v>
      </c>
      <c r="X76" s="420">
        <f t="shared" si="177"/>
        <v>0</v>
      </c>
      <c r="Y76" s="427">
        <f t="shared" si="178"/>
        <v>0</v>
      </c>
      <c r="Z76" s="427">
        <f t="shared" si="179"/>
        <v>0</v>
      </c>
      <c r="AA76" s="427">
        <f t="shared" si="180"/>
        <v>0</v>
      </c>
      <c r="AB76" s="427">
        <f t="shared" si="181"/>
        <v>0</v>
      </c>
      <c r="AC76" s="427">
        <f t="shared" si="182"/>
        <v>0</v>
      </c>
      <c r="AD76" s="426">
        <f t="shared" si="183"/>
        <v>0</v>
      </c>
      <c r="AE76" s="426">
        <f t="shared" si="184"/>
        <v>0</v>
      </c>
      <c r="AF76" s="426">
        <f t="shared" si="185"/>
        <v>0</v>
      </c>
      <c r="AG76" s="426">
        <f t="shared" si="186"/>
        <v>0</v>
      </c>
      <c r="AH76" s="426">
        <f t="shared" si="187"/>
        <v>0</v>
      </c>
      <c r="AJ76" s="140">
        <f t="shared" si="188"/>
        <v>0</v>
      </c>
      <c r="AK76" s="13" t="str">
        <f t="shared" si="17"/>
        <v>T4200076</v>
      </c>
      <c r="AL76" s="111" t="s">
        <v>93</v>
      </c>
    </row>
    <row r="77" spans="1:38" s="13" customFormat="1" ht="9.75" x14ac:dyDescent="0.2">
      <c r="A77" s="14">
        <f>+IF(OR(F77&gt;0,V77&gt;0),MAX(A$12:A76)+1,0)</f>
        <v>0</v>
      </c>
      <c r="B77" s="596"/>
      <c r="C77" s="100" t="s">
        <v>40</v>
      </c>
      <c r="D77" s="103">
        <v>1.88</v>
      </c>
      <c r="E77" s="364"/>
      <c r="F77" s="535"/>
      <c r="G77" s="362">
        <f t="shared" si="167"/>
        <v>0</v>
      </c>
      <c r="H77" s="362">
        <f t="shared" si="168"/>
        <v>0</v>
      </c>
      <c r="I77" s="363"/>
      <c r="J77" s="535"/>
      <c r="K77" s="362">
        <f t="shared" si="169"/>
        <v>0</v>
      </c>
      <c r="L77" s="362">
        <f t="shared" si="170"/>
        <v>0</v>
      </c>
      <c r="M77" s="364"/>
      <c r="N77" s="535"/>
      <c r="O77" s="362">
        <f t="shared" si="171"/>
        <v>0</v>
      </c>
      <c r="P77" s="362">
        <f t="shared" si="172"/>
        <v>0</v>
      </c>
      <c r="Q77" s="363"/>
      <c r="R77" s="535"/>
      <c r="S77" s="362">
        <f t="shared" si="173"/>
        <v>0</v>
      </c>
      <c r="T77" s="362">
        <f t="shared" si="174"/>
        <v>0</v>
      </c>
      <c r="U77" s="365">
        <f t="shared" si="175"/>
        <v>0</v>
      </c>
      <c r="V77" s="325">
        <f t="shared" si="176"/>
        <v>0</v>
      </c>
      <c r="W77" s="362">
        <f t="shared" si="177"/>
        <v>0</v>
      </c>
      <c r="X77" s="420">
        <f t="shared" si="177"/>
        <v>0</v>
      </c>
      <c r="Y77" s="427">
        <f t="shared" si="178"/>
        <v>0</v>
      </c>
      <c r="Z77" s="427">
        <f t="shared" si="179"/>
        <v>0</v>
      </c>
      <c r="AA77" s="427">
        <f t="shared" si="180"/>
        <v>0</v>
      </c>
      <c r="AB77" s="427">
        <f t="shared" si="181"/>
        <v>0</v>
      </c>
      <c r="AC77" s="427">
        <f t="shared" si="182"/>
        <v>0</v>
      </c>
      <c r="AD77" s="426">
        <f t="shared" si="183"/>
        <v>0</v>
      </c>
      <c r="AE77" s="426">
        <f t="shared" si="184"/>
        <v>0</v>
      </c>
      <c r="AF77" s="426">
        <f t="shared" si="185"/>
        <v>0</v>
      </c>
      <c r="AG77" s="426">
        <f t="shared" si="186"/>
        <v>0</v>
      </c>
      <c r="AH77" s="426">
        <f t="shared" si="187"/>
        <v>0</v>
      </c>
      <c r="AJ77" s="140">
        <f t="shared" si="188"/>
        <v>0</v>
      </c>
      <c r="AK77" s="13" t="str">
        <f t="shared" si="17"/>
        <v>T4200077</v>
      </c>
      <c r="AL77" s="111" t="s">
        <v>93</v>
      </c>
    </row>
    <row r="78" spans="1:38" s="13" customFormat="1" ht="9.75" x14ac:dyDescent="0.2">
      <c r="A78" s="14">
        <f>+IF(OR(F78&gt;0,V78&gt;0),MAX(A$12:A77)+1,0)</f>
        <v>0</v>
      </c>
      <c r="B78" s="596"/>
      <c r="C78" s="100" t="s">
        <v>347</v>
      </c>
      <c r="D78" s="103">
        <v>1.79</v>
      </c>
      <c r="E78" s="364"/>
      <c r="F78" s="535"/>
      <c r="G78" s="362">
        <f t="shared" si="167"/>
        <v>0</v>
      </c>
      <c r="H78" s="362">
        <f t="shared" si="168"/>
        <v>0</v>
      </c>
      <c r="I78" s="363"/>
      <c r="J78" s="535"/>
      <c r="K78" s="362">
        <f t="shared" si="169"/>
        <v>0</v>
      </c>
      <c r="L78" s="362">
        <f t="shared" si="170"/>
        <v>0</v>
      </c>
      <c r="M78" s="364"/>
      <c r="N78" s="535"/>
      <c r="O78" s="362">
        <f t="shared" si="171"/>
        <v>0</v>
      </c>
      <c r="P78" s="362">
        <f t="shared" si="172"/>
        <v>0</v>
      </c>
      <c r="Q78" s="363"/>
      <c r="R78" s="535"/>
      <c r="S78" s="362">
        <f t="shared" si="173"/>
        <v>0</v>
      </c>
      <c r="T78" s="362">
        <f t="shared" si="174"/>
        <v>0</v>
      </c>
      <c r="U78" s="365">
        <f t="shared" si="175"/>
        <v>0</v>
      </c>
      <c r="V78" s="325">
        <f t="shared" si="176"/>
        <v>0</v>
      </c>
      <c r="W78" s="362">
        <f t="shared" si="177"/>
        <v>0</v>
      </c>
      <c r="X78" s="420">
        <f t="shared" si="177"/>
        <v>0</v>
      </c>
      <c r="Y78" s="427">
        <f t="shared" si="178"/>
        <v>0</v>
      </c>
      <c r="Z78" s="427">
        <f t="shared" si="179"/>
        <v>0</v>
      </c>
      <c r="AA78" s="427">
        <f t="shared" si="180"/>
        <v>0</v>
      </c>
      <c r="AB78" s="427">
        <f t="shared" si="181"/>
        <v>0</v>
      </c>
      <c r="AC78" s="427">
        <f t="shared" si="182"/>
        <v>0</v>
      </c>
      <c r="AD78" s="426">
        <f t="shared" si="183"/>
        <v>0</v>
      </c>
      <c r="AE78" s="426">
        <f t="shared" si="184"/>
        <v>0</v>
      </c>
      <c r="AF78" s="426">
        <f t="shared" si="185"/>
        <v>0</v>
      </c>
      <c r="AG78" s="426">
        <f t="shared" si="186"/>
        <v>0</v>
      </c>
      <c r="AH78" s="426">
        <f t="shared" si="187"/>
        <v>0</v>
      </c>
      <c r="AJ78" s="140">
        <f t="shared" si="188"/>
        <v>0</v>
      </c>
      <c r="AK78" s="13" t="str">
        <f t="shared" ref="AK78:AK104" si="189">CONCATENATE("T42",$D$3,$D$4,RIGHT(CONCATENATE("000",ROW()),3))</f>
        <v>T4200078</v>
      </c>
      <c r="AL78" s="111" t="s">
        <v>93</v>
      </c>
    </row>
    <row r="79" spans="1:38" s="13" customFormat="1" ht="9.75" x14ac:dyDescent="0.2">
      <c r="A79" s="14">
        <f>+IF(OR(F79&gt;0,V79&gt;0),MAX(A$12:A78)+1,0)</f>
        <v>0</v>
      </c>
      <c r="B79" s="596"/>
      <c r="C79" s="100" t="s">
        <v>39</v>
      </c>
      <c r="D79" s="103">
        <v>1.71</v>
      </c>
      <c r="E79" s="364"/>
      <c r="F79" s="535"/>
      <c r="G79" s="362">
        <f t="shared" si="167"/>
        <v>0</v>
      </c>
      <c r="H79" s="362">
        <f t="shared" si="168"/>
        <v>0</v>
      </c>
      <c r="I79" s="363"/>
      <c r="J79" s="535"/>
      <c r="K79" s="362">
        <f t="shared" si="169"/>
        <v>0</v>
      </c>
      <c r="L79" s="362">
        <f t="shared" si="170"/>
        <v>0</v>
      </c>
      <c r="M79" s="364"/>
      <c r="N79" s="535"/>
      <c r="O79" s="362">
        <f t="shared" si="171"/>
        <v>0</v>
      </c>
      <c r="P79" s="362">
        <f t="shared" si="172"/>
        <v>0</v>
      </c>
      <c r="Q79" s="363"/>
      <c r="R79" s="535"/>
      <c r="S79" s="362">
        <f t="shared" si="173"/>
        <v>0</v>
      </c>
      <c r="T79" s="362">
        <f t="shared" si="174"/>
        <v>0</v>
      </c>
      <c r="U79" s="365">
        <f t="shared" si="175"/>
        <v>0</v>
      </c>
      <c r="V79" s="325">
        <f t="shared" si="176"/>
        <v>0</v>
      </c>
      <c r="W79" s="362">
        <f t="shared" si="177"/>
        <v>0</v>
      </c>
      <c r="X79" s="420">
        <f t="shared" si="177"/>
        <v>0</v>
      </c>
      <c r="Y79" s="427">
        <f t="shared" si="178"/>
        <v>0</v>
      </c>
      <c r="Z79" s="427">
        <f t="shared" si="179"/>
        <v>0</v>
      </c>
      <c r="AA79" s="427">
        <f t="shared" si="180"/>
        <v>0</v>
      </c>
      <c r="AB79" s="427">
        <f t="shared" si="181"/>
        <v>0</v>
      </c>
      <c r="AC79" s="427">
        <f t="shared" si="182"/>
        <v>0</v>
      </c>
      <c r="AD79" s="426">
        <f t="shared" si="183"/>
        <v>0</v>
      </c>
      <c r="AE79" s="426">
        <f t="shared" si="184"/>
        <v>0</v>
      </c>
      <c r="AF79" s="426">
        <f t="shared" si="185"/>
        <v>0</v>
      </c>
      <c r="AG79" s="426">
        <f t="shared" si="186"/>
        <v>0</v>
      </c>
      <c r="AH79" s="426">
        <f t="shared" si="187"/>
        <v>0</v>
      </c>
      <c r="AJ79" s="140">
        <f t="shared" si="188"/>
        <v>0</v>
      </c>
      <c r="AK79" s="13" t="str">
        <f t="shared" si="189"/>
        <v>T4200079</v>
      </c>
      <c r="AL79" s="111" t="s">
        <v>93</v>
      </c>
    </row>
    <row r="80" spans="1:38" s="13" customFormat="1" ht="9.75" x14ac:dyDescent="0.2">
      <c r="A80" s="14">
        <f>+IF(OR(F80&gt;0,V80&gt;0),MAX(A$12:A79)+1,0)</f>
        <v>0</v>
      </c>
      <c r="B80" s="596"/>
      <c r="C80" s="100" t="s">
        <v>38</v>
      </c>
      <c r="D80" s="103">
        <v>1.63</v>
      </c>
      <c r="E80" s="364"/>
      <c r="F80" s="535"/>
      <c r="G80" s="362">
        <f t="shared" si="167"/>
        <v>0</v>
      </c>
      <c r="H80" s="362">
        <f t="shared" si="168"/>
        <v>0</v>
      </c>
      <c r="I80" s="363"/>
      <c r="J80" s="535"/>
      <c r="K80" s="362">
        <f t="shared" si="169"/>
        <v>0</v>
      </c>
      <c r="L80" s="362">
        <f t="shared" si="170"/>
        <v>0</v>
      </c>
      <c r="M80" s="364"/>
      <c r="N80" s="535"/>
      <c r="O80" s="362">
        <f t="shared" si="171"/>
        <v>0</v>
      </c>
      <c r="P80" s="362">
        <f t="shared" si="172"/>
        <v>0</v>
      </c>
      <c r="Q80" s="363"/>
      <c r="R80" s="535"/>
      <c r="S80" s="362">
        <f t="shared" si="173"/>
        <v>0</v>
      </c>
      <c r="T80" s="362">
        <f t="shared" si="174"/>
        <v>0</v>
      </c>
      <c r="U80" s="365">
        <f t="shared" si="175"/>
        <v>0</v>
      </c>
      <c r="V80" s="325">
        <f t="shared" si="176"/>
        <v>0</v>
      </c>
      <c r="W80" s="362">
        <f t="shared" si="177"/>
        <v>0</v>
      </c>
      <c r="X80" s="420">
        <f t="shared" si="177"/>
        <v>0</v>
      </c>
      <c r="Y80" s="427">
        <f t="shared" si="178"/>
        <v>0</v>
      </c>
      <c r="Z80" s="427">
        <f t="shared" si="179"/>
        <v>0</v>
      </c>
      <c r="AA80" s="427">
        <f t="shared" si="180"/>
        <v>0</v>
      </c>
      <c r="AB80" s="427">
        <f t="shared" si="181"/>
        <v>0</v>
      </c>
      <c r="AC80" s="427">
        <f t="shared" si="182"/>
        <v>0</v>
      </c>
      <c r="AD80" s="426">
        <f t="shared" si="183"/>
        <v>0</v>
      </c>
      <c r="AE80" s="426">
        <f t="shared" si="184"/>
        <v>0</v>
      </c>
      <c r="AF80" s="426">
        <f t="shared" si="185"/>
        <v>0</v>
      </c>
      <c r="AG80" s="426">
        <f t="shared" si="186"/>
        <v>0</v>
      </c>
      <c r="AH80" s="426">
        <f t="shared" si="187"/>
        <v>0</v>
      </c>
      <c r="AJ80" s="140">
        <f t="shared" si="188"/>
        <v>0</v>
      </c>
      <c r="AK80" s="13" t="str">
        <f t="shared" si="189"/>
        <v>T4200080</v>
      </c>
      <c r="AL80" s="111" t="s">
        <v>93</v>
      </c>
    </row>
    <row r="81" spans="1:38" s="13" customFormat="1" ht="9.75" x14ac:dyDescent="0.2">
      <c r="A81" s="14">
        <f>+IF(OR(F81&gt;0,V81&gt;0),MAX(A$12:A80)+1,0)</f>
        <v>0</v>
      </c>
      <c r="B81" s="596"/>
      <c r="C81" s="100" t="s">
        <v>37</v>
      </c>
      <c r="D81" s="103">
        <v>1.55</v>
      </c>
      <c r="E81" s="364"/>
      <c r="F81" s="535"/>
      <c r="G81" s="362">
        <f t="shared" si="167"/>
        <v>0</v>
      </c>
      <c r="H81" s="362">
        <f t="shared" si="168"/>
        <v>0</v>
      </c>
      <c r="I81" s="363"/>
      <c r="J81" s="535"/>
      <c r="K81" s="362">
        <f t="shared" si="169"/>
        <v>0</v>
      </c>
      <c r="L81" s="362">
        <f t="shared" si="170"/>
        <v>0</v>
      </c>
      <c r="M81" s="364"/>
      <c r="N81" s="535"/>
      <c r="O81" s="362">
        <f t="shared" si="171"/>
        <v>0</v>
      </c>
      <c r="P81" s="362">
        <f t="shared" si="172"/>
        <v>0</v>
      </c>
      <c r="Q81" s="363"/>
      <c r="R81" s="535"/>
      <c r="S81" s="362">
        <f t="shared" si="173"/>
        <v>0</v>
      </c>
      <c r="T81" s="362">
        <f t="shared" si="174"/>
        <v>0</v>
      </c>
      <c r="U81" s="365">
        <f t="shared" si="175"/>
        <v>0</v>
      </c>
      <c r="V81" s="325">
        <f t="shared" si="176"/>
        <v>0</v>
      </c>
      <c r="W81" s="362">
        <f t="shared" si="177"/>
        <v>0</v>
      </c>
      <c r="X81" s="420">
        <f t="shared" si="177"/>
        <v>0</v>
      </c>
      <c r="Y81" s="427">
        <f t="shared" si="178"/>
        <v>0</v>
      </c>
      <c r="Z81" s="427">
        <f t="shared" si="179"/>
        <v>0</v>
      </c>
      <c r="AA81" s="427">
        <f t="shared" si="180"/>
        <v>0</v>
      </c>
      <c r="AB81" s="427">
        <f t="shared" si="181"/>
        <v>0</v>
      </c>
      <c r="AC81" s="427">
        <f t="shared" si="182"/>
        <v>0</v>
      </c>
      <c r="AD81" s="426">
        <f t="shared" si="183"/>
        <v>0</v>
      </c>
      <c r="AE81" s="426">
        <f t="shared" si="184"/>
        <v>0</v>
      </c>
      <c r="AF81" s="426">
        <f t="shared" si="185"/>
        <v>0</v>
      </c>
      <c r="AG81" s="426">
        <f t="shared" si="186"/>
        <v>0</v>
      </c>
      <c r="AH81" s="426">
        <f t="shared" si="187"/>
        <v>0</v>
      </c>
      <c r="AJ81" s="140">
        <f t="shared" si="188"/>
        <v>0</v>
      </c>
      <c r="AK81" s="13" t="str">
        <f t="shared" si="189"/>
        <v>T4200081</v>
      </c>
      <c r="AL81" s="111" t="s">
        <v>93</v>
      </c>
    </row>
    <row r="82" spans="1:38" s="13" customFormat="1" ht="9.75" x14ac:dyDescent="0.2">
      <c r="A82" s="14"/>
      <c r="B82" s="102"/>
      <c r="C82" s="173" t="s">
        <v>47</v>
      </c>
      <c r="D82" s="173"/>
      <c r="E82" s="171">
        <f t="shared" ref="E82:X82" si="190">SUM(E74:E81)</f>
        <v>0</v>
      </c>
      <c r="F82" s="171">
        <f t="shared" si="190"/>
        <v>0</v>
      </c>
      <c r="G82" s="171">
        <f t="shared" si="190"/>
        <v>0</v>
      </c>
      <c r="H82" s="171">
        <f t="shared" si="190"/>
        <v>0</v>
      </c>
      <c r="I82" s="171">
        <f t="shared" si="190"/>
        <v>0</v>
      </c>
      <c r="J82" s="171">
        <f t="shared" si="190"/>
        <v>0</v>
      </c>
      <c r="K82" s="171">
        <f t="shared" si="190"/>
        <v>0</v>
      </c>
      <c r="L82" s="171">
        <f t="shared" si="190"/>
        <v>0</v>
      </c>
      <c r="M82" s="171">
        <f t="shared" si="190"/>
        <v>0</v>
      </c>
      <c r="N82" s="171">
        <f t="shared" si="190"/>
        <v>0</v>
      </c>
      <c r="O82" s="171">
        <f t="shared" si="190"/>
        <v>0</v>
      </c>
      <c r="P82" s="171">
        <f t="shared" si="190"/>
        <v>0</v>
      </c>
      <c r="Q82" s="171">
        <f t="shared" si="190"/>
        <v>0</v>
      </c>
      <c r="R82" s="171">
        <f t="shared" si="190"/>
        <v>0</v>
      </c>
      <c r="S82" s="171">
        <f t="shared" si="190"/>
        <v>0</v>
      </c>
      <c r="T82" s="171">
        <f t="shared" si="190"/>
        <v>0</v>
      </c>
      <c r="U82" s="171">
        <f t="shared" si="190"/>
        <v>0</v>
      </c>
      <c r="V82" s="171">
        <f t="shared" si="190"/>
        <v>0</v>
      </c>
      <c r="W82" s="171">
        <f t="shared" si="190"/>
        <v>0</v>
      </c>
      <c r="X82" s="171">
        <f t="shared" si="190"/>
        <v>0</v>
      </c>
      <c r="Y82" s="421">
        <f t="shared" ref="Y82:AH82" si="191">+SUM(Y74:Y81)</f>
        <v>0</v>
      </c>
      <c r="Z82" s="421">
        <f t="shared" si="191"/>
        <v>0</v>
      </c>
      <c r="AA82" s="421">
        <f t="shared" si="191"/>
        <v>0</v>
      </c>
      <c r="AB82" s="421">
        <f t="shared" si="191"/>
        <v>0</v>
      </c>
      <c r="AC82" s="421">
        <f t="shared" si="191"/>
        <v>0</v>
      </c>
      <c r="AD82" s="422">
        <f t="shared" si="191"/>
        <v>0</v>
      </c>
      <c r="AE82" s="422">
        <f t="shared" si="191"/>
        <v>0</v>
      </c>
      <c r="AF82" s="422">
        <f t="shared" si="191"/>
        <v>0</v>
      </c>
      <c r="AG82" s="422">
        <f t="shared" si="191"/>
        <v>0</v>
      </c>
      <c r="AH82" s="422">
        <f t="shared" si="191"/>
        <v>0</v>
      </c>
      <c r="AJ82" s="171">
        <f>SUM(AJ74:AJ81)</f>
        <v>0</v>
      </c>
      <c r="AK82" s="13" t="str">
        <f t="shared" si="189"/>
        <v>T4200082</v>
      </c>
      <c r="AL82" s="111"/>
    </row>
    <row r="83" spans="1:38" s="13" customFormat="1" ht="9.75" x14ac:dyDescent="0.2">
      <c r="A83" s="14">
        <f>+IF(OR(F83&gt;0,V83&gt;0),MAX(A$12:A82)+1,0)</f>
        <v>0</v>
      </c>
      <c r="B83" s="596" t="s">
        <v>94</v>
      </c>
      <c r="C83" s="100" t="s">
        <v>43</v>
      </c>
      <c r="D83" s="103">
        <v>1.97</v>
      </c>
      <c r="E83" s="364"/>
      <c r="F83" s="535"/>
      <c r="G83" s="362">
        <f t="shared" ref="G83:G90" si="192">+$D83*E83</f>
        <v>0</v>
      </c>
      <c r="H83" s="362">
        <f t="shared" ref="H83:H90" si="193">+$D83*F83</f>
        <v>0</v>
      </c>
      <c r="I83" s="363"/>
      <c r="J83" s="535"/>
      <c r="K83" s="362">
        <f t="shared" ref="K83:K90" si="194">+$D83*80%*I83</f>
        <v>0</v>
      </c>
      <c r="L83" s="362">
        <f t="shared" ref="L83:L90" si="195">+$D83*80%*J83</f>
        <v>0</v>
      </c>
      <c r="M83" s="364"/>
      <c r="N83" s="535"/>
      <c r="O83" s="362">
        <f t="shared" ref="O83:O90" si="196">+$D83*M83</f>
        <v>0</v>
      </c>
      <c r="P83" s="362">
        <f t="shared" ref="P83:P90" si="197">+$D83*N83</f>
        <v>0</v>
      </c>
      <c r="Q83" s="363"/>
      <c r="R83" s="535"/>
      <c r="S83" s="362">
        <f t="shared" ref="S83:S90" si="198">+$D83*Q83</f>
        <v>0</v>
      </c>
      <c r="T83" s="362">
        <f t="shared" ref="T83:T90" si="199">+$D83*R83</f>
        <v>0</v>
      </c>
      <c r="U83" s="365">
        <f t="shared" ref="U83:U90" si="200">+I83+M83+Q83</f>
        <v>0</v>
      </c>
      <c r="V83" s="325">
        <f t="shared" ref="V83:V90" si="201">+R83+N83+J83</f>
        <v>0</v>
      </c>
      <c r="W83" s="362">
        <f t="shared" ref="W83:X90" si="202">+K83+O83+S83</f>
        <v>0</v>
      </c>
      <c r="X83" s="420">
        <f t="shared" si="202"/>
        <v>0</v>
      </c>
      <c r="Y83" s="427">
        <f t="shared" ref="Y83:Y90" si="203">+E83*$D83*$AP$7</f>
        <v>0</v>
      </c>
      <c r="Z83" s="427">
        <f t="shared" ref="Z83:Z90" si="204">+I83*80%*$D83*$AP$7+M83*$D83*$AP$7+Q83*$D83*$AP$7</f>
        <v>0</v>
      </c>
      <c r="AA83" s="427">
        <f t="shared" ref="AA83:AA90" si="205">+Y83+Z83</f>
        <v>0</v>
      </c>
      <c r="AB83" s="427">
        <f t="shared" ref="AB83:AB90" si="206">+IF(AA83=0,0,((AA83/(E83+U83))-$AO$4)/$AB$11*(E83+U83))</f>
        <v>0</v>
      </c>
      <c r="AC83" s="427">
        <f t="shared" ref="AC83:AC90" si="207">+AB83*AC$11</f>
        <v>0</v>
      </c>
      <c r="AD83" s="426">
        <f t="shared" ref="AD83:AD90" si="208">+$D83*F83*$AP$7</f>
        <v>0</v>
      </c>
      <c r="AE83" s="426">
        <f t="shared" ref="AE83:AE90" si="209">+J83*80%*$D83*$AP$7+N83*$D83*$AP$7+R83*$D83*$AP$7</f>
        <v>0</v>
      </c>
      <c r="AF83" s="426">
        <f t="shared" ref="AF83:AF90" si="210">+AD83+AE83</f>
        <v>0</v>
      </c>
      <c r="AG83" s="426">
        <f t="shared" ref="AG83:AG90" si="211">+IF(AF83=0,0,((AF83/(F83+V83))-$AO$4)/$AB$11*(F83+V83))</f>
        <v>0</v>
      </c>
      <c r="AH83" s="426">
        <f t="shared" ref="AH83:AH90" si="212">+AG83*AC$11</f>
        <v>0</v>
      </c>
      <c r="AJ83" s="140">
        <f t="shared" ref="AJ83:AJ90" si="213">($D83*80%*I83)+($D83*M83)+($D83*Q83)</f>
        <v>0</v>
      </c>
      <c r="AK83" s="13" t="str">
        <f t="shared" si="189"/>
        <v>T4200083</v>
      </c>
      <c r="AL83" s="111" t="s">
        <v>94</v>
      </c>
    </row>
    <row r="84" spans="1:38" s="13" customFormat="1" ht="9.75" x14ac:dyDescent="0.2">
      <c r="A84" s="14">
        <f>+IF(OR(F84&gt;0,V84&gt;0),MAX(A$12:A83)+1,0)</f>
        <v>0</v>
      </c>
      <c r="B84" s="596"/>
      <c r="C84" s="100" t="s">
        <v>42</v>
      </c>
      <c r="D84" s="103">
        <v>1.88</v>
      </c>
      <c r="E84" s="364"/>
      <c r="F84" s="535"/>
      <c r="G84" s="362">
        <f t="shared" si="192"/>
        <v>0</v>
      </c>
      <c r="H84" s="362">
        <f t="shared" si="193"/>
        <v>0</v>
      </c>
      <c r="I84" s="363"/>
      <c r="J84" s="535"/>
      <c r="K84" s="362">
        <f t="shared" si="194"/>
        <v>0</v>
      </c>
      <c r="L84" s="362">
        <f t="shared" si="195"/>
        <v>0</v>
      </c>
      <c r="M84" s="364"/>
      <c r="N84" s="535"/>
      <c r="O84" s="362">
        <f t="shared" si="196"/>
        <v>0</v>
      </c>
      <c r="P84" s="362">
        <f t="shared" si="197"/>
        <v>0</v>
      </c>
      <c r="Q84" s="363"/>
      <c r="R84" s="535"/>
      <c r="S84" s="362">
        <f t="shared" si="198"/>
        <v>0</v>
      </c>
      <c r="T84" s="362">
        <f t="shared" si="199"/>
        <v>0</v>
      </c>
      <c r="U84" s="365">
        <f t="shared" si="200"/>
        <v>0</v>
      </c>
      <c r="V84" s="325">
        <f t="shared" si="201"/>
        <v>0</v>
      </c>
      <c r="W84" s="362">
        <f t="shared" si="202"/>
        <v>0</v>
      </c>
      <c r="X84" s="420">
        <f t="shared" si="202"/>
        <v>0</v>
      </c>
      <c r="Y84" s="427">
        <f t="shared" si="203"/>
        <v>0</v>
      </c>
      <c r="Z84" s="427">
        <f t="shared" si="204"/>
        <v>0</v>
      </c>
      <c r="AA84" s="427">
        <f t="shared" si="205"/>
        <v>0</v>
      </c>
      <c r="AB84" s="427">
        <f t="shared" si="206"/>
        <v>0</v>
      </c>
      <c r="AC84" s="427">
        <f t="shared" si="207"/>
        <v>0</v>
      </c>
      <c r="AD84" s="426">
        <f t="shared" si="208"/>
        <v>0</v>
      </c>
      <c r="AE84" s="426">
        <f t="shared" si="209"/>
        <v>0</v>
      </c>
      <c r="AF84" s="426">
        <f t="shared" si="210"/>
        <v>0</v>
      </c>
      <c r="AG84" s="426">
        <f t="shared" si="211"/>
        <v>0</v>
      </c>
      <c r="AH84" s="426">
        <f t="shared" si="212"/>
        <v>0</v>
      </c>
      <c r="AJ84" s="140">
        <f t="shared" si="213"/>
        <v>0</v>
      </c>
      <c r="AK84" s="13" t="str">
        <f t="shared" si="189"/>
        <v>T4200084</v>
      </c>
      <c r="AL84" s="111" t="s">
        <v>94</v>
      </c>
    </row>
    <row r="85" spans="1:38" s="13" customFormat="1" ht="9.75" x14ac:dyDescent="0.2">
      <c r="A85" s="14">
        <f>+IF(OR(F85&gt;0,V85&gt;0),MAX(A$12:A84)+1,0)</f>
        <v>0</v>
      </c>
      <c r="B85" s="596"/>
      <c r="C85" s="100" t="s">
        <v>41</v>
      </c>
      <c r="D85" s="103">
        <v>1.79</v>
      </c>
      <c r="E85" s="364"/>
      <c r="F85" s="535"/>
      <c r="G85" s="362">
        <f t="shared" si="192"/>
        <v>0</v>
      </c>
      <c r="H85" s="362">
        <f t="shared" si="193"/>
        <v>0</v>
      </c>
      <c r="I85" s="363"/>
      <c r="J85" s="535"/>
      <c r="K85" s="362">
        <f t="shared" si="194"/>
        <v>0</v>
      </c>
      <c r="L85" s="362">
        <f t="shared" si="195"/>
        <v>0</v>
      </c>
      <c r="M85" s="364"/>
      <c r="N85" s="535"/>
      <c r="O85" s="362">
        <f t="shared" si="196"/>
        <v>0</v>
      </c>
      <c r="P85" s="362">
        <f t="shared" si="197"/>
        <v>0</v>
      </c>
      <c r="Q85" s="363"/>
      <c r="R85" s="535"/>
      <c r="S85" s="362">
        <f t="shared" si="198"/>
        <v>0</v>
      </c>
      <c r="T85" s="362">
        <f t="shared" si="199"/>
        <v>0</v>
      </c>
      <c r="U85" s="365">
        <f t="shared" si="200"/>
        <v>0</v>
      </c>
      <c r="V85" s="325">
        <f t="shared" si="201"/>
        <v>0</v>
      </c>
      <c r="W85" s="362">
        <f t="shared" si="202"/>
        <v>0</v>
      </c>
      <c r="X85" s="420">
        <f t="shared" si="202"/>
        <v>0</v>
      </c>
      <c r="Y85" s="427">
        <f t="shared" si="203"/>
        <v>0</v>
      </c>
      <c r="Z85" s="427">
        <f t="shared" si="204"/>
        <v>0</v>
      </c>
      <c r="AA85" s="427">
        <f t="shared" si="205"/>
        <v>0</v>
      </c>
      <c r="AB85" s="427">
        <f t="shared" si="206"/>
        <v>0</v>
      </c>
      <c r="AC85" s="427">
        <f t="shared" si="207"/>
        <v>0</v>
      </c>
      <c r="AD85" s="426">
        <f t="shared" si="208"/>
        <v>0</v>
      </c>
      <c r="AE85" s="426">
        <f t="shared" si="209"/>
        <v>0</v>
      </c>
      <c r="AF85" s="426">
        <f t="shared" si="210"/>
        <v>0</v>
      </c>
      <c r="AG85" s="426">
        <f t="shared" si="211"/>
        <v>0</v>
      </c>
      <c r="AH85" s="426">
        <f t="shared" si="212"/>
        <v>0</v>
      </c>
      <c r="AJ85" s="140">
        <f t="shared" si="213"/>
        <v>0</v>
      </c>
      <c r="AK85" s="13" t="str">
        <f t="shared" si="189"/>
        <v>T4200085</v>
      </c>
      <c r="AL85" s="111" t="s">
        <v>94</v>
      </c>
    </row>
    <row r="86" spans="1:38" s="13" customFormat="1" ht="9.75" x14ac:dyDescent="0.2">
      <c r="A86" s="14">
        <f>+IF(OR(F86&gt;0,V86&gt;0),MAX(A$12:A85)+1,0)</f>
        <v>0</v>
      </c>
      <c r="B86" s="596"/>
      <c r="C86" s="100" t="s">
        <v>40</v>
      </c>
      <c r="D86" s="103">
        <v>1.7</v>
      </c>
      <c r="E86" s="364"/>
      <c r="F86" s="535"/>
      <c r="G86" s="362">
        <f t="shared" si="192"/>
        <v>0</v>
      </c>
      <c r="H86" s="362">
        <f t="shared" si="193"/>
        <v>0</v>
      </c>
      <c r="I86" s="363"/>
      <c r="J86" s="535"/>
      <c r="K86" s="362">
        <f t="shared" si="194"/>
        <v>0</v>
      </c>
      <c r="L86" s="362">
        <f t="shared" si="195"/>
        <v>0</v>
      </c>
      <c r="M86" s="364"/>
      <c r="N86" s="535"/>
      <c r="O86" s="362">
        <f t="shared" si="196"/>
        <v>0</v>
      </c>
      <c r="P86" s="362">
        <f t="shared" si="197"/>
        <v>0</v>
      </c>
      <c r="Q86" s="363"/>
      <c r="R86" s="535"/>
      <c r="S86" s="362">
        <f t="shared" si="198"/>
        <v>0</v>
      </c>
      <c r="T86" s="362">
        <f t="shared" si="199"/>
        <v>0</v>
      </c>
      <c r="U86" s="365">
        <f t="shared" si="200"/>
        <v>0</v>
      </c>
      <c r="V86" s="325">
        <f t="shared" si="201"/>
        <v>0</v>
      </c>
      <c r="W86" s="362">
        <f t="shared" si="202"/>
        <v>0</v>
      </c>
      <c r="X86" s="420">
        <f t="shared" si="202"/>
        <v>0</v>
      </c>
      <c r="Y86" s="427">
        <f t="shared" si="203"/>
        <v>0</v>
      </c>
      <c r="Z86" s="427">
        <f t="shared" si="204"/>
        <v>0</v>
      </c>
      <c r="AA86" s="427">
        <f t="shared" si="205"/>
        <v>0</v>
      </c>
      <c r="AB86" s="427">
        <f t="shared" si="206"/>
        <v>0</v>
      </c>
      <c r="AC86" s="427">
        <f t="shared" si="207"/>
        <v>0</v>
      </c>
      <c r="AD86" s="426">
        <f t="shared" si="208"/>
        <v>0</v>
      </c>
      <c r="AE86" s="426">
        <f t="shared" si="209"/>
        <v>0</v>
      </c>
      <c r="AF86" s="426">
        <f t="shared" si="210"/>
        <v>0</v>
      </c>
      <c r="AG86" s="426">
        <f t="shared" si="211"/>
        <v>0</v>
      </c>
      <c r="AH86" s="426">
        <f t="shared" si="212"/>
        <v>0</v>
      </c>
      <c r="AJ86" s="140">
        <f t="shared" si="213"/>
        <v>0</v>
      </c>
      <c r="AK86" s="13" t="str">
        <f t="shared" si="189"/>
        <v>T4200086</v>
      </c>
      <c r="AL86" s="111" t="s">
        <v>94</v>
      </c>
    </row>
    <row r="87" spans="1:38" s="13" customFormat="1" ht="9.75" x14ac:dyDescent="0.2">
      <c r="A87" s="14">
        <f>+IF(OR(F87&gt;0,V87&gt;0),MAX(A$12:A86)+1,0)</f>
        <v>0</v>
      </c>
      <c r="B87" s="596"/>
      <c r="C87" s="100" t="s">
        <v>347</v>
      </c>
      <c r="D87" s="103">
        <v>1.62</v>
      </c>
      <c r="E87" s="364"/>
      <c r="F87" s="535"/>
      <c r="G87" s="362">
        <f t="shared" si="192"/>
        <v>0</v>
      </c>
      <c r="H87" s="362">
        <f t="shared" si="193"/>
        <v>0</v>
      </c>
      <c r="I87" s="363"/>
      <c r="J87" s="535"/>
      <c r="K87" s="362">
        <f t="shared" si="194"/>
        <v>0</v>
      </c>
      <c r="L87" s="362">
        <f t="shared" si="195"/>
        <v>0</v>
      </c>
      <c r="M87" s="364"/>
      <c r="N87" s="535"/>
      <c r="O87" s="362">
        <f t="shared" si="196"/>
        <v>0</v>
      </c>
      <c r="P87" s="362">
        <f t="shared" si="197"/>
        <v>0</v>
      </c>
      <c r="Q87" s="363"/>
      <c r="R87" s="535"/>
      <c r="S87" s="362">
        <f t="shared" si="198"/>
        <v>0</v>
      </c>
      <c r="T87" s="362">
        <f t="shared" si="199"/>
        <v>0</v>
      </c>
      <c r="U87" s="365">
        <f t="shared" si="200"/>
        <v>0</v>
      </c>
      <c r="V87" s="325">
        <f t="shared" si="201"/>
        <v>0</v>
      </c>
      <c r="W87" s="362">
        <f t="shared" si="202"/>
        <v>0</v>
      </c>
      <c r="X87" s="420">
        <f t="shared" si="202"/>
        <v>0</v>
      </c>
      <c r="Y87" s="427">
        <f t="shared" si="203"/>
        <v>0</v>
      </c>
      <c r="Z87" s="427">
        <f t="shared" si="204"/>
        <v>0</v>
      </c>
      <c r="AA87" s="427">
        <f t="shared" si="205"/>
        <v>0</v>
      </c>
      <c r="AB87" s="427">
        <f t="shared" si="206"/>
        <v>0</v>
      </c>
      <c r="AC87" s="427">
        <f t="shared" si="207"/>
        <v>0</v>
      </c>
      <c r="AD87" s="426">
        <f t="shared" si="208"/>
        <v>0</v>
      </c>
      <c r="AE87" s="426">
        <f t="shared" si="209"/>
        <v>0</v>
      </c>
      <c r="AF87" s="426">
        <f t="shared" si="210"/>
        <v>0</v>
      </c>
      <c r="AG87" s="426">
        <f t="shared" si="211"/>
        <v>0</v>
      </c>
      <c r="AH87" s="426">
        <f t="shared" si="212"/>
        <v>0</v>
      </c>
      <c r="AJ87" s="140">
        <f t="shared" si="213"/>
        <v>0</v>
      </c>
      <c r="AK87" s="13" t="str">
        <f t="shared" si="189"/>
        <v>T4200087</v>
      </c>
      <c r="AL87" s="111" t="s">
        <v>94</v>
      </c>
    </row>
    <row r="88" spans="1:38" s="13" customFormat="1" ht="9.75" x14ac:dyDescent="0.2">
      <c r="A88" s="14">
        <f>+IF(OR(F88&gt;0,V88&gt;0),MAX(A$12:A87)+1,0)</f>
        <v>0</v>
      </c>
      <c r="B88" s="596"/>
      <c r="C88" s="100" t="s">
        <v>39</v>
      </c>
      <c r="D88" s="103">
        <v>1.54</v>
      </c>
      <c r="E88" s="364"/>
      <c r="F88" s="535"/>
      <c r="G88" s="362">
        <f t="shared" si="192"/>
        <v>0</v>
      </c>
      <c r="H88" s="362">
        <f t="shared" si="193"/>
        <v>0</v>
      </c>
      <c r="I88" s="363"/>
      <c r="J88" s="535"/>
      <c r="K88" s="362">
        <f t="shared" si="194"/>
        <v>0</v>
      </c>
      <c r="L88" s="362">
        <f t="shared" si="195"/>
        <v>0</v>
      </c>
      <c r="M88" s="364"/>
      <c r="N88" s="535"/>
      <c r="O88" s="362">
        <f t="shared" si="196"/>
        <v>0</v>
      </c>
      <c r="P88" s="362">
        <f t="shared" si="197"/>
        <v>0</v>
      </c>
      <c r="Q88" s="363"/>
      <c r="R88" s="535"/>
      <c r="S88" s="362">
        <f t="shared" si="198"/>
        <v>0</v>
      </c>
      <c r="T88" s="362">
        <f t="shared" si="199"/>
        <v>0</v>
      </c>
      <c r="U88" s="365">
        <f t="shared" si="200"/>
        <v>0</v>
      </c>
      <c r="V88" s="325">
        <f t="shared" si="201"/>
        <v>0</v>
      </c>
      <c r="W88" s="362">
        <f t="shared" si="202"/>
        <v>0</v>
      </c>
      <c r="X88" s="420">
        <f t="shared" si="202"/>
        <v>0</v>
      </c>
      <c r="Y88" s="427">
        <f t="shared" si="203"/>
        <v>0</v>
      </c>
      <c r="Z88" s="427">
        <f t="shared" si="204"/>
        <v>0</v>
      </c>
      <c r="AA88" s="427">
        <f t="shared" si="205"/>
        <v>0</v>
      </c>
      <c r="AB88" s="427">
        <f t="shared" si="206"/>
        <v>0</v>
      </c>
      <c r="AC88" s="427">
        <f t="shared" si="207"/>
        <v>0</v>
      </c>
      <c r="AD88" s="426">
        <f t="shared" si="208"/>
        <v>0</v>
      </c>
      <c r="AE88" s="426">
        <f t="shared" si="209"/>
        <v>0</v>
      </c>
      <c r="AF88" s="426">
        <f t="shared" si="210"/>
        <v>0</v>
      </c>
      <c r="AG88" s="426">
        <f t="shared" si="211"/>
        <v>0</v>
      </c>
      <c r="AH88" s="426">
        <f t="shared" si="212"/>
        <v>0</v>
      </c>
      <c r="AJ88" s="140">
        <f t="shared" si="213"/>
        <v>0</v>
      </c>
      <c r="AK88" s="13" t="str">
        <f t="shared" si="189"/>
        <v>T4200088</v>
      </c>
      <c r="AL88" s="111" t="s">
        <v>94</v>
      </c>
    </row>
    <row r="89" spans="1:38" s="13" customFormat="1" ht="9.75" x14ac:dyDescent="0.2">
      <c r="A89" s="14">
        <f>+IF(OR(F89&gt;0,V89&gt;0),MAX(A$12:A88)+1,0)</f>
        <v>0</v>
      </c>
      <c r="B89" s="596"/>
      <c r="C89" s="100" t="s">
        <v>38</v>
      </c>
      <c r="D89" s="103">
        <v>1.47</v>
      </c>
      <c r="E89" s="364"/>
      <c r="F89" s="535"/>
      <c r="G89" s="362">
        <f t="shared" si="192"/>
        <v>0</v>
      </c>
      <c r="H89" s="362">
        <f t="shared" si="193"/>
        <v>0</v>
      </c>
      <c r="I89" s="363"/>
      <c r="J89" s="535"/>
      <c r="K89" s="362">
        <f t="shared" si="194"/>
        <v>0</v>
      </c>
      <c r="L89" s="362">
        <f t="shared" si="195"/>
        <v>0</v>
      </c>
      <c r="M89" s="364"/>
      <c r="N89" s="535"/>
      <c r="O89" s="362">
        <f t="shared" si="196"/>
        <v>0</v>
      </c>
      <c r="P89" s="362">
        <f t="shared" si="197"/>
        <v>0</v>
      </c>
      <c r="Q89" s="363"/>
      <c r="R89" s="535"/>
      <c r="S89" s="362">
        <f t="shared" si="198"/>
        <v>0</v>
      </c>
      <c r="T89" s="362">
        <f t="shared" si="199"/>
        <v>0</v>
      </c>
      <c r="U89" s="365">
        <f t="shared" si="200"/>
        <v>0</v>
      </c>
      <c r="V89" s="325">
        <f t="shared" si="201"/>
        <v>0</v>
      </c>
      <c r="W89" s="362">
        <f t="shared" si="202"/>
        <v>0</v>
      </c>
      <c r="X89" s="420">
        <f t="shared" si="202"/>
        <v>0</v>
      </c>
      <c r="Y89" s="427">
        <f t="shared" si="203"/>
        <v>0</v>
      </c>
      <c r="Z89" s="427">
        <f t="shared" si="204"/>
        <v>0</v>
      </c>
      <c r="AA89" s="427">
        <f t="shared" si="205"/>
        <v>0</v>
      </c>
      <c r="AB89" s="427">
        <f t="shared" si="206"/>
        <v>0</v>
      </c>
      <c r="AC89" s="427">
        <f t="shared" si="207"/>
        <v>0</v>
      </c>
      <c r="AD89" s="426">
        <f t="shared" si="208"/>
        <v>0</v>
      </c>
      <c r="AE89" s="426">
        <f t="shared" si="209"/>
        <v>0</v>
      </c>
      <c r="AF89" s="426">
        <f t="shared" si="210"/>
        <v>0</v>
      </c>
      <c r="AG89" s="426">
        <f t="shared" si="211"/>
        <v>0</v>
      </c>
      <c r="AH89" s="426">
        <f t="shared" si="212"/>
        <v>0</v>
      </c>
      <c r="AJ89" s="140">
        <f t="shared" si="213"/>
        <v>0</v>
      </c>
      <c r="AK89" s="13" t="str">
        <f t="shared" si="189"/>
        <v>T4200089</v>
      </c>
      <c r="AL89" s="111" t="s">
        <v>94</v>
      </c>
    </row>
    <row r="90" spans="1:38" s="13" customFormat="1" ht="9.75" x14ac:dyDescent="0.2">
      <c r="A90" s="14">
        <f>+IF(OR(F90&gt;0,V90&gt;0),MAX(A$12:A89)+1,0)</f>
        <v>0</v>
      </c>
      <c r="B90" s="596"/>
      <c r="C90" s="100" t="s">
        <v>37</v>
      </c>
      <c r="D90" s="103">
        <v>1.4</v>
      </c>
      <c r="E90" s="364"/>
      <c r="F90" s="535"/>
      <c r="G90" s="362">
        <f t="shared" si="192"/>
        <v>0</v>
      </c>
      <c r="H90" s="362">
        <f t="shared" si="193"/>
        <v>0</v>
      </c>
      <c r="I90" s="363"/>
      <c r="J90" s="535"/>
      <c r="K90" s="362">
        <f t="shared" si="194"/>
        <v>0</v>
      </c>
      <c r="L90" s="362">
        <f t="shared" si="195"/>
        <v>0</v>
      </c>
      <c r="M90" s="364"/>
      <c r="N90" s="535"/>
      <c r="O90" s="362">
        <f t="shared" si="196"/>
        <v>0</v>
      </c>
      <c r="P90" s="362">
        <f t="shared" si="197"/>
        <v>0</v>
      </c>
      <c r="Q90" s="363"/>
      <c r="R90" s="535"/>
      <c r="S90" s="362">
        <f t="shared" si="198"/>
        <v>0</v>
      </c>
      <c r="T90" s="362">
        <f t="shared" si="199"/>
        <v>0</v>
      </c>
      <c r="U90" s="365">
        <f t="shared" si="200"/>
        <v>0</v>
      </c>
      <c r="V90" s="325">
        <f t="shared" si="201"/>
        <v>0</v>
      </c>
      <c r="W90" s="362">
        <f t="shared" si="202"/>
        <v>0</v>
      </c>
      <c r="X90" s="420">
        <f t="shared" si="202"/>
        <v>0</v>
      </c>
      <c r="Y90" s="427">
        <f t="shared" si="203"/>
        <v>0</v>
      </c>
      <c r="Z90" s="427">
        <f t="shared" si="204"/>
        <v>0</v>
      </c>
      <c r="AA90" s="427">
        <f t="shared" si="205"/>
        <v>0</v>
      </c>
      <c r="AB90" s="427">
        <f t="shared" si="206"/>
        <v>0</v>
      </c>
      <c r="AC90" s="427">
        <f t="shared" si="207"/>
        <v>0</v>
      </c>
      <c r="AD90" s="426">
        <f t="shared" si="208"/>
        <v>0</v>
      </c>
      <c r="AE90" s="426">
        <f t="shared" si="209"/>
        <v>0</v>
      </c>
      <c r="AF90" s="426">
        <f t="shared" si="210"/>
        <v>0</v>
      </c>
      <c r="AG90" s="426">
        <f t="shared" si="211"/>
        <v>0</v>
      </c>
      <c r="AH90" s="426">
        <f t="shared" si="212"/>
        <v>0</v>
      </c>
      <c r="AJ90" s="140">
        <f t="shared" si="213"/>
        <v>0</v>
      </c>
      <c r="AK90" s="13" t="str">
        <f t="shared" si="189"/>
        <v>T4200090</v>
      </c>
      <c r="AL90" s="111" t="s">
        <v>94</v>
      </c>
    </row>
    <row r="91" spans="1:38" s="13" customFormat="1" ht="9.75" x14ac:dyDescent="0.2">
      <c r="A91" s="14"/>
      <c r="B91" s="102"/>
      <c r="C91" s="173" t="s">
        <v>85</v>
      </c>
      <c r="D91" s="173"/>
      <c r="E91" s="171">
        <f t="shared" ref="E91:X91" si="214">SUM(E83:E90)</f>
        <v>0</v>
      </c>
      <c r="F91" s="171">
        <f t="shared" si="214"/>
        <v>0</v>
      </c>
      <c r="G91" s="171">
        <f t="shared" si="214"/>
        <v>0</v>
      </c>
      <c r="H91" s="171">
        <f t="shared" si="214"/>
        <v>0</v>
      </c>
      <c r="I91" s="171">
        <f t="shared" si="214"/>
        <v>0</v>
      </c>
      <c r="J91" s="171">
        <f t="shared" si="214"/>
        <v>0</v>
      </c>
      <c r="K91" s="171">
        <f t="shared" si="214"/>
        <v>0</v>
      </c>
      <c r="L91" s="171">
        <f t="shared" si="214"/>
        <v>0</v>
      </c>
      <c r="M91" s="171">
        <f t="shared" si="214"/>
        <v>0</v>
      </c>
      <c r="N91" s="171">
        <f t="shared" si="214"/>
        <v>0</v>
      </c>
      <c r="O91" s="171">
        <f t="shared" si="214"/>
        <v>0</v>
      </c>
      <c r="P91" s="171">
        <f t="shared" si="214"/>
        <v>0</v>
      </c>
      <c r="Q91" s="171">
        <f t="shared" si="214"/>
        <v>0</v>
      </c>
      <c r="R91" s="171">
        <f t="shared" si="214"/>
        <v>0</v>
      </c>
      <c r="S91" s="171">
        <f t="shared" si="214"/>
        <v>0</v>
      </c>
      <c r="T91" s="171">
        <f t="shared" si="214"/>
        <v>0</v>
      </c>
      <c r="U91" s="171">
        <f t="shared" si="214"/>
        <v>0</v>
      </c>
      <c r="V91" s="171">
        <f t="shared" si="214"/>
        <v>0</v>
      </c>
      <c r="W91" s="171">
        <f t="shared" si="214"/>
        <v>0</v>
      </c>
      <c r="X91" s="171">
        <f t="shared" si="214"/>
        <v>0</v>
      </c>
      <c r="Y91" s="421">
        <f t="shared" ref="Y91:AH91" si="215">+SUM(Y83:Y90)</f>
        <v>0</v>
      </c>
      <c r="Z91" s="421">
        <f t="shared" si="215"/>
        <v>0</v>
      </c>
      <c r="AA91" s="421">
        <f t="shared" si="215"/>
        <v>0</v>
      </c>
      <c r="AB91" s="421">
        <f t="shared" si="215"/>
        <v>0</v>
      </c>
      <c r="AC91" s="421">
        <f t="shared" si="215"/>
        <v>0</v>
      </c>
      <c r="AD91" s="422">
        <f t="shared" si="215"/>
        <v>0</v>
      </c>
      <c r="AE91" s="422">
        <f t="shared" si="215"/>
        <v>0</v>
      </c>
      <c r="AF91" s="422">
        <f t="shared" si="215"/>
        <v>0</v>
      </c>
      <c r="AG91" s="422">
        <f t="shared" si="215"/>
        <v>0</v>
      </c>
      <c r="AH91" s="422">
        <f t="shared" si="215"/>
        <v>0</v>
      </c>
      <c r="AJ91" s="171">
        <f>SUM(AJ83:AJ90)</f>
        <v>0</v>
      </c>
      <c r="AK91" s="13" t="str">
        <f t="shared" si="189"/>
        <v>T4200091</v>
      </c>
      <c r="AL91" s="111"/>
    </row>
    <row r="92" spans="1:38" s="13" customFormat="1" ht="9.75" x14ac:dyDescent="0.2">
      <c r="A92" s="14">
        <f>+IF(OR(F92&gt;0,V92&gt;0),MAX(A$12:A91)+1,0)</f>
        <v>0</v>
      </c>
      <c r="B92" s="596" t="s">
        <v>95</v>
      </c>
      <c r="C92" s="104" t="s">
        <v>329</v>
      </c>
      <c r="D92" s="98">
        <v>2.5299999999999998</v>
      </c>
      <c r="E92" s="364"/>
      <c r="F92" s="535"/>
      <c r="G92" s="362">
        <f t="shared" ref="G92:G97" si="216">+$D92*E92</f>
        <v>0</v>
      </c>
      <c r="H92" s="362">
        <f t="shared" ref="H92:H97" si="217">+$D92*F92</f>
        <v>0</v>
      </c>
      <c r="I92" s="363"/>
      <c r="J92" s="535"/>
      <c r="K92" s="362">
        <f t="shared" ref="K92:K97" si="218">+$D92*80%*I92</f>
        <v>0</v>
      </c>
      <c r="L92" s="362">
        <f t="shared" ref="L92:L97" si="219">+$D92*80%*J92</f>
        <v>0</v>
      </c>
      <c r="M92" s="364"/>
      <c r="N92" s="535"/>
      <c r="O92" s="362">
        <f t="shared" ref="O92:O97" si="220">+$D92*M92</f>
        <v>0</v>
      </c>
      <c r="P92" s="362">
        <f t="shared" ref="P92:P97" si="221">+$D92*N92</f>
        <v>0</v>
      </c>
      <c r="Q92" s="363"/>
      <c r="R92" s="535"/>
      <c r="S92" s="362">
        <f t="shared" ref="S92:S97" si="222">+$D92*Q92</f>
        <v>0</v>
      </c>
      <c r="T92" s="362">
        <f t="shared" ref="T92:T97" si="223">+$D92*R92</f>
        <v>0</v>
      </c>
      <c r="U92" s="365">
        <f t="shared" ref="U92:U97" si="224">+I92+M92+Q92</f>
        <v>0</v>
      </c>
      <c r="V92" s="325">
        <f t="shared" ref="V92:V97" si="225">+R92+N92+J92</f>
        <v>0</v>
      </c>
      <c r="W92" s="362">
        <f t="shared" ref="W92:X97" si="226">+K92+O92+S92</f>
        <v>0</v>
      </c>
      <c r="X92" s="420">
        <f t="shared" si="226"/>
        <v>0</v>
      </c>
      <c r="Y92" s="427">
        <f t="shared" ref="Y92:Y97" si="227">+E92*$D92*$AP$7</f>
        <v>0</v>
      </c>
      <c r="Z92" s="427">
        <f t="shared" ref="Z92:Z97" si="228">+I92*80%*$D92*$AP$7+M92*$D92*$AP$7+Q92*$D92*$AP$7</f>
        <v>0</v>
      </c>
      <c r="AA92" s="427">
        <f t="shared" ref="AA92:AA97" si="229">+Y92+Z92</f>
        <v>0</v>
      </c>
      <c r="AB92" s="427">
        <f t="shared" ref="AB92:AB97" si="230">+IF(AA92=0,0,((AA92/(E92+U92))-$AO$4)/$AB$11*(E92+U92))</f>
        <v>0</v>
      </c>
      <c r="AC92" s="427">
        <f t="shared" ref="AC92:AC97" si="231">+AB92*AC$11</f>
        <v>0</v>
      </c>
      <c r="AD92" s="426">
        <f t="shared" ref="AD92:AD97" si="232">+$D92*F92*$AP$7</f>
        <v>0</v>
      </c>
      <c r="AE92" s="426">
        <f t="shared" ref="AE92:AE97" si="233">+J92*80%*$D92*$AP$7+N92*$D92*$AP$7+R92*$D92*$AP$7</f>
        <v>0</v>
      </c>
      <c r="AF92" s="426">
        <f t="shared" ref="AF92:AF97" si="234">+AD92+AE92</f>
        <v>0</v>
      </c>
      <c r="AG92" s="426">
        <f t="shared" ref="AG92:AG97" si="235">+IF(AF92=0,0,((AF92/(F92+V92))-$AO$4)/$AB$11*(F92+V92))</f>
        <v>0</v>
      </c>
      <c r="AH92" s="426">
        <f t="shared" ref="AH92:AH97" si="236">+AG92*AC$11</f>
        <v>0</v>
      </c>
      <c r="AJ92" s="140">
        <f t="shared" ref="AJ92:AJ97" si="237">($D92*80%*I92)+($D92*M92)+($D92*Q92)</f>
        <v>0</v>
      </c>
      <c r="AK92" s="13" t="str">
        <f t="shared" si="189"/>
        <v>T4200092</v>
      </c>
      <c r="AL92" s="111" t="s">
        <v>95</v>
      </c>
    </row>
    <row r="93" spans="1:38" s="13" customFormat="1" ht="9.75" x14ac:dyDescent="0.2">
      <c r="A93" s="14">
        <f>+IF(OR(F93&gt;0,V93&gt;0),MAX(A$12:A92)+1,0)</f>
        <v>0</v>
      </c>
      <c r="B93" s="596"/>
      <c r="C93" s="104" t="s">
        <v>48</v>
      </c>
      <c r="D93" s="98">
        <v>2.0299999999999998</v>
      </c>
      <c r="E93" s="364"/>
      <c r="F93" s="535"/>
      <c r="G93" s="362">
        <f t="shared" si="216"/>
        <v>0</v>
      </c>
      <c r="H93" s="362">
        <f t="shared" si="217"/>
        <v>0</v>
      </c>
      <c r="I93" s="363"/>
      <c r="J93" s="535"/>
      <c r="K93" s="362">
        <f t="shared" si="218"/>
        <v>0</v>
      </c>
      <c r="L93" s="362">
        <f t="shared" si="219"/>
        <v>0</v>
      </c>
      <c r="M93" s="364"/>
      <c r="N93" s="535"/>
      <c r="O93" s="362">
        <f t="shared" si="220"/>
        <v>0</v>
      </c>
      <c r="P93" s="362">
        <f t="shared" si="221"/>
        <v>0</v>
      </c>
      <c r="Q93" s="363"/>
      <c r="R93" s="535"/>
      <c r="S93" s="362">
        <f t="shared" si="222"/>
        <v>0</v>
      </c>
      <c r="T93" s="362">
        <f t="shared" si="223"/>
        <v>0</v>
      </c>
      <c r="U93" s="365">
        <f t="shared" si="224"/>
        <v>0</v>
      </c>
      <c r="V93" s="325">
        <f t="shared" si="225"/>
        <v>0</v>
      </c>
      <c r="W93" s="362">
        <f t="shared" si="226"/>
        <v>0</v>
      </c>
      <c r="X93" s="420">
        <f t="shared" si="226"/>
        <v>0</v>
      </c>
      <c r="Y93" s="427">
        <f t="shared" si="227"/>
        <v>0</v>
      </c>
      <c r="Z93" s="427">
        <f t="shared" si="228"/>
        <v>0</v>
      </c>
      <c r="AA93" s="427">
        <f t="shared" si="229"/>
        <v>0</v>
      </c>
      <c r="AB93" s="427">
        <f t="shared" si="230"/>
        <v>0</v>
      </c>
      <c r="AC93" s="427">
        <f t="shared" si="231"/>
        <v>0</v>
      </c>
      <c r="AD93" s="426">
        <f t="shared" si="232"/>
        <v>0</v>
      </c>
      <c r="AE93" s="426">
        <f t="shared" si="233"/>
        <v>0</v>
      </c>
      <c r="AF93" s="426">
        <f t="shared" si="234"/>
        <v>0</v>
      </c>
      <c r="AG93" s="426">
        <f t="shared" si="235"/>
        <v>0</v>
      </c>
      <c r="AH93" s="426">
        <f t="shared" si="236"/>
        <v>0</v>
      </c>
      <c r="AJ93" s="140">
        <f t="shared" si="237"/>
        <v>0</v>
      </c>
      <c r="AK93" s="13" t="str">
        <f t="shared" si="189"/>
        <v>T4200093</v>
      </c>
      <c r="AL93" s="111" t="s">
        <v>95</v>
      </c>
    </row>
    <row r="94" spans="1:38" s="13" customFormat="1" ht="9.75" x14ac:dyDescent="0.2">
      <c r="A94" s="14">
        <f>+IF(OR(F94&gt;0,V94&gt;0),MAX(A$12:A93)+1,0)</f>
        <v>0</v>
      </c>
      <c r="B94" s="596"/>
      <c r="C94" s="104" t="s">
        <v>49</v>
      </c>
      <c r="D94" s="98">
        <v>1.9</v>
      </c>
      <c r="E94" s="364"/>
      <c r="F94" s="535"/>
      <c r="G94" s="362">
        <f t="shared" si="216"/>
        <v>0</v>
      </c>
      <c r="H94" s="362">
        <f t="shared" si="217"/>
        <v>0</v>
      </c>
      <c r="I94" s="363"/>
      <c r="J94" s="535"/>
      <c r="K94" s="362">
        <f t="shared" si="218"/>
        <v>0</v>
      </c>
      <c r="L94" s="362">
        <f t="shared" si="219"/>
        <v>0</v>
      </c>
      <c r="M94" s="364"/>
      <c r="N94" s="535"/>
      <c r="O94" s="362">
        <f t="shared" si="220"/>
        <v>0</v>
      </c>
      <c r="P94" s="362">
        <f t="shared" si="221"/>
        <v>0</v>
      </c>
      <c r="Q94" s="363"/>
      <c r="R94" s="535"/>
      <c r="S94" s="362">
        <f t="shared" si="222"/>
        <v>0</v>
      </c>
      <c r="T94" s="362">
        <f t="shared" si="223"/>
        <v>0</v>
      </c>
      <c r="U94" s="365">
        <f t="shared" si="224"/>
        <v>0</v>
      </c>
      <c r="V94" s="325">
        <f t="shared" si="225"/>
        <v>0</v>
      </c>
      <c r="W94" s="362">
        <f t="shared" si="226"/>
        <v>0</v>
      </c>
      <c r="X94" s="420">
        <f t="shared" si="226"/>
        <v>0</v>
      </c>
      <c r="Y94" s="427">
        <f t="shared" si="227"/>
        <v>0</v>
      </c>
      <c r="Z94" s="427">
        <f t="shared" si="228"/>
        <v>0</v>
      </c>
      <c r="AA94" s="427">
        <f t="shared" si="229"/>
        <v>0</v>
      </c>
      <c r="AB94" s="427">
        <f t="shared" si="230"/>
        <v>0</v>
      </c>
      <c r="AC94" s="427">
        <f t="shared" si="231"/>
        <v>0</v>
      </c>
      <c r="AD94" s="426">
        <f t="shared" si="232"/>
        <v>0</v>
      </c>
      <c r="AE94" s="426">
        <f t="shared" si="233"/>
        <v>0</v>
      </c>
      <c r="AF94" s="426">
        <f t="shared" si="234"/>
        <v>0</v>
      </c>
      <c r="AG94" s="426">
        <f t="shared" si="235"/>
        <v>0</v>
      </c>
      <c r="AH94" s="426">
        <f t="shared" si="236"/>
        <v>0</v>
      </c>
      <c r="AJ94" s="140">
        <f t="shared" si="237"/>
        <v>0</v>
      </c>
      <c r="AK94" s="13" t="str">
        <f t="shared" si="189"/>
        <v>T4200094</v>
      </c>
      <c r="AL94" s="111" t="s">
        <v>95</v>
      </c>
    </row>
    <row r="95" spans="1:38" s="13" customFormat="1" ht="9.75" x14ac:dyDescent="0.2">
      <c r="A95" s="14">
        <f>+IF(OR(F95&gt;0,V95&gt;0),MAX(A$12:A94)+1,0)</f>
        <v>0</v>
      </c>
      <c r="B95" s="596"/>
      <c r="C95" s="104" t="s">
        <v>50</v>
      </c>
      <c r="D95" s="98">
        <v>1.5</v>
      </c>
      <c r="E95" s="364"/>
      <c r="F95" s="535"/>
      <c r="G95" s="362">
        <f t="shared" si="216"/>
        <v>0</v>
      </c>
      <c r="H95" s="362">
        <f t="shared" si="217"/>
        <v>0</v>
      </c>
      <c r="I95" s="363"/>
      <c r="J95" s="535"/>
      <c r="K95" s="362">
        <f t="shared" si="218"/>
        <v>0</v>
      </c>
      <c r="L95" s="362">
        <f t="shared" si="219"/>
        <v>0</v>
      </c>
      <c r="M95" s="364"/>
      <c r="N95" s="535"/>
      <c r="O95" s="362">
        <f t="shared" si="220"/>
        <v>0</v>
      </c>
      <c r="P95" s="362">
        <f t="shared" si="221"/>
        <v>0</v>
      </c>
      <c r="Q95" s="363"/>
      <c r="R95" s="535"/>
      <c r="S95" s="362">
        <f t="shared" si="222"/>
        <v>0</v>
      </c>
      <c r="T95" s="362">
        <f t="shared" si="223"/>
        <v>0</v>
      </c>
      <c r="U95" s="365">
        <f t="shared" si="224"/>
        <v>0</v>
      </c>
      <c r="V95" s="325">
        <f t="shared" si="225"/>
        <v>0</v>
      </c>
      <c r="W95" s="362">
        <f t="shared" si="226"/>
        <v>0</v>
      </c>
      <c r="X95" s="420">
        <f t="shared" si="226"/>
        <v>0</v>
      </c>
      <c r="Y95" s="427">
        <f t="shared" si="227"/>
        <v>0</v>
      </c>
      <c r="Z95" s="427">
        <f t="shared" si="228"/>
        <v>0</v>
      </c>
      <c r="AA95" s="427">
        <f t="shared" si="229"/>
        <v>0</v>
      </c>
      <c r="AB95" s="427">
        <f t="shared" si="230"/>
        <v>0</v>
      </c>
      <c r="AC95" s="427">
        <f t="shared" si="231"/>
        <v>0</v>
      </c>
      <c r="AD95" s="426">
        <f t="shared" si="232"/>
        <v>0</v>
      </c>
      <c r="AE95" s="426">
        <f t="shared" si="233"/>
        <v>0</v>
      </c>
      <c r="AF95" s="426">
        <f t="shared" si="234"/>
        <v>0</v>
      </c>
      <c r="AG95" s="426">
        <f t="shared" si="235"/>
        <v>0</v>
      </c>
      <c r="AH95" s="426">
        <f t="shared" si="236"/>
        <v>0</v>
      </c>
      <c r="AJ95" s="140">
        <f t="shared" si="237"/>
        <v>0</v>
      </c>
      <c r="AK95" s="13" t="str">
        <f t="shared" si="189"/>
        <v>T4200095</v>
      </c>
      <c r="AL95" s="111" t="s">
        <v>95</v>
      </c>
    </row>
    <row r="96" spans="1:38" s="13" customFormat="1" ht="9.75" x14ac:dyDescent="0.2">
      <c r="A96" s="14">
        <f>+IF(OR(F96&gt;0,V96&gt;0),MAX(A$12:A95)+1,0)</f>
        <v>0</v>
      </c>
      <c r="B96" s="596"/>
      <c r="C96" s="104" t="s">
        <v>330</v>
      </c>
      <c r="D96" s="98">
        <v>1.2</v>
      </c>
      <c r="E96" s="364"/>
      <c r="F96" s="535"/>
      <c r="G96" s="362">
        <f t="shared" si="216"/>
        <v>0</v>
      </c>
      <c r="H96" s="362">
        <f t="shared" si="217"/>
        <v>0</v>
      </c>
      <c r="I96" s="363"/>
      <c r="J96" s="535"/>
      <c r="K96" s="362">
        <f t="shared" si="218"/>
        <v>0</v>
      </c>
      <c r="L96" s="362">
        <f t="shared" si="219"/>
        <v>0</v>
      </c>
      <c r="M96" s="364"/>
      <c r="N96" s="535"/>
      <c r="O96" s="362">
        <f t="shared" si="220"/>
        <v>0</v>
      </c>
      <c r="P96" s="362">
        <f t="shared" si="221"/>
        <v>0</v>
      </c>
      <c r="Q96" s="363"/>
      <c r="R96" s="535"/>
      <c r="S96" s="362">
        <f t="shared" si="222"/>
        <v>0</v>
      </c>
      <c r="T96" s="362">
        <f t="shared" si="223"/>
        <v>0</v>
      </c>
      <c r="U96" s="365">
        <f t="shared" si="224"/>
        <v>0</v>
      </c>
      <c r="V96" s="325">
        <f t="shared" si="225"/>
        <v>0</v>
      </c>
      <c r="W96" s="362">
        <f t="shared" si="226"/>
        <v>0</v>
      </c>
      <c r="X96" s="420">
        <f t="shared" si="226"/>
        <v>0</v>
      </c>
      <c r="Y96" s="427">
        <f t="shared" si="227"/>
        <v>0</v>
      </c>
      <c r="Z96" s="427">
        <f t="shared" si="228"/>
        <v>0</v>
      </c>
      <c r="AA96" s="427">
        <f t="shared" si="229"/>
        <v>0</v>
      </c>
      <c r="AB96" s="427">
        <f t="shared" si="230"/>
        <v>0</v>
      </c>
      <c r="AC96" s="427">
        <f t="shared" si="231"/>
        <v>0</v>
      </c>
      <c r="AD96" s="426">
        <f t="shared" si="232"/>
        <v>0</v>
      </c>
      <c r="AE96" s="426">
        <f t="shared" si="233"/>
        <v>0</v>
      </c>
      <c r="AF96" s="426">
        <f t="shared" si="234"/>
        <v>0</v>
      </c>
      <c r="AG96" s="426">
        <f t="shared" si="235"/>
        <v>0</v>
      </c>
      <c r="AH96" s="426">
        <f t="shared" si="236"/>
        <v>0</v>
      </c>
      <c r="AJ96" s="140">
        <f t="shared" si="237"/>
        <v>0</v>
      </c>
      <c r="AK96" s="13" t="str">
        <f t="shared" si="189"/>
        <v>T4200096</v>
      </c>
      <c r="AL96" s="111" t="s">
        <v>95</v>
      </c>
    </row>
    <row r="97" spans="1:42" s="13" customFormat="1" ht="9.75" x14ac:dyDescent="0.2">
      <c r="A97" s="14">
        <f>+IF(OR(F97&gt;0,V97&gt;0),MAX(A$12:A96)+1,0)</f>
        <v>0</v>
      </c>
      <c r="B97" s="596"/>
      <c r="C97" s="104" t="s">
        <v>331</v>
      </c>
      <c r="D97" s="98">
        <v>1</v>
      </c>
      <c r="E97" s="364"/>
      <c r="F97" s="535"/>
      <c r="G97" s="362">
        <f t="shared" si="216"/>
        <v>0</v>
      </c>
      <c r="H97" s="362">
        <f t="shared" si="217"/>
        <v>0</v>
      </c>
      <c r="I97" s="363"/>
      <c r="J97" s="535"/>
      <c r="K97" s="362">
        <f t="shared" si="218"/>
        <v>0</v>
      </c>
      <c r="L97" s="362">
        <f t="shared" si="219"/>
        <v>0</v>
      </c>
      <c r="M97" s="364"/>
      <c r="N97" s="535"/>
      <c r="O97" s="362">
        <f t="shared" si="220"/>
        <v>0</v>
      </c>
      <c r="P97" s="362">
        <f t="shared" si="221"/>
        <v>0</v>
      </c>
      <c r="Q97" s="363"/>
      <c r="R97" s="535"/>
      <c r="S97" s="362">
        <f t="shared" si="222"/>
        <v>0</v>
      </c>
      <c r="T97" s="362">
        <f t="shared" si="223"/>
        <v>0</v>
      </c>
      <c r="U97" s="365">
        <f t="shared" si="224"/>
        <v>0</v>
      </c>
      <c r="V97" s="325">
        <f t="shared" si="225"/>
        <v>0</v>
      </c>
      <c r="W97" s="362">
        <f t="shared" si="226"/>
        <v>0</v>
      </c>
      <c r="X97" s="420">
        <f t="shared" si="226"/>
        <v>0</v>
      </c>
      <c r="Y97" s="427">
        <f t="shared" si="227"/>
        <v>0</v>
      </c>
      <c r="Z97" s="427">
        <f t="shared" si="228"/>
        <v>0</v>
      </c>
      <c r="AA97" s="427">
        <f t="shared" si="229"/>
        <v>0</v>
      </c>
      <c r="AB97" s="427">
        <f t="shared" si="230"/>
        <v>0</v>
      </c>
      <c r="AC97" s="427">
        <f t="shared" si="231"/>
        <v>0</v>
      </c>
      <c r="AD97" s="426">
        <f t="shared" si="232"/>
        <v>0</v>
      </c>
      <c r="AE97" s="426">
        <f t="shared" si="233"/>
        <v>0</v>
      </c>
      <c r="AF97" s="426">
        <f t="shared" si="234"/>
        <v>0</v>
      </c>
      <c r="AG97" s="426">
        <f t="shared" si="235"/>
        <v>0</v>
      </c>
      <c r="AH97" s="426">
        <f t="shared" si="236"/>
        <v>0</v>
      </c>
      <c r="AJ97" s="140">
        <f t="shared" si="237"/>
        <v>0</v>
      </c>
      <c r="AK97" s="13" t="str">
        <f t="shared" si="189"/>
        <v>T4200097</v>
      </c>
      <c r="AL97" s="111" t="s">
        <v>95</v>
      </c>
    </row>
    <row r="98" spans="1:42" s="13" customFormat="1" ht="9.75" x14ac:dyDescent="0.2">
      <c r="A98" s="14"/>
      <c r="B98" s="102"/>
      <c r="C98" s="174" t="s">
        <v>86</v>
      </c>
      <c r="D98" s="174"/>
      <c r="E98" s="171">
        <f t="shared" ref="E98:X98" si="238">SUM(E92:E97)</f>
        <v>0</v>
      </c>
      <c r="F98" s="171">
        <f t="shared" si="238"/>
        <v>0</v>
      </c>
      <c r="G98" s="171">
        <f t="shared" si="238"/>
        <v>0</v>
      </c>
      <c r="H98" s="171">
        <f t="shared" si="238"/>
        <v>0</v>
      </c>
      <c r="I98" s="171">
        <f t="shared" si="238"/>
        <v>0</v>
      </c>
      <c r="J98" s="171">
        <f t="shared" si="238"/>
        <v>0</v>
      </c>
      <c r="K98" s="171">
        <f t="shared" si="238"/>
        <v>0</v>
      </c>
      <c r="L98" s="171">
        <f t="shared" si="238"/>
        <v>0</v>
      </c>
      <c r="M98" s="171">
        <f t="shared" si="238"/>
        <v>0</v>
      </c>
      <c r="N98" s="171">
        <f t="shared" si="238"/>
        <v>0</v>
      </c>
      <c r="O98" s="171">
        <f t="shared" si="238"/>
        <v>0</v>
      </c>
      <c r="P98" s="171">
        <f t="shared" si="238"/>
        <v>0</v>
      </c>
      <c r="Q98" s="171">
        <f t="shared" si="238"/>
        <v>0</v>
      </c>
      <c r="R98" s="171">
        <f t="shared" si="238"/>
        <v>0</v>
      </c>
      <c r="S98" s="171">
        <f t="shared" si="238"/>
        <v>0</v>
      </c>
      <c r="T98" s="171">
        <f t="shared" si="238"/>
        <v>0</v>
      </c>
      <c r="U98" s="171">
        <f t="shared" si="238"/>
        <v>0</v>
      </c>
      <c r="V98" s="171">
        <f t="shared" si="238"/>
        <v>0</v>
      </c>
      <c r="W98" s="171">
        <f t="shared" si="238"/>
        <v>0</v>
      </c>
      <c r="X98" s="171">
        <f t="shared" si="238"/>
        <v>0</v>
      </c>
      <c r="Y98" s="416">
        <f>+SUM(Y92:Y97)</f>
        <v>0</v>
      </c>
      <c r="Z98" s="416">
        <f>+SUM(Z92:Z97)</f>
        <v>0</v>
      </c>
      <c r="AA98" s="416">
        <f t="shared" ref="AA98:AH98" si="239">+SUM(AA92:AA97)</f>
        <v>0</v>
      </c>
      <c r="AB98" s="416">
        <f t="shared" si="239"/>
        <v>0</v>
      </c>
      <c r="AC98" s="416">
        <f t="shared" si="239"/>
        <v>0</v>
      </c>
      <c r="AD98" s="417">
        <f t="shared" si="239"/>
        <v>0</v>
      </c>
      <c r="AE98" s="417">
        <f t="shared" si="239"/>
        <v>0</v>
      </c>
      <c r="AF98" s="417">
        <f t="shared" si="239"/>
        <v>0</v>
      </c>
      <c r="AG98" s="417">
        <f t="shared" si="239"/>
        <v>0</v>
      </c>
      <c r="AH98" s="417">
        <f t="shared" si="239"/>
        <v>0</v>
      </c>
      <c r="AJ98" s="170">
        <f>SUM(AJ92:AJ97)</f>
        <v>0</v>
      </c>
      <c r="AK98" s="13" t="str">
        <f t="shared" si="189"/>
        <v>T4200098</v>
      </c>
      <c r="AL98" s="111"/>
    </row>
    <row r="99" spans="1:42" s="13" customFormat="1" ht="12" x14ac:dyDescent="0.2">
      <c r="A99" s="14"/>
      <c r="B99" s="105"/>
      <c r="C99" s="106" t="s">
        <v>371</v>
      </c>
      <c r="D99" s="105"/>
      <c r="E99" s="105"/>
      <c r="F99" s="291"/>
      <c r="G99" s="105"/>
      <c r="H99" s="105"/>
      <c r="I99" s="105"/>
      <c r="J99" s="291"/>
      <c r="K99" s="105"/>
      <c r="L99" s="105"/>
      <c r="M99" s="105"/>
      <c r="N99" s="291"/>
      <c r="O99" s="105"/>
      <c r="P99" s="105"/>
      <c r="Q99" s="105"/>
      <c r="R99" s="291"/>
      <c r="S99" s="105"/>
      <c r="T99" s="105"/>
      <c r="U99" s="105"/>
      <c r="V99" s="105"/>
      <c r="W99" s="105"/>
      <c r="X99" s="10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J99" s="204"/>
      <c r="AK99" s="13" t="str">
        <f t="shared" si="189"/>
        <v>T4200099</v>
      </c>
      <c r="AL99" s="111"/>
    </row>
    <row r="100" spans="1:42" s="13" customFormat="1" ht="9.75" x14ac:dyDescent="0.2">
      <c r="A100" s="14"/>
      <c r="B100" s="70"/>
      <c r="C100" s="102" t="s">
        <v>101</v>
      </c>
      <c r="D100" s="102"/>
      <c r="E100" s="287">
        <f t="shared" ref="E100:AG100" si="240">+E13</f>
        <v>0</v>
      </c>
      <c r="F100" s="287">
        <f t="shared" si="240"/>
        <v>0</v>
      </c>
      <c r="G100" s="287">
        <f t="shared" si="240"/>
        <v>0</v>
      </c>
      <c r="H100" s="287">
        <f t="shared" si="240"/>
        <v>0</v>
      </c>
      <c r="I100" s="287">
        <f t="shared" si="240"/>
        <v>0</v>
      </c>
      <c r="J100" s="287">
        <f t="shared" si="240"/>
        <v>0</v>
      </c>
      <c r="K100" s="287">
        <f t="shared" si="240"/>
        <v>0</v>
      </c>
      <c r="L100" s="287">
        <f t="shared" si="240"/>
        <v>0</v>
      </c>
      <c r="M100" s="287">
        <f t="shared" si="240"/>
        <v>0</v>
      </c>
      <c r="N100" s="287">
        <f t="shared" si="240"/>
        <v>0</v>
      </c>
      <c r="O100" s="287">
        <f t="shared" si="240"/>
        <v>0</v>
      </c>
      <c r="P100" s="287">
        <f t="shared" si="240"/>
        <v>0</v>
      </c>
      <c r="Q100" s="287">
        <f t="shared" si="240"/>
        <v>0</v>
      </c>
      <c r="R100" s="287">
        <f t="shared" si="240"/>
        <v>0</v>
      </c>
      <c r="S100" s="287">
        <f t="shared" si="240"/>
        <v>0</v>
      </c>
      <c r="T100" s="287">
        <f t="shared" si="240"/>
        <v>0</v>
      </c>
      <c r="U100" s="287">
        <f t="shared" si="240"/>
        <v>0</v>
      </c>
      <c r="V100" s="287">
        <f t="shared" si="240"/>
        <v>0</v>
      </c>
      <c r="W100" s="287">
        <f t="shared" si="240"/>
        <v>0</v>
      </c>
      <c r="X100" s="287">
        <f t="shared" si="240"/>
        <v>0</v>
      </c>
      <c r="Y100" s="287">
        <f t="shared" si="240"/>
        <v>0</v>
      </c>
      <c r="Z100" s="287">
        <f t="shared" si="240"/>
        <v>0</v>
      </c>
      <c r="AA100" s="287">
        <f t="shared" si="240"/>
        <v>0</v>
      </c>
      <c r="AB100" s="287">
        <f t="shared" si="240"/>
        <v>0</v>
      </c>
      <c r="AC100" s="287">
        <f>+AC13</f>
        <v>0</v>
      </c>
      <c r="AD100" s="287">
        <f t="shared" si="240"/>
        <v>0</v>
      </c>
      <c r="AE100" s="287">
        <f t="shared" si="240"/>
        <v>0</v>
      </c>
      <c r="AF100" s="287">
        <f t="shared" si="240"/>
        <v>0</v>
      </c>
      <c r="AG100" s="287">
        <f t="shared" si="240"/>
        <v>0</v>
      </c>
      <c r="AH100" s="287">
        <f>+AH13</f>
        <v>0</v>
      </c>
      <c r="AJ100" s="203"/>
      <c r="AK100" s="13" t="str">
        <f t="shared" si="189"/>
        <v>T4200100</v>
      </c>
      <c r="AL100" s="111" t="s">
        <v>101</v>
      </c>
    </row>
    <row r="101" spans="1:42" s="13" customFormat="1" ht="9.75" x14ac:dyDescent="0.2">
      <c r="A101" s="14"/>
      <c r="B101" s="70"/>
      <c r="C101" s="102" t="s">
        <v>104</v>
      </c>
      <c r="D101" s="102"/>
      <c r="E101" s="287">
        <f t="shared" ref="E101:AG101" si="241">+E19</f>
        <v>0</v>
      </c>
      <c r="F101" s="287">
        <f t="shared" si="241"/>
        <v>0</v>
      </c>
      <c r="G101" s="287">
        <f t="shared" si="241"/>
        <v>0</v>
      </c>
      <c r="H101" s="287">
        <f t="shared" si="241"/>
        <v>0</v>
      </c>
      <c r="I101" s="287">
        <f t="shared" si="241"/>
        <v>0</v>
      </c>
      <c r="J101" s="287">
        <f t="shared" si="241"/>
        <v>0</v>
      </c>
      <c r="K101" s="287">
        <f t="shared" si="241"/>
        <v>0</v>
      </c>
      <c r="L101" s="287">
        <f t="shared" si="241"/>
        <v>0</v>
      </c>
      <c r="M101" s="287">
        <f t="shared" si="241"/>
        <v>0</v>
      </c>
      <c r="N101" s="287">
        <f t="shared" si="241"/>
        <v>0</v>
      </c>
      <c r="O101" s="287">
        <f t="shared" si="241"/>
        <v>0</v>
      </c>
      <c r="P101" s="287">
        <f t="shared" si="241"/>
        <v>0</v>
      </c>
      <c r="Q101" s="287">
        <f t="shared" si="241"/>
        <v>0</v>
      </c>
      <c r="R101" s="287">
        <f t="shared" si="241"/>
        <v>0</v>
      </c>
      <c r="S101" s="287">
        <f t="shared" si="241"/>
        <v>0</v>
      </c>
      <c r="T101" s="287">
        <f t="shared" si="241"/>
        <v>0</v>
      </c>
      <c r="U101" s="287">
        <f t="shared" si="241"/>
        <v>0</v>
      </c>
      <c r="V101" s="287">
        <f t="shared" si="241"/>
        <v>0</v>
      </c>
      <c r="W101" s="287">
        <f t="shared" si="241"/>
        <v>0</v>
      </c>
      <c r="X101" s="287">
        <f t="shared" si="241"/>
        <v>0</v>
      </c>
      <c r="Y101" s="287">
        <f t="shared" si="241"/>
        <v>0</v>
      </c>
      <c r="Z101" s="287">
        <f t="shared" si="241"/>
        <v>0</v>
      </c>
      <c r="AA101" s="287">
        <f t="shared" si="241"/>
        <v>0</v>
      </c>
      <c r="AB101" s="287">
        <f t="shared" si="241"/>
        <v>0</v>
      </c>
      <c r="AC101" s="287">
        <f>+AC19</f>
        <v>0</v>
      </c>
      <c r="AD101" s="287">
        <f t="shared" si="241"/>
        <v>0</v>
      </c>
      <c r="AE101" s="287">
        <f t="shared" si="241"/>
        <v>0</v>
      </c>
      <c r="AF101" s="287">
        <f t="shared" si="241"/>
        <v>0</v>
      </c>
      <c r="AG101" s="287">
        <f t="shared" si="241"/>
        <v>0</v>
      </c>
      <c r="AH101" s="287">
        <f>+AH19</f>
        <v>0</v>
      </c>
      <c r="AJ101" s="203"/>
      <c r="AK101" s="13" t="str">
        <f t="shared" si="189"/>
        <v>T4200101</v>
      </c>
      <c r="AL101" s="111" t="s">
        <v>104</v>
      </c>
    </row>
    <row r="102" spans="1:42" s="13" customFormat="1" ht="9.75" x14ac:dyDescent="0.2">
      <c r="A102" s="14"/>
      <c r="B102" s="70"/>
      <c r="C102" s="102" t="s">
        <v>102</v>
      </c>
      <c r="D102" s="102"/>
      <c r="E102" s="287">
        <f t="shared" ref="E102:AG102" si="242">+E28+E37+E46+E55+E64+E73+E82+E91</f>
        <v>0</v>
      </c>
      <c r="F102" s="287">
        <f t="shared" si="242"/>
        <v>0</v>
      </c>
      <c r="G102" s="287">
        <f t="shared" si="242"/>
        <v>0</v>
      </c>
      <c r="H102" s="287">
        <f t="shared" si="242"/>
        <v>0</v>
      </c>
      <c r="I102" s="287">
        <f t="shared" si="242"/>
        <v>0</v>
      </c>
      <c r="J102" s="287">
        <f t="shared" si="242"/>
        <v>0</v>
      </c>
      <c r="K102" s="287">
        <f t="shared" si="242"/>
        <v>0</v>
      </c>
      <c r="L102" s="287">
        <f t="shared" si="242"/>
        <v>0</v>
      </c>
      <c r="M102" s="287">
        <f t="shared" si="242"/>
        <v>0</v>
      </c>
      <c r="N102" s="287">
        <f t="shared" si="242"/>
        <v>0</v>
      </c>
      <c r="O102" s="287">
        <f t="shared" si="242"/>
        <v>0</v>
      </c>
      <c r="P102" s="287">
        <f t="shared" si="242"/>
        <v>0</v>
      </c>
      <c r="Q102" s="287">
        <f t="shared" si="242"/>
        <v>0</v>
      </c>
      <c r="R102" s="287">
        <f t="shared" si="242"/>
        <v>0</v>
      </c>
      <c r="S102" s="287">
        <f t="shared" si="242"/>
        <v>0</v>
      </c>
      <c r="T102" s="287">
        <f t="shared" si="242"/>
        <v>0</v>
      </c>
      <c r="U102" s="287">
        <f t="shared" si="242"/>
        <v>0</v>
      </c>
      <c r="V102" s="287">
        <f t="shared" si="242"/>
        <v>0</v>
      </c>
      <c r="W102" s="287">
        <f t="shared" si="242"/>
        <v>0</v>
      </c>
      <c r="X102" s="287">
        <f t="shared" si="242"/>
        <v>0</v>
      </c>
      <c r="Y102" s="287">
        <f t="shared" si="242"/>
        <v>0</v>
      </c>
      <c r="Z102" s="287">
        <f t="shared" si="242"/>
        <v>0</v>
      </c>
      <c r="AA102" s="287">
        <f t="shared" si="242"/>
        <v>0</v>
      </c>
      <c r="AB102" s="287">
        <f t="shared" si="242"/>
        <v>0</v>
      </c>
      <c r="AC102" s="287">
        <f>+AC28+AC37+AC46+AC55+AC64+AC73+AC82+AC91</f>
        <v>0</v>
      </c>
      <c r="AD102" s="287">
        <f t="shared" si="242"/>
        <v>0</v>
      </c>
      <c r="AE102" s="287">
        <f t="shared" si="242"/>
        <v>0</v>
      </c>
      <c r="AF102" s="287">
        <f t="shared" si="242"/>
        <v>0</v>
      </c>
      <c r="AG102" s="287">
        <f t="shared" si="242"/>
        <v>0</v>
      </c>
      <c r="AH102" s="287">
        <f>+AH28+AH37+AH46+AH55+AH64+AH73+AH82+AH91</f>
        <v>0</v>
      </c>
      <c r="AJ102" s="203"/>
      <c r="AK102" s="13" t="str">
        <f t="shared" si="189"/>
        <v>T4200102</v>
      </c>
      <c r="AL102" s="111" t="s">
        <v>102</v>
      </c>
    </row>
    <row r="103" spans="1:42" s="13" customFormat="1" ht="9.75" x14ac:dyDescent="0.2">
      <c r="A103" s="14"/>
      <c r="B103" s="70"/>
      <c r="C103" s="102" t="s">
        <v>103</v>
      </c>
      <c r="D103" s="102"/>
      <c r="E103" s="287">
        <f t="shared" ref="E103:AG103" si="243">+E98</f>
        <v>0</v>
      </c>
      <c r="F103" s="287">
        <f t="shared" si="243"/>
        <v>0</v>
      </c>
      <c r="G103" s="287">
        <f t="shared" si="243"/>
        <v>0</v>
      </c>
      <c r="H103" s="287">
        <f t="shared" si="243"/>
        <v>0</v>
      </c>
      <c r="I103" s="287">
        <f t="shared" si="243"/>
        <v>0</v>
      </c>
      <c r="J103" s="287">
        <f t="shared" si="243"/>
        <v>0</v>
      </c>
      <c r="K103" s="287">
        <f t="shared" si="243"/>
        <v>0</v>
      </c>
      <c r="L103" s="287">
        <f t="shared" si="243"/>
        <v>0</v>
      </c>
      <c r="M103" s="287">
        <f t="shared" si="243"/>
        <v>0</v>
      </c>
      <c r="N103" s="287">
        <f t="shared" si="243"/>
        <v>0</v>
      </c>
      <c r="O103" s="287">
        <f t="shared" si="243"/>
        <v>0</v>
      </c>
      <c r="P103" s="287">
        <f t="shared" si="243"/>
        <v>0</v>
      </c>
      <c r="Q103" s="287">
        <f t="shared" si="243"/>
        <v>0</v>
      </c>
      <c r="R103" s="287">
        <f t="shared" si="243"/>
        <v>0</v>
      </c>
      <c r="S103" s="287">
        <f t="shared" si="243"/>
        <v>0</v>
      </c>
      <c r="T103" s="287">
        <f t="shared" si="243"/>
        <v>0</v>
      </c>
      <c r="U103" s="287">
        <f t="shared" si="243"/>
        <v>0</v>
      </c>
      <c r="V103" s="287">
        <f t="shared" si="243"/>
        <v>0</v>
      </c>
      <c r="W103" s="287">
        <f t="shared" si="243"/>
        <v>0</v>
      </c>
      <c r="X103" s="287">
        <f t="shared" si="243"/>
        <v>0</v>
      </c>
      <c r="Y103" s="287">
        <f t="shared" si="243"/>
        <v>0</v>
      </c>
      <c r="Z103" s="287">
        <f t="shared" si="243"/>
        <v>0</v>
      </c>
      <c r="AA103" s="287">
        <f t="shared" si="243"/>
        <v>0</v>
      </c>
      <c r="AB103" s="287">
        <f t="shared" si="243"/>
        <v>0</v>
      </c>
      <c r="AC103" s="287">
        <f>+AC98</f>
        <v>0</v>
      </c>
      <c r="AD103" s="287">
        <f t="shared" si="243"/>
        <v>0</v>
      </c>
      <c r="AE103" s="287">
        <f t="shared" si="243"/>
        <v>0</v>
      </c>
      <c r="AF103" s="287">
        <f t="shared" si="243"/>
        <v>0</v>
      </c>
      <c r="AG103" s="287">
        <f t="shared" si="243"/>
        <v>0</v>
      </c>
      <c r="AH103" s="287">
        <f>+AH98</f>
        <v>0</v>
      </c>
      <c r="AJ103" s="203"/>
      <c r="AK103" s="13" t="str">
        <f t="shared" si="189"/>
        <v>T4200103</v>
      </c>
      <c r="AL103" s="111" t="s">
        <v>103</v>
      </c>
    </row>
    <row r="104" spans="1:42" s="18" customFormat="1" ht="12" x14ac:dyDescent="0.2">
      <c r="A104" s="14"/>
      <c r="B104" s="107"/>
      <c r="C104" s="108" t="s">
        <v>100</v>
      </c>
      <c r="D104" s="109"/>
      <c r="E104" s="145">
        <f t="shared" ref="E104:F104" si="244">SUM(E100:E103)</f>
        <v>0</v>
      </c>
      <c r="F104" s="145">
        <f t="shared" si="244"/>
        <v>0</v>
      </c>
      <c r="G104" s="177">
        <f>SUM(G100:G103)</f>
        <v>0</v>
      </c>
      <c r="H104" s="177">
        <f>SUM(H100:H103)</f>
        <v>0</v>
      </c>
      <c r="I104" s="145">
        <f t="shared" ref="I104:L104" si="245">SUM(I100:I103)</f>
        <v>0</v>
      </c>
      <c r="J104" s="292">
        <f t="shared" si="245"/>
        <v>0</v>
      </c>
      <c r="K104" s="177">
        <f t="shared" si="245"/>
        <v>0</v>
      </c>
      <c r="L104" s="177">
        <f t="shared" si="245"/>
        <v>0</v>
      </c>
      <c r="M104" s="145">
        <f t="shared" ref="M104:P104" si="246">SUM(M100:M103)</f>
        <v>0</v>
      </c>
      <c r="N104" s="292">
        <f t="shared" si="246"/>
        <v>0</v>
      </c>
      <c r="O104" s="177">
        <f t="shared" si="246"/>
        <v>0</v>
      </c>
      <c r="P104" s="177">
        <f t="shared" si="246"/>
        <v>0</v>
      </c>
      <c r="Q104" s="145">
        <f t="shared" ref="Q104:T104" si="247">SUM(Q100:Q103)</f>
        <v>0</v>
      </c>
      <c r="R104" s="292">
        <f t="shared" si="247"/>
        <v>0</v>
      </c>
      <c r="S104" s="177">
        <f t="shared" si="247"/>
        <v>0</v>
      </c>
      <c r="T104" s="177">
        <f t="shared" si="247"/>
        <v>0</v>
      </c>
      <c r="U104" s="145">
        <f t="shared" ref="U104:Z104" si="248">SUM(U100:U103)</f>
        <v>0</v>
      </c>
      <c r="V104" s="145">
        <f t="shared" si="248"/>
        <v>0</v>
      </c>
      <c r="W104" s="177">
        <f t="shared" si="248"/>
        <v>0</v>
      </c>
      <c r="X104" s="177">
        <f t="shared" si="248"/>
        <v>0</v>
      </c>
      <c r="Y104" s="118">
        <f t="shared" si="248"/>
        <v>0</v>
      </c>
      <c r="Z104" s="118">
        <f t="shared" si="248"/>
        <v>0</v>
      </c>
      <c r="AA104" s="118">
        <f t="shared" ref="AA104:AG104" si="249">SUM(AA100:AA103)</f>
        <v>0</v>
      </c>
      <c r="AB104" s="118">
        <f t="shared" si="249"/>
        <v>0</v>
      </c>
      <c r="AC104" s="118">
        <f>SUM(AC100:AC103)</f>
        <v>0</v>
      </c>
      <c r="AD104" s="118">
        <f t="shared" si="249"/>
        <v>0</v>
      </c>
      <c r="AE104" s="118">
        <f t="shared" si="249"/>
        <v>0</v>
      </c>
      <c r="AF104" s="118">
        <f t="shared" si="249"/>
        <v>0</v>
      </c>
      <c r="AG104" s="118">
        <f t="shared" si="249"/>
        <v>0</v>
      </c>
      <c r="AH104" s="118">
        <f>SUM(AH100:AH103)</f>
        <v>0</v>
      </c>
      <c r="AJ104" s="205"/>
      <c r="AK104" s="18" t="str">
        <f t="shared" si="189"/>
        <v>T4200104</v>
      </c>
      <c r="AL104" s="113"/>
    </row>
    <row r="105" spans="1:42" s="13" customFormat="1" ht="9.75" x14ac:dyDescent="0.2">
      <c r="E105" s="16"/>
      <c r="F105" s="293"/>
      <c r="G105" s="28"/>
      <c r="H105" s="28"/>
      <c r="I105" s="16"/>
      <c r="J105" s="16"/>
      <c r="K105" s="16"/>
      <c r="L105" s="16"/>
      <c r="M105" s="16"/>
      <c r="N105" s="16"/>
      <c r="O105" s="293"/>
      <c r="P105" s="28"/>
      <c r="Q105" s="28"/>
      <c r="R105" s="16"/>
      <c r="S105" s="16"/>
      <c r="T105" s="16"/>
      <c r="U105" s="16"/>
      <c r="V105" s="16"/>
      <c r="W105" s="16"/>
      <c r="X105" s="293"/>
      <c r="Y105" s="28"/>
      <c r="Z105" s="28"/>
      <c r="AA105" s="16"/>
      <c r="AB105" s="16"/>
      <c r="AC105" s="16"/>
      <c r="AD105" s="16"/>
      <c r="AE105" s="16"/>
      <c r="AF105" s="16"/>
      <c r="AG105" s="293"/>
      <c r="AH105" s="28"/>
      <c r="AI105" s="28"/>
      <c r="AJ105" s="16"/>
      <c r="AK105" s="16"/>
      <c r="AL105" s="16"/>
      <c r="AN105" s="176"/>
      <c r="AO105" s="176"/>
      <c r="AP105" s="176"/>
    </row>
    <row r="106" spans="1:42" s="13" customFormat="1" ht="9.75" x14ac:dyDescent="0.2">
      <c r="E106" s="16"/>
      <c r="F106" s="293"/>
      <c r="G106" s="28"/>
      <c r="H106" s="28"/>
      <c r="I106" s="16"/>
      <c r="J106" s="16"/>
      <c r="K106" s="16"/>
      <c r="L106" s="16"/>
      <c r="M106" s="16"/>
      <c r="N106" s="16"/>
      <c r="O106" s="293"/>
      <c r="P106" s="28"/>
      <c r="Q106" s="28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P106" s="13">
        <f>+Y98*3+Y98*0.8</f>
        <v>0</v>
      </c>
    </row>
    <row r="107" spans="1:42" s="13" customFormat="1" ht="9.75" x14ac:dyDescent="0.2">
      <c r="C107" s="461"/>
      <c r="D107" s="461"/>
      <c r="E107" s="462"/>
      <c r="F107" s="293"/>
      <c r="G107" s="28"/>
      <c r="H107" s="28"/>
      <c r="I107" s="16"/>
      <c r="J107" s="16"/>
      <c r="K107" s="16"/>
      <c r="L107" s="16"/>
      <c r="M107" s="16"/>
      <c r="N107" s="16"/>
      <c r="O107" s="293"/>
      <c r="P107" s="28"/>
      <c r="Q107" s="28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42" s="13" customFormat="1" ht="9.75" x14ac:dyDescent="0.2">
      <c r="C108" s="463"/>
      <c r="D108" s="463"/>
      <c r="E108" s="462"/>
      <c r="F108" s="293"/>
      <c r="G108" s="28"/>
      <c r="H108" s="28"/>
      <c r="I108" s="16"/>
      <c r="J108" s="16"/>
      <c r="K108" s="16"/>
      <c r="L108" s="16"/>
      <c r="M108" s="16"/>
      <c r="N108" s="16"/>
      <c r="O108" s="293"/>
      <c r="P108" s="28"/>
      <c r="Q108" s="28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1:42" s="13" customFormat="1" ht="9.75" x14ac:dyDescent="0.2">
      <c r="C109" s="463"/>
      <c r="D109" s="463"/>
      <c r="E109" s="462"/>
      <c r="F109" s="293"/>
      <c r="G109" s="28"/>
      <c r="H109" s="28"/>
      <c r="I109" s="16"/>
      <c r="J109" s="16"/>
      <c r="K109" s="16"/>
      <c r="L109" s="16"/>
      <c r="M109" s="16"/>
      <c r="N109" s="16"/>
      <c r="O109" s="293"/>
      <c r="P109" s="28"/>
      <c r="Q109" s="28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</row>
    <row r="110" spans="1:42" s="13" customFormat="1" ht="9.75" x14ac:dyDescent="0.2">
      <c r="C110" s="464"/>
      <c r="D110" s="464"/>
      <c r="E110" s="462"/>
      <c r="F110" s="293"/>
      <c r="G110" s="28"/>
      <c r="H110" s="28"/>
      <c r="I110" s="16"/>
      <c r="J110" s="16"/>
      <c r="K110" s="16"/>
      <c r="L110" s="16"/>
      <c r="M110" s="16"/>
      <c r="N110" s="16"/>
      <c r="O110" s="293"/>
      <c r="P110" s="28"/>
      <c r="Q110" s="28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42" s="13" customFormat="1" ht="9.75" x14ac:dyDescent="0.2">
      <c r="C111" s="465"/>
      <c r="D111" s="465"/>
      <c r="E111" s="462"/>
      <c r="F111" s="293"/>
      <c r="G111" s="28"/>
      <c r="H111" s="28"/>
      <c r="I111" s="16"/>
      <c r="J111" s="16"/>
      <c r="K111" s="16"/>
      <c r="L111" s="16"/>
      <c r="M111" s="16"/>
      <c r="N111" s="16"/>
      <c r="O111" s="293"/>
      <c r="P111" s="28"/>
      <c r="Q111" s="28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42" s="13" customFormat="1" ht="9.75" hidden="1" x14ac:dyDescent="0.2">
      <c r="C112" s="465"/>
      <c r="D112" s="465"/>
      <c r="E112" s="462">
        <f>+COLUMN(E:E)</f>
        <v>5</v>
      </c>
      <c r="F112" s="462">
        <f t="shared" ref="F112:AH112" si="250">+COLUMN(F:F)</f>
        <v>6</v>
      </c>
      <c r="G112" s="462">
        <f t="shared" si="250"/>
        <v>7</v>
      </c>
      <c r="H112" s="462">
        <f t="shared" si="250"/>
        <v>8</v>
      </c>
      <c r="I112" s="462">
        <f t="shared" si="250"/>
        <v>9</v>
      </c>
      <c r="J112" s="462">
        <f t="shared" si="250"/>
        <v>10</v>
      </c>
      <c r="K112" s="462">
        <f t="shared" si="250"/>
        <v>11</v>
      </c>
      <c r="L112" s="462">
        <f t="shared" si="250"/>
        <v>12</v>
      </c>
      <c r="M112" s="462">
        <f t="shared" si="250"/>
        <v>13</v>
      </c>
      <c r="N112" s="462">
        <f t="shared" si="250"/>
        <v>14</v>
      </c>
      <c r="O112" s="462">
        <f t="shared" si="250"/>
        <v>15</v>
      </c>
      <c r="P112" s="462">
        <f t="shared" si="250"/>
        <v>16</v>
      </c>
      <c r="Q112" s="462">
        <f t="shared" si="250"/>
        <v>17</v>
      </c>
      <c r="R112" s="462">
        <f t="shared" si="250"/>
        <v>18</v>
      </c>
      <c r="S112" s="462">
        <f t="shared" si="250"/>
        <v>19</v>
      </c>
      <c r="T112" s="462">
        <f t="shared" si="250"/>
        <v>20</v>
      </c>
      <c r="U112" s="462">
        <f t="shared" si="250"/>
        <v>21</v>
      </c>
      <c r="V112" s="462">
        <f t="shared" si="250"/>
        <v>22</v>
      </c>
      <c r="W112" s="462">
        <f t="shared" si="250"/>
        <v>23</v>
      </c>
      <c r="X112" s="462">
        <f t="shared" si="250"/>
        <v>24</v>
      </c>
      <c r="Y112" s="462">
        <f t="shared" si="250"/>
        <v>25</v>
      </c>
      <c r="Z112" s="462">
        <f t="shared" si="250"/>
        <v>26</v>
      </c>
      <c r="AA112" s="462">
        <f t="shared" si="250"/>
        <v>27</v>
      </c>
      <c r="AB112" s="462">
        <f t="shared" si="250"/>
        <v>28</v>
      </c>
      <c r="AC112" s="462">
        <f t="shared" si="250"/>
        <v>29</v>
      </c>
      <c r="AD112" s="462">
        <f t="shared" si="250"/>
        <v>30</v>
      </c>
      <c r="AE112" s="462">
        <f t="shared" si="250"/>
        <v>31</v>
      </c>
      <c r="AF112" s="462">
        <f t="shared" si="250"/>
        <v>32</v>
      </c>
      <c r="AG112" s="462">
        <f t="shared" si="250"/>
        <v>33</v>
      </c>
      <c r="AH112" s="462">
        <f t="shared" si="250"/>
        <v>34</v>
      </c>
      <c r="AI112" s="16"/>
      <c r="AJ112" s="16"/>
      <c r="AK112" s="16"/>
      <c r="AL112" s="16"/>
    </row>
    <row r="113" spans="3:38" s="13" customFormat="1" ht="9.75" x14ac:dyDescent="0.2">
      <c r="C113" s="465"/>
      <c r="D113" s="465"/>
      <c r="E113" s="462"/>
      <c r="F113" s="293"/>
      <c r="G113" s="28"/>
      <c r="H113" s="28"/>
      <c r="I113" s="16"/>
      <c r="J113" s="16"/>
      <c r="K113" s="16"/>
      <c r="L113" s="16"/>
      <c r="M113" s="16"/>
      <c r="N113" s="16"/>
      <c r="O113" s="293"/>
      <c r="P113" s="28"/>
      <c r="Q113" s="28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</row>
    <row r="114" spans="3:38" s="13" customFormat="1" ht="9.75" x14ac:dyDescent="0.2">
      <c r="C114" s="461"/>
      <c r="D114" s="461"/>
      <c r="E114" s="462"/>
      <c r="F114" s="293"/>
      <c r="G114" s="28"/>
      <c r="H114" s="28"/>
      <c r="I114" s="16"/>
      <c r="J114" s="16"/>
      <c r="K114" s="16"/>
      <c r="L114" s="16"/>
      <c r="M114" s="16"/>
      <c r="N114" s="16"/>
      <c r="O114" s="293"/>
      <c r="P114" s="28"/>
      <c r="Q114" s="28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3:38" s="13" customFormat="1" ht="9.75" x14ac:dyDescent="0.2">
      <c r="C115" s="461"/>
      <c r="D115" s="461"/>
      <c r="E115" s="462"/>
      <c r="F115" s="293"/>
      <c r="G115" s="28"/>
      <c r="H115" s="28"/>
      <c r="I115" s="16"/>
      <c r="J115" s="16"/>
      <c r="K115" s="16"/>
      <c r="L115" s="16"/>
      <c r="M115" s="16"/>
      <c r="N115" s="16"/>
      <c r="O115" s="293"/>
      <c r="P115" s="28"/>
      <c r="Q115" s="28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</row>
    <row r="116" spans="3:38" s="13" customFormat="1" ht="9.75" x14ac:dyDescent="0.2">
      <c r="C116" s="461"/>
      <c r="D116" s="461"/>
      <c r="E116" s="462"/>
      <c r="F116" s="293"/>
      <c r="G116" s="28"/>
      <c r="H116" s="28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3:38" s="13" customFormat="1" ht="9.75" x14ac:dyDescent="0.2">
      <c r="C117" s="461"/>
      <c r="D117" s="461"/>
      <c r="E117" s="462"/>
      <c r="F117" s="293"/>
      <c r="G117" s="28"/>
      <c r="H117" s="28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3:38" s="13" customFormat="1" ht="9.75" x14ac:dyDescent="0.2">
      <c r="E118" s="16"/>
      <c r="F118" s="293"/>
      <c r="G118" s="28"/>
      <c r="H118" s="28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3:38" s="13" customFormat="1" ht="9.75" x14ac:dyDescent="0.2">
      <c r="E119" s="16"/>
      <c r="F119" s="293"/>
      <c r="G119" s="28"/>
      <c r="H119" s="28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</row>
    <row r="120" spans="3:38" s="13" customFormat="1" ht="9.75" x14ac:dyDescent="0.2">
      <c r="E120" s="16"/>
      <c r="F120" s="293"/>
      <c r="G120" s="28"/>
      <c r="H120" s="28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</row>
    <row r="121" spans="3:38" s="13" customFormat="1" ht="9.75" x14ac:dyDescent="0.2">
      <c r="E121" s="16"/>
      <c r="F121" s="293"/>
      <c r="G121" s="28"/>
      <c r="H121" s="28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3:38" s="13" customFormat="1" ht="9.75" x14ac:dyDescent="0.2">
      <c r="E122" s="16"/>
      <c r="F122" s="293"/>
      <c r="G122" s="28"/>
      <c r="H122" s="28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</row>
    <row r="123" spans="3:38" s="13" customFormat="1" ht="9.75" x14ac:dyDescent="0.2">
      <c r="E123" s="16"/>
      <c r="F123" s="293"/>
      <c r="G123" s="28"/>
      <c r="H123" s="28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</row>
    <row r="124" spans="3:38" s="13" customFormat="1" ht="9.75" x14ac:dyDescent="0.2">
      <c r="E124" s="16"/>
      <c r="F124" s="293"/>
      <c r="G124" s="28"/>
      <c r="H124" s="28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</row>
    <row r="125" spans="3:38" s="13" customFormat="1" ht="9.75" x14ac:dyDescent="0.2">
      <c r="E125" s="16"/>
      <c r="F125" s="293"/>
      <c r="G125" s="28"/>
      <c r="H125" s="28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</row>
    <row r="126" spans="3:38" s="13" customFormat="1" ht="9.75" x14ac:dyDescent="0.2">
      <c r="E126" s="16"/>
      <c r="F126" s="293"/>
      <c r="G126" s="28"/>
      <c r="H126" s="28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</row>
    <row r="127" spans="3:38" s="13" customFormat="1" ht="9.75" x14ac:dyDescent="0.2">
      <c r="E127" s="16"/>
      <c r="F127" s="293"/>
      <c r="G127" s="28"/>
      <c r="H127" s="28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</row>
    <row r="128" spans="3:38" s="13" customFormat="1" ht="9.75" x14ac:dyDescent="0.2">
      <c r="E128" s="16"/>
      <c r="F128" s="293"/>
      <c r="G128" s="28"/>
      <c r="H128" s="28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5:38" s="13" customFormat="1" ht="9.75" x14ac:dyDescent="0.2">
      <c r="E129" s="16"/>
      <c r="F129" s="293"/>
      <c r="G129" s="28"/>
      <c r="H129" s="28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</row>
    <row r="130" spans="5:38" s="13" customFormat="1" ht="9.75" x14ac:dyDescent="0.2">
      <c r="E130" s="16"/>
      <c r="F130" s="293"/>
      <c r="G130" s="28"/>
      <c r="H130" s="28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5:38" s="13" customFormat="1" ht="9.75" x14ac:dyDescent="0.2">
      <c r="E131" s="16"/>
      <c r="F131" s="293"/>
      <c r="G131" s="28"/>
      <c r="H131" s="28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</row>
    <row r="132" spans="5:38" s="13" customFormat="1" ht="9.75" x14ac:dyDescent="0.2">
      <c r="E132" s="16"/>
      <c r="F132" s="293"/>
      <c r="G132" s="28"/>
      <c r="H132" s="28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</row>
    <row r="133" spans="5:38" s="13" customFormat="1" ht="9.75" x14ac:dyDescent="0.2">
      <c r="E133" s="16"/>
      <c r="F133" s="293"/>
      <c r="G133" s="28"/>
      <c r="H133" s="28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</row>
    <row r="134" spans="5:38" s="13" customFormat="1" ht="9.75" x14ac:dyDescent="0.2">
      <c r="E134" s="16"/>
      <c r="F134" s="293"/>
      <c r="G134" s="28"/>
      <c r="H134" s="28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</row>
    <row r="135" spans="5:38" s="13" customFormat="1" ht="9.75" x14ac:dyDescent="0.2">
      <c r="E135" s="16"/>
      <c r="F135" s="293"/>
      <c r="G135" s="28"/>
      <c r="H135" s="28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5:38" s="13" customFormat="1" ht="9.75" x14ac:dyDescent="0.2">
      <c r="E136" s="16"/>
      <c r="F136" s="293"/>
      <c r="G136" s="28"/>
      <c r="H136" s="28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</row>
    <row r="137" spans="5:38" s="13" customFormat="1" ht="9.75" x14ac:dyDescent="0.2">
      <c r="E137" s="16"/>
      <c r="F137" s="293"/>
      <c r="G137" s="28"/>
      <c r="H137" s="28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</row>
    <row r="138" spans="5:38" s="13" customFormat="1" ht="9.75" x14ac:dyDescent="0.2">
      <c r="E138" s="16"/>
      <c r="F138" s="293"/>
      <c r="G138" s="28"/>
      <c r="H138" s="28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</row>
    <row r="139" spans="5:38" s="13" customFormat="1" ht="9.75" x14ac:dyDescent="0.2">
      <c r="E139" s="16"/>
      <c r="F139" s="293"/>
      <c r="G139" s="28"/>
      <c r="H139" s="28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</row>
    <row r="140" spans="5:38" s="13" customFormat="1" ht="9.75" x14ac:dyDescent="0.2">
      <c r="E140" s="16"/>
      <c r="F140" s="293"/>
      <c r="G140" s="28"/>
      <c r="H140" s="28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5:38" s="13" customFormat="1" ht="9.75" x14ac:dyDescent="0.2">
      <c r="E141" s="16"/>
      <c r="F141" s="293"/>
      <c r="G141" s="28"/>
      <c r="H141" s="28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5:38" s="13" customFormat="1" ht="9.75" x14ac:dyDescent="0.2">
      <c r="E142" s="16"/>
      <c r="F142" s="293"/>
      <c r="G142" s="28"/>
      <c r="H142" s="28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5:38" s="13" customFormat="1" ht="9.75" x14ac:dyDescent="0.2">
      <c r="E143" s="16"/>
      <c r="F143" s="293"/>
      <c r="G143" s="28"/>
      <c r="H143" s="28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</row>
    <row r="144" spans="5:38" s="13" customFormat="1" ht="9.75" x14ac:dyDescent="0.2">
      <c r="E144" s="16"/>
      <c r="F144" s="293"/>
      <c r="G144" s="28"/>
      <c r="H144" s="28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</row>
  </sheetData>
  <sheetProtection algorithmName="SHA-512" hashValue="UfiL6pOKzKDjW9cbdkjxsrTyd6BncD7s48jm9Eykn77mrAgPw4HhWINzvg2CxU64sKuarDFKS3BHzKBdKxI8Zw==" saltValue="zt56lktzlTyX6XJlV3NU6w==" spinCount="100000" sheet="1" objects="1" scenarios="1"/>
  <mergeCells count="34">
    <mergeCell ref="AD10:AD11"/>
    <mergeCell ref="AE10:AE11"/>
    <mergeCell ref="AF10:AF11"/>
    <mergeCell ref="AN9:AP9"/>
    <mergeCell ref="I10:L10"/>
    <mergeCell ref="M10:P10"/>
    <mergeCell ref="Q10:T10"/>
    <mergeCell ref="Y9:AC9"/>
    <mergeCell ref="AD9:AH9"/>
    <mergeCell ref="Y10:Y11"/>
    <mergeCell ref="Z10:Z11"/>
    <mergeCell ref="AA10:AA11"/>
    <mergeCell ref="E9:H9"/>
    <mergeCell ref="E10:E11"/>
    <mergeCell ref="G10:G11"/>
    <mergeCell ref="H10:H11"/>
    <mergeCell ref="I9:X9"/>
    <mergeCell ref="U10:U11"/>
    <mergeCell ref="V10:V11"/>
    <mergeCell ref="W10:W11"/>
    <mergeCell ref="X10:X11"/>
    <mergeCell ref="F10:F11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  <mergeCell ref="B47:B54"/>
  </mergeCells>
  <conditionalFormatting sqref="F13:F98">
    <cfRule type="expression" dxfId="32" priority="5">
      <formula>OR(AND(E13&gt;0,F13=0),E13&gt;F13)</formula>
    </cfRule>
  </conditionalFormatting>
  <conditionalFormatting sqref="J13:J98">
    <cfRule type="expression" dxfId="31" priority="3">
      <formula>OR(AND(I13&gt;0,J13=0),I13&gt;J13)</formula>
    </cfRule>
  </conditionalFormatting>
  <conditionalFormatting sqref="N13:N98">
    <cfRule type="expression" dxfId="30" priority="2">
      <formula>OR(AND(M13&gt;0,N13=0),M13&gt;N13)</formula>
    </cfRule>
  </conditionalFormatting>
  <conditionalFormatting sqref="R13:R98">
    <cfRule type="expression" dxfId="29" priority="1">
      <formula>OR(AND(Q13&gt;0,R13=0),Q13&gt;R13)</formula>
    </cfRule>
  </conditionalFormatting>
  <pageMargins left="7.874015748031496E-2" right="7.874015748031496E-2" top="7.874015748031496E-2" bottom="3.937007874015748E-2" header="0" footer="0"/>
  <pageSetup paperSize="9" scale="50" orientation="landscape" r:id="rId1"/>
  <rowBreaks count="1" manualBreakCount="1">
    <brk id="104" max="16383" man="1"/>
  </rowBreaks>
  <colBreaks count="1" manualBreakCount="1">
    <brk id="24" max="10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zoomScaleNormal="100" workbookViewId="0">
      <pane xSplit="2" ySplit="14" topLeftCell="C15" activePane="bottomRight" state="frozen"/>
      <selection activeCell="B1" sqref="B1"/>
      <selection pane="topRight" activeCell="C1" sqref="C1"/>
      <selection pane="bottomLeft" activeCell="B15" sqref="B15"/>
      <selection pane="bottomRight" activeCell="C7" sqref="C7"/>
    </sheetView>
  </sheetViews>
  <sheetFormatPr defaultColWidth="9.140625" defaultRowHeight="11.25" x14ac:dyDescent="0.2"/>
  <cols>
    <col min="1" max="1" width="18.42578125" style="10" hidden="1" customWidth="1"/>
    <col min="2" max="2" width="32.28515625" style="10" customWidth="1"/>
    <col min="3" max="4" width="10" style="10" customWidth="1"/>
    <col min="5" max="5" width="9.7109375" style="10" customWidth="1"/>
    <col min="6" max="7" width="11" style="10" customWidth="1"/>
    <col min="8" max="8" width="11.140625" style="10" customWidth="1"/>
    <col min="9" max="9" width="15.28515625" style="10" customWidth="1"/>
    <col min="10" max="10" width="12.42578125" style="10" hidden="1" customWidth="1"/>
    <col min="11" max="11" width="10" style="10" hidden="1" customWidth="1"/>
    <col min="12" max="12" width="12.5703125" style="10" hidden="1" customWidth="1"/>
    <col min="13" max="13" width="10.28515625" style="10" hidden="1" customWidth="1"/>
    <col min="14" max="14" width="9.140625" style="10" hidden="1" customWidth="1"/>
    <col min="15" max="15" width="9.7109375" style="10" hidden="1" customWidth="1"/>
    <col min="16" max="16" width="0" style="10" hidden="1" customWidth="1"/>
    <col min="17" max="16384" width="9.140625" style="10"/>
  </cols>
  <sheetData>
    <row r="1" spans="1:26" ht="18" x14ac:dyDescent="0.2">
      <c r="A1" s="10">
        <f>+MAX(A15:A24)</f>
        <v>0</v>
      </c>
      <c r="B1" s="158" t="s">
        <v>541</v>
      </c>
      <c r="C1" s="158"/>
      <c r="D1" s="59"/>
      <c r="E1" s="158"/>
      <c r="F1" s="158"/>
      <c r="G1" s="158"/>
      <c r="H1" s="158"/>
      <c r="I1" s="158"/>
      <c r="J1" s="158"/>
    </row>
    <row r="2" spans="1:26" x14ac:dyDescent="0.2">
      <c r="B2" s="59"/>
      <c r="C2" s="59"/>
      <c r="D2" s="59"/>
      <c r="E2" s="59"/>
      <c r="F2" s="59"/>
      <c r="G2" s="59"/>
      <c r="H2" s="59"/>
      <c r="I2" s="59"/>
      <c r="J2" s="59"/>
    </row>
    <row r="3" spans="1:26" ht="12.75" x14ac:dyDescent="0.2">
      <c r="B3" s="343" t="s">
        <v>0</v>
      </c>
      <c r="C3" s="625" t="str">
        <f>+'1 -sredstva'!F3</f>
        <v/>
      </c>
      <c r="D3" s="625"/>
      <c r="E3" s="625"/>
      <c r="F3" s="625"/>
      <c r="G3" s="625"/>
      <c r="H3" s="625"/>
      <c r="I3" s="399"/>
      <c r="J3" s="400"/>
    </row>
    <row r="4" spans="1:26" ht="33.75" customHeight="1" x14ac:dyDescent="0.2">
      <c r="B4" s="352" t="s">
        <v>1</v>
      </c>
      <c r="C4" s="625" t="str">
        <f>+'1 -sredstva'!F4</f>
        <v/>
      </c>
      <c r="D4" s="625"/>
      <c r="E4" s="625"/>
      <c r="F4" s="625"/>
      <c r="G4" s="625"/>
      <c r="H4" s="625"/>
      <c r="I4" s="399"/>
      <c r="J4" s="401"/>
    </row>
    <row r="5" spans="1:26" ht="12.75" x14ac:dyDescent="0.2">
      <c r="B5" s="343" t="s">
        <v>14</v>
      </c>
      <c r="C5" s="83">
        <f>'1 -sredstva'!$D$3</f>
        <v>0</v>
      </c>
      <c r="D5" s="84"/>
      <c r="E5" s="85"/>
      <c r="F5" s="68"/>
      <c r="G5" s="68"/>
      <c r="H5" s="68"/>
      <c r="I5" s="68"/>
      <c r="J5" s="68"/>
    </row>
    <row r="6" spans="1:26" ht="13.5" thickBot="1" x14ac:dyDescent="0.25">
      <c r="B6" s="343" t="s">
        <v>15</v>
      </c>
      <c r="C6" s="86">
        <f>'1 -sredstva'!$D$4</f>
        <v>0</v>
      </c>
      <c r="D6" s="84"/>
      <c r="E6" s="85"/>
      <c r="F6" s="68"/>
      <c r="G6" s="68"/>
      <c r="H6" s="68"/>
      <c r="I6" s="68"/>
      <c r="J6" s="68"/>
    </row>
    <row r="7" spans="1:26" customFormat="1" ht="16.5" thickBot="1" x14ac:dyDescent="0.3">
      <c r="B7" s="350" t="s">
        <v>448</v>
      </c>
      <c r="C7" s="160"/>
      <c r="D7" s="10" t="s">
        <v>370</v>
      </c>
      <c r="E7" s="71"/>
      <c r="F7" s="71"/>
      <c r="G7" s="71"/>
      <c r="H7" s="71"/>
      <c r="I7" s="71"/>
      <c r="J7" s="71"/>
      <c r="K7" s="71"/>
      <c r="L7" s="92"/>
      <c r="M7" s="71"/>
      <c r="N7" s="71"/>
      <c r="O7" s="71"/>
      <c r="P7" s="71"/>
      <c r="Q7" s="71"/>
      <c r="R7" s="71"/>
      <c r="S7" s="71"/>
      <c r="T7" s="71"/>
      <c r="U7" s="71"/>
      <c r="V7" s="71"/>
      <c r="X7" s="13"/>
      <c r="Z7" s="13"/>
    </row>
    <row r="8" spans="1:26" customFormat="1" ht="12.75" x14ac:dyDescent="0.2">
      <c r="B8" s="349" t="s">
        <v>447</v>
      </c>
      <c r="C8" s="353" t="str">
        <f>+'1 -sredstva'!$E$2</f>
        <v/>
      </c>
      <c r="D8" s="10"/>
      <c r="E8" s="71"/>
      <c r="F8" s="71"/>
      <c r="G8" s="71"/>
      <c r="H8" s="71"/>
      <c r="I8" s="71"/>
      <c r="J8" s="71"/>
      <c r="K8" s="71"/>
      <c r="L8" s="92"/>
      <c r="M8" s="71"/>
      <c r="N8" s="71"/>
      <c r="O8" s="71"/>
      <c r="P8" s="71"/>
      <c r="Q8" s="71"/>
      <c r="R8" s="71"/>
      <c r="S8" s="71"/>
      <c r="T8" s="71"/>
      <c r="U8" s="71"/>
      <c r="V8" s="71"/>
      <c r="X8" s="13"/>
      <c r="Z8" s="13"/>
    </row>
    <row r="9" spans="1:26" ht="26.25" customHeight="1" x14ac:dyDescent="0.2">
      <c r="B9" s="631" t="s">
        <v>926</v>
      </c>
      <c r="C9" s="631"/>
      <c r="D9" s="631"/>
      <c r="E9" s="631"/>
      <c r="F9" s="631"/>
      <c r="G9" s="631"/>
      <c r="H9" s="631"/>
      <c r="I9" s="631"/>
      <c r="J9" s="59"/>
    </row>
    <row r="10" spans="1:26" ht="22.15" customHeight="1" x14ac:dyDescent="0.25">
      <c r="B10" s="628" t="s">
        <v>111</v>
      </c>
      <c r="C10" s="629"/>
      <c r="D10" s="629"/>
      <c r="E10" s="629"/>
      <c r="F10" s="629"/>
      <c r="G10" s="629"/>
      <c r="H10" s="629"/>
      <c r="I10" s="630"/>
      <c r="J10" s="626" t="s">
        <v>490</v>
      </c>
      <c r="K10" s="627"/>
      <c r="L10" s="627"/>
      <c r="M10" s="624" t="s">
        <v>879</v>
      </c>
      <c r="N10" s="624"/>
      <c r="O10" s="624"/>
    </row>
    <row r="11" spans="1:26" x14ac:dyDescent="0.2">
      <c r="B11" s="59"/>
      <c r="C11" s="59"/>
      <c r="D11" s="59"/>
      <c r="E11" s="59"/>
      <c r="F11" s="59"/>
      <c r="G11" s="59"/>
      <c r="H11" s="59"/>
      <c r="I11" s="59"/>
      <c r="J11" s="59">
        <f>+'1а - drž.sek,drž.sl. i nam.'!AB11</f>
        <v>0.70099999999999996</v>
      </c>
      <c r="K11" s="10">
        <f>+'1а - drž.sek,drž.sl. i nam.'!AO4</f>
        <v>1530</v>
      </c>
      <c r="L11" s="154">
        <f>+'1а - drž.sek,drž.sl. i nam.'!AC11</f>
        <v>0.17150000000000001</v>
      </c>
    </row>
    <row r="12" spans="1:26" ht="66.75" customHeight="1" x14ac:dyDescent="0.2">
      <c r="B12" s="72" t="s">
        <v>19</v>
      </c>
      <c r="C12" s="348" t="s">
        <v>468</v>
      </c>
      <c r="D12" s="348" t="s">
        <v>20</v>
      </c>
      <c r="E12" s="73" t="s">
        <v>419</v>
      </c>
      <c r="F12" s="73" t="s">
        <v>469</v>
      </c>
      <c r="G12" s="385" t="s">
        <v>470</v>
      </c>
      <c r="H12" s="372" t="s">
        <v>350</v>
      </c>
      <c r="I12" s="375" t="s">
        <v>878</v>
      </c>
      <c r="J12" s="146" t="s">
        <v>466</v>
      </c>
      <c r="K12" s="146" t="s">
        <v>467</v>
      </c>
      <c r="L12" s="152" t="s">
        <v>361</v>
      </c>
      <c r="M12" s="146" t="s">
        <v>466</v>
      </c>
      <c r="N12" s="146" t="s">
        <v>467</v>
      </c>
      <c r="O12" s="152" t="s">
        <v>361</v>
      </c>
    </row>
    <row r="13" spans="1:26" s="31" customFormat="1" x14ac:dyDescent="0.2">
      <c r="B13" s="87">
        <v>1</v>
      </c>
      <c r="C13" s="87">
        <v>2</v>
      </c>
      <c r="D13" s="87">
        <v>3</v>
      </c>
      <c r="E13" s="69">
        <v>4</v>
      </c>
      <c r="F13" s="159" t="s">
        <v>897</v>
      </c>
      <c r="G13" s="373">
        <v>6</v>
      </c>
      <c r="H13" s="373">
        <v>7</v>
      </c>
      <c r="I13" s="375">
        <v>8</v>
      </c>
      <c r="J13" s="88"/>
      <c r="K13" s="88"/>
    </row>
    <row r="14" spans="1:26" x14ac:dyDescent="0.2">
      <c r="B14" s="89" t="s">
        <v>110</v>
      </c>
      <c r="C14" s="509"/>
      <c r="D14" s="509"/>
      <c r="E14" s="510"/>
      <c r="F14" s="509"/>
      <c r="G14" s="511"/>
      <c r="H14" s="512"/>
      <c r="I14" s="513"/>
      <c r="L14" s="151"/>
    </row>
    <row r="15" spans="1:26" x14ac:dyDescent="0.2">
      <c r="A15" s="10">
        <f>+IF(I15&gt;0,MAX(A$14:A14)+1,0)</f>
        <v>0</v>
      </c>
      <c r="B15" s="66" t="s">
        <v>21</v>
      </c>
      <c r="C15" s="128"/>
      <c r="D15" s="382"/>
      <c r="E15" s="381"/>
      <c r="F15" s="129">
        <f t="shared" ref="F15:F24" si="0">+D15*E15</f>
        <v>0</v>
      </c>
      <c r="G15" s="377">
        <f t="shared" ref="G15:G24" si="1">IF(F15=0,0,(F15-$K$11)/$J$11)</f>
        <v>0</v>
      </c>
      <c r="H15" s="374"/>
      <c r="I15" s="569"/>
      <c r="J15" s="126">
        <f t="shared" ref="J15:J24" si="2">+F15*C15</f>
        <v>0</v>
      </c>
      <c r="K15" s="126">
        <f t="shared" ref="K15:K24" si="3">+($F15-$K$11)/$J$11*C15</f>
        <v>0</v>
      </c>
      <c r="L15" s="151">
        <f>K15*L$11</f>
        <v>0</v>
      </c>
      <c r="M15" s="126">
        <f t="shared" ref="M15:M24" si="4">+F15*I15</f>
        <v>0</v>
      </c>
      <c r="N15" s="126">
        <f t="shared" ref="N15:N24" si="5">+($F15-$K$11)/$J$11*I15</f>
        <v>0</v>
      </c>
      <c r="O15" s="151">
        <f>+N15*L$11</f>
        <v>0</v>
      </c>
    </row>
    <row r="16" spans="1:26" ht="22.5" x14ac:dyDescent="0.2">
      <c r="A16" s="10">
        <f>+IF(I16&gt;0,MAX(A$14:A15)+1,0)</f>
        <v>0</v>
      </c>
      <c r="B16" s="90" t="s">
        <v>22</v>
      </c>
      <c r="C16" s="384"/>
      <c r="D16" s="383"/>
      <c r="E16" s="381"/>
      <c r="F16" s="206">
        <f t="shared" si="0"/>
        <v>0</v>
      </c>
      <c r="G16" s="377">
        <f t="shared" si="1"/>
        <v>0</v>
      </c>
      <c r="H16" s="374"/>
      <c r="I16" s="569"/>
      <c r="J16" s="126">
        <f t="shared" si="2"/>
        <v>0</v>
      </c>
      <c r="K16" s="126">
        <f t="shared" si="3"/>
        <v>0</v>
      </c>
      <c r="L16" s="151">
        <f t="shared" ref="L16:L24" si="6">K16*L$11</f>
        <v>0</v>
      </c>
      <c r="M16" s="126">
        <f t="shared" si="4"/>
        <v>0</v>
      </c>
      <c r="N16" s="126">
        <f t="shared" si="5"/>
        <v>0</v>
      </c>
      <c r="O16" s="151">
        <f t="shared" ref="O16:O24" si="7">+N16*L$11</f>
        <v>0</v>
      </c>
    </row>
    <row r="17" spans="1:15" ht="33" customHeight="1" x14ac:dyDescent="0.2">
      <c r="A17" s="10">
        <f>+IF(I17&gt;0,MAX(A$14:A16)+1,0)</f>
        <v>0</v>
      </c>
      <c r="B17" s="90" t="s">
        <v>23</v>
      </c>
      <c r="C17" s="384"/>
      <c r="D17" s="383"/>
      <c r="E17" s="381"/>
      <c r="F17" s="206">
        <f t="shared" si="0"/>
        <v>0</v>
      </c>
      <c r="G17" s="377">
        <f t="shared" si="1"/>
        <v>0</v>
      </c>
      <c r="H17" s="374"/>
      <c r="I17" s="569"/>
      <c r="J17" s="126">
        <f t="shared" si="2"/>
        <v>0</v>
      </c>
      <c r="K17" s="126">
        <f t="shared" si="3"/>
        <v>0</v>
      </c>
      <c r="L17" s="151">
        <f t="shared" si="6"/>
        <v>0</v>
      </c>
      <c r="M17" s="126">
        <f t="shared" si="4"/>
        <v>0</v>
      </c>
      <c r="N17" s="126">
        <f t="shared" si="5"/>
        <v>0</v>
      </c>
      <c r="O17" s="151">
        <f t="shared" si="7"/>
        <v>0</v>
      </c>
    </row>
    <row r="18" spans="1:15" ht="12" customHeight="1" x14ac:dyDescent="0.2">
      <c r="A18" s="10">
        <f>+IF(I18&gt;0,MAX(A$14:A17)+1,0)</f>
        <v>0</v>
      </c>
      <c r="B18" s="90" t="s">
        <v>24</v>
      </c>
      <c r="C18" s="384"/>
      <c r="D18" s="383"/>
      <c r="E18" s="381"/>
      <c r="F18" s="206">
        <f t="shared" si="0"/>
        <v>0</v>
      </c>
      <c r="G18" s="377">
        <f t="shared" si="1"/>
        <v>0</v>
      </c>
      <c r="H18" s="374"/>
      <c r="I18" s="569"/>
      <c r="J18" s="126">
        <f t="shared" si="2"/>
        <v>0</v>
      </c>
      <c r="K18" s="126">
        <f t="shared" si="3"/>
        <v>0</v>
      </c>
      <c r="L18" s="151">
        <f t="shared" si="6"/>
        <v>0</v>
      </c>
      <c r="M18" s="126">
        <f t="shared" si="4"/>
        <v>0</v>
      </c>
      <c r="N18" s="126">
        <f t="shared" si="5"/>
        <v>0</v>
      </c>
      <c r="O18" s="151">
        <f t="shared" si="7"/>
        <v>0</v>
      </c>
    </row>
    <row r="19" spans="1:15" ht="24" customHeight="1" x14ac:dyDescent="0.2">
      <c r="A19" s="10">
        <f>+IF(I19&gt;0,MAX(A$14:A18)+1,0)</f>
        <v>0</v>
      </c>
      <c r="B19" s="90" t="s">
        <v>25</v>
      </c>
      <c r="C19" s="384"/>
      <c r="D19" s="383"/>
      <c r="E19" s="381"/>
      <c r="F19" s="206">
        <f t="shared" si="0"/>
        <v>0</v>
      </c>
      <c r="G19" s="377">
        <f t="shared" si="1"/>
        <v>0</v>
      </c>
      <c r="H19" s="374"/>
      <c r="I19" s="569"/>
      <c r="J19" s="126">
        <f t="shared" si="2"/>
        <v>0</v>
      </c>
      <c r="K19" s="126">
        <f t="shared" si="3"/>
        <v>0</v>
      </c>
      <c r="L19" s="151">
        <f t="shared" si="6"/>
        <v>0</v>
      </c>
      <c r="M19" s="126">
        <f t="shared" si="4"/>
        <v>0</v>
      </c>
      <c r="N19" s="126">
        <f t="shared" si="5"/>
        <v>0</v>
      </c>
      <c r="O19" s="151">
        <f t="shared" si="7"/>
        <v>0</v>
      </c>
    </row>
    <row r="20" spans="1:15" ht="33.75" x14ac:dyDescent="0.2">
      <c r="A20" s="10">
        <f>+IF(I20&gt;0,MAX(A$14:A19)+1,0)</f>
        <v>0</v>
      </c>
      <c r="B20" s="90" t="s">
        <v>26</v>
      </c>
      <c r="C20" s="384"/>
      <c r="D20" s="383"/>
      <c r="E20" s="381"/>
      <c r="F20" s="206">
        <f t="shared" si="0"/>
        <v>0</v>
      </c>
      <c r="G20" s="377">
        <f t="shared" si="1"/>
        <v>0</v>
      </c>
      <c r="H20" s="374"/>
      <c r="I20" s="569"/>
      <c r="J20" s="126">
        <f t="shared" si="2"/>
        <v>0</v>
      </c>
      <c r="K20" s="126">
        <f t="shared" si="3"/>
        <v>0</v>
      </c>
      <c r="L20" s="151">
        <f t="shared" si="6"/>
        <v>0</v>
      </c>
      <c r="M20" s="126">
        <f t="shared" si="4"/>
        <v>0</v>
      </c>
      <c r="N20" s="126">
        <f t="shared" si="5"/>
        <v>0</v>
      </c>
      <c r="O20" s="151">
        <f t="shared" si="7"/>
        <v>0</v>
      </c>
    </row>
    <row r="21" spans="1:15" ht="22.5" x14ac:dyDescent="0.2">
      <c r="A21" s="10">
        <f>+IF(I21&gt;0,MAX(A$14:A20)+1,0)</f>
        <v>0</v>
      </c>
      <c r="B21" s="90" t="s">
        <v>27</v>
      </c>
      <c r="C21" s="384"/>
      <c r="D21" s="383"/>
      <c r="E21" s="381"/>
      <c r="F21" s="206">
        <f t="shared" si="0"/>
        <v>0</v>
      </c>
      <c r="G21" s="377">
        <f t="shared" si="1"/>
        <v>0</v>
      </c>
      <c r="H21" s="374"/>
      <c r="I21" s="569"/>
      <c r="J21" s="126">
        <f t="shared" si="2"/>
        <v>0</v>
      </c>
      <c r="K21" s="126">
        <f t="shared" si="3"/>
        <v>0</v>
      </c>
      <c r="L21" s="151">
        <f t="shared" si="6"/>
        <v>0</v>
      </c>
      <c r="M21" s="126">
        <f t="shared" si="4"/>
        <v>0</v>
      </c>
      <c r="N21" s="126">
        <f t="shared" si="5"/>
        <v>0</v>
      </c>
      <c r="O21" s="151">
        <f t="shared" si="7"/>
        <v>0</v>
      </c>
    </row>
    <row r="22" spans="1:15" ht="22.5" x14ac:dyDescent="0.2">
      <c r="A22" s="10">
        <f>+IF(I22&gt;0,MAX(A$14:A21)+1,0)</f>
        <v>0</v>
      </c>
      <c r="B22" s="90" t="s">
        <v>28</v>
      </c>
      <c r="C22" s="384"/>
      <c r="D22" s="383"/>
      <c r="E22" s="381"/>
      <c r="F22" s="206">
        <f t="shared" si="0"/>
        <v>0</v>
      </c>
      <c r="G22" s="377">
        <f t="shared" si="1"/>
        <v>0</v>
      </c>
      <c r="H22" s="374"/>
      <c r="I22" s="569"/>
      <c r="J22" s="126">
        <f t="shared" si="2"/>
        <v>0</v>
      </c>
      <c r="K22" s="126">
        <f t="shared" si="3"/>
        <v>0</v>
      </c>
      <c r="L22" s="151">
        <f t="shared" si="6"/>
        <v>0</v>
      </c>
      <c r="M22" s="126">
        <f t="shared" si="4"/>
        <v>0</v>
      </c>
      <c r="N22" s="126">
        <f t="shared" si="5"/>
        <v>0</v>
      </c>
      <c r="O22" s="151">
        <f t="shared" si="7"/>
        <v>0</v>
      </c>
    </row>
    <row r="23" spans="1:15" ht="16.899999999999999" customHeight="1" x14ac:dyDescent="0.2">
      <c r="A23" s="10">
        <f>+IF(I23&gt;0,MAX(A$14:A22)+1,0)</f>
        <v>0</v>
      </c>
      <c r="B23" s="90" t="s">
        <v>29</v>
      </c>
      <c r="C23" s="384"/>
      <c r="D23" s="383"/>
      <c r="E23" s="381"/>
      <c r="F23" s="206">
        <f t="shared" si="0"/>
        <v>0</v>
      </c>
      <c r="G23" s="377">
        <f t="shared" si="1"/>
        <v>0</v>
      </c>
      <c r="H23" s="374"/>
      <c r="I23" s="569"/>
      <c r="J23" s="126">
        <f t="shared" si="2"/>
        <v>0</v>
      </c>
      <c r="K23" s="126">
        <f t="shared" si="3"/>
        <v>0</v>
      </c>
      <c r="L23" s="151">
        <f t="shared" si="6"/>
        <v>0</v>
      </c>
      <c r="M23" s="126">
        <f t="shared" si="4"/>
        <v>0</v>
      </c>
      <c r="N23" s="126">
        <f t="shared" si="5"/>
        <v>0</v>
      </c>
      <c r="O23" s="151">
        <f t="shared" si="7"/>
        <v>0</v>
      </c>
    </row>
    <row r="24" spans="1:15" ht="15" customHeight="1" x14ac:dyDescent="0.2">
      <c r="A24" s="10">
        <f>+IF(I24&gt;0,MAX(A$14:A23)+1,0)</f>
        <v>0</v>
      </c>
      <c r="B24" s="90" t="s">
        <v>30</v>
      </c>
      <c r="C24" s="384"/>
      <c r="D24" s="383"/>
      <c r="E24" s="381"/>
      <c r="F24" s="206">
        <f t="shared" si="0"/>
        <v>0</v>
      </c>
      <c r="G24" s="377">
        <f t="shared" si="1"/>
        <v>0</v>
      </c>
      <c r="H24" s="374"/>
      <c r="I24" s="569"/>
      <c r="J24" s="126">
        <f t="shared" si="2"/>
        <v>0</v>
      </c>
      <c r="K24" s="126">
        <f t="shared" si="3"/>
        <v>0</v>
      </c>
      <c r="L24" s="151">
        <f t="shared" si="6"/>
        <v>0</v>
      </c>
      <c r="M24" s="126">
        <f t="shared" si="4"/>
        <v>0</v>
      </c>
      <c r="N24" s="126">
        <f t="shared" si="5"/>
        <v>0</v>
      </c>
      <c r="O24" s="151">
        <f t="shared" si="7"/>
        <v>0</v>
      </c>
    </row>
    <row r="25" spans="1:15" x14ac:dyDescent="0.2">
      <c r="B25" s="378" t="s">
        <v>415</v>
      </c>
      <c r="C25" s="379">
        <f>SUM(C15:C24)</f>
        <v>0</v>
      </c>
      <c r="D25" s="380"/>
      <c r="E25" s="380"/>
      <c r="F25" s="379">
        <f t="shared" ref="F25:G25" si="8">SUM(F15:F24)</f>
        <v>0</v>
      </c>
      <c r="G25" s="379">
        <f t="shared" si="8"/>
        <v>0</v>
      </c>
      <c r="H25" s="377"/>
      <c r="I25" s="379">
        <f t="shared" ref="I25" si="9">SUM(I15:I24)</f>
        <v>0</v>
      </c>
      <c r="J25" s="412">
        <f t="shared" ref="J25:O25" si="10">SUM(J15:J24)</f>
        <v>0</v>
      </c>
      <c r="K25" s="412">
        <f t="shared" si="10"/>
        <v>0</v>
      </c>
      <c r="L25" s="412">
        <f t="shared" si="10"/>
        <v>0</v>
      </c>
      <c r="M25" s="412">
        <f t="shared" si="10"/>
        <v>0</v>
      </c>
      <c r="N25" s="412">
        <f t="shared" si="10"/>
        <v>0</v>
      </c>
      <c r="O25" s="412">
        <f t="shared" si="10"/>
        <v>0</v>
      </c>
    </row>
    <row r="29" spans="1:15" hidden="1" x14ac:dyDescent="0.2">
      <c r="B29" s="10">
        <f>+COLUMN(B:B)</f>
        <v>2</v>
      </c>
      <c r="C29" s="10">
        <f t="shared" ref="C29:O29" si="11">+COLUMN(C:C)</f>
        <v>3</v>
      </c>
      <c r="D29" s="10">
        <f t="shared" si="11"/>
        <v>4</v>
      </c>
      <c r="E29" s="10">
        <f t="shared" si="11"/>
        <v>5</v>
      </c>
      <c r="F29" s="10">
        <f t="shared" si="11"/>
        <v>6</v>
      </c>
      <c r="G29" s="10">
        <f t="shared" si="11"/>
        <v>7</v>
      </c>
      <c r="H29" s="10">
        <f t="shared" si="11"/>
        <v>8</v>
      </c>
      <c r="I29" s="10">
        <f t="shared" si="11"/>
        <v>9</v>
      </c>
      <c r="J29" s="10">
        <f t="shared" si="11"/>
        <v>10</v>
      </c>
      <c r="K29" s="10">
        <f t="shared" si="11"/>
        <v>11</v>
      </c>
      <c r="L29" s="10">
        <f t="shared" si="11"/>
        <v>12</v>
      </c>
      <c r="M29" s="10">
        <f t="shared" si="11"/>
        <v>13</v>
      </c>
      <c r="N29" s="10">
        <f t="shared" si="11"/>
        <v>14</v>
      </c>
      <c r="O29" s="10">
        <f t="shared" si="11"/>
        <v>15</v>
      </c>
    </row>
  </sheetData>
  <sheetProtection algorithmName="SHA-512" hashValue="pYQJLYZS5GcFDcv145AZqbEOJDF2EPR2yruILyWPBeOT7DdURKYGwM4qmUqM5JmoyZf8buPOxRQo47NhbQ8CWw==" saltValue="riY9j1od3+6cK6ipVybDqw==" spinCount="100000" sheet="1" objects="1" scenarios="1"/>
  <mergeCells count="6">
    <mergeCell ref="M10:O10"/>
    <mergeCell ref="C4:H4"/>
    <mergeCell ref="C3:H3"/>
    <mergeCell ref="J10:L10"/>
    <mergeCell ref="B10:I10"/>
    <mergeCell ref="B9:I9"/>
  </mergeCells>
  <conditionalFormatting sqref="I15:I25">
    <cfRule type="expression" dxfId="28" priority="1">
      <formula>OR(AND(C15&gt;0,I15=0),C15&gt;I15)</formula>
    </cfRule>
  </conditionalFormatting>
  <pageMargins left="0.11811023622047245" right="0.11811023622047245" top="0.15748031496062992" bottom="0.15748031496062992" header="0.31496062992125984" footer="0.31496062992125984"/>
  <pageSetup paperSize="9" scale="85" orientation="portrait" r:id="rId1"/>
  <colBreaks count="1" manualBreakCount="1">
    <brk id="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69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C6" sqref="C6"/>
    </sheetView>
  </sheetViews>
  <sheetFormatPr defaultColWidth="9.140625" defaultRowHeight="11.25" x14ac:dyDescent="0.2"/>
  <cols>
    <col min="1" max="1" width="24.140625" style="10" hidden="1" customWidth="1"/>
    <col min="2" max="2" width="23.140625" style="10" customWidth="1"/>
    <col min="3" max="3" width="13.85546875" style="10" customWidth="1"/>
    <col min="4" max="4" width="15.42578125" style="10" customWidth="1"/>
    <col min="5" max="5" width="13.85546875" style="10" customWidth="1"/>
    <col min="6" max="6" width="15" style="10" customWidth="1"/>
    <col min="7" max="7" width="13.42578125" style="10" customWidth="1"/>
    <col min="8" max="8" width="15.28515625" style="10" customWidth="1"/>
    <col min="9" max="9" width="14" style="10" customWidth="1"/>
    <col min="10" max="10" width="13.140625" style="10" customWidth="1"/>
    <col min="11" max="12" width="10.7109375" style="10" customWidth="1"/>
    <col min="13" max="13" width="11.7109375" style="10" customWidth="1"/>
    <col min="14" max="14" width="12.5703125" style="10" customWidth="1"/>
    <col min="15" max="15" width="12.140625" style="10" customWidth="1"/>
    <col min="16" max="16" width="14.28515625" style="10" hidden="1" customWidth="1"/>
    <col min="17" max="17" width="10.5703125" style="10" hidden="1" customWidth="1"/>
    <col min="18" max="18" width="8.7109375" style="10" hidden="1" customWidth="1"/>
    <col min="19" max="21" width="9.28515625" style="10" hidden="1" customWidth="1"/>
    <col min="22" max="22" width="10.28515625" style="10" hidden="1" customWidth="1"/>
    <col min="23" max="23" width="14.28515625" style="10" hidden="1" customWidth="1"/>
    <col min="24" max="24" width="11.7109375" style="10" hidden="1" customWidth="1"/>
    <col min="25" max="25" width="11" style="10" hidden="1" customWidth="1"/>
    <col min="26" max="26" width="7.28515625" style="10" hidden="1" customWidth="1"/>
    <col min="27" max="27" width="9.42578125" style="10" hidden="1" customWidth="1"/>
    <col min="28" max="28" width="10" style="10" hidden="1" customWidth="1"/>
    <col min="29" max="29" width="14.140625" style="10" hidden="1" customWidth="1"/>
    <col min="30" max="30" width="12.28515625" style="10" hidden="1" customWidth="1"/>
    <col min="31" max="31" width="11.140625" style="10" hidden="1" customWidth="1"/>
    <col min="32" max="32" width="11.42578125" style="10" hidden="1" customWidth="1"/>
    <col min="33" max="16384" width="9.140625" style="10"/>
  </cols>
  <sheetData>
    <row r="1" spans="1:32" ht="18" x14ac:dyDescent="0.2">
      <c r="A1" s="10">
        <f>+MAX(A15:A353)</f>
        <v>0</v>
      </c>
      <c r="B1" s="59"/>
      <c r="C1" s="59"/>
      <c r="D1" s="158" t="s">
        <v>537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158"/>
      <c r="S1" s="59"/>
      <c r="T1" s="59"/>
      <c r="U1" s="59"/>
      <c r="V1" s="59"/>
      <c r="W1" s="59"/>
      <c r="X1" s="59"/>
      <c r="Y1" s="59"/>
      <c r="Z1" s="59"/>
      <c r="AA1" s="59"/>
      <c r="AB1" s="59"/>
      <c r="AC1" s="158"/>
    </row>
    <row r="2" spans="1:32" ht="12.75" customHeight="1" x14ac:dyDescent="0.2">
      <c r="B2" s="343" t="s">
        <v>0</v>
      </c>
      <c r="C2" s="636" t="str">
        <f>+'1 -sredstva'!F3</f>
        <v/>
      </c>
      <c r="D2" s="637"/>
      <c r="E2" s="637"/>
      <c r="F2" s="637"/>
      <c r="G2" s="637"/>
      <c r="H2" s="637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59"/>
      <c r="AE2" s="158"/>
    </row>
    <row r="3" spans="1:32" x14ac:dyDescent="0.2">
      <c r="B3" s="343" t="s">
        <v>1</v>
      </c>
      <c r="C3" s="393" t="str">
        <f>+'1 -sredstva'!F4</f>
        <v/>
      </c>
      <c r="D3" s="295"/>
      <c r="E3" s="295"/>
      <c r="F3" s="295"/>
      <c r="G3" s="295"/>
      <c r="H3" s="295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59"/>
    </row>
    <row r="4" spans="1:32" x14ac:dyDescent="0.2">
      <c r="B4" s="343" t="s">
        <v>14</v>
      </c>
      <c r="C4" s="63">
        <f>'1 -sredstva'!$D$3</f>
        <v>0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</row>
    <row r="5" spans="1:32" ht="12" thickBot="1" x14ac:dyDescent="0.25">
      <c r="B5" s="343" t="s">
        <v>15</v>
      </c>
      <c r="C5" s="294">
        <f>'1 -sredstva'!$D$4</f>
        <v>0</v>
      </c>
      <c r="D5" s="397"/>
      <c r="E5" s="397"/>
      <c r="F5" s="397"/>
      <c r="G5" s="397"/>
      <c r="H5" s="397"/>
      <c r="I5" s="397"/>
      <c r="J5" s="395"/>
      <c r="K5" s="395"/>
      <c r="L5" s="395"/>
      <c r="M5" s="395"/>
      <c r="N5" s="395"/>
      <c r="O5" s="395"/>
      <c r="P5" s="395"/>
      <c r="Q5" s="396"/>
      <c r="R5" s="396"/>
      <c r="S5" s="396"/>
      <c r="T5" s="396"/>
      <c r="U5" s="396"/>
      <c r="V5" s="396"/>
      <c r="W5" s="396"/>
      <c r="X5" s="396"/>
      <c r="Y5" s="59"/>
      <c r="Z5" s="127"/>
      <c r="AA5" s="59"/>
      <c r="AB5" s="59"/>
      <c r="AC5" s="59"/>
    </row>
    <row r="6" spans="1:32" ht="16.5" thickBot="1" x14ac:dyDescent="0.3">
      <c r="B6" s="355" t="s">
        <v>448</v>
      </c>
      <c r="C6" s="160"/>
      <c r="D6" s="391" t="s">
        <v>370</v>
      </c>
      <c r="E6" s="391"/>
      <c r="F6" s="391"/>
      <c r="G6" s="391"/>
      <c r="H6" s="391"/>
      <c r="I6" s="391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10">
        <f>+'1а - drž.sek,drž.sl. i nam.'!Z4</f>
        <v>1530</v>
      </c>
    </row>
    <row r="7" spans="1:32" x14ac:dyDescent="0.2">
      <c r="B7" s="349" t="s">
        <v>447</v>
      </c>
      <c r="C7" s="353" t="str">
        <f>+'1 -sredstva'!$E$2</f>
        <v/>
      </c>
      <c r="D7" s="392"/>
      <c r="E7" s="392"/>
      <c r="F7" s="392"/>
      <c r="G7" s="392"/>
      <c r="H7" s="392"/>
      <c r="I7" s="392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1:32" ht="15.75" x14ac:dyDescent="0.2">
      <c r="A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10">
        <f>+'1b - izabrana lica u Vl,NS i US'!J11</f>
        <v>0.70099999999999996</v>
      </c>
    </row>
    <row r="9" spans="1:32" ht="15" customHeight="1" x14ac:dyDescent="0.2">
      <c r="B9" s="570" t="s">
        <v>926</v>
      </c>
      <c r="C9" s="571"/>
      <c r="D9" s="571"/>
      <c r="E9" s="571"/>
      <c r="F9" s="571"/>
      <c r="G9" s="571"/>
      <c r="H9" s="571"/>
      <c r="I9" s="571"/>
      <c r="J9" s="150"/>
      <c r="K9" s="150"/>
      <c r="L9" s="150"/>
      <c r="M9" s="150"/>
      <c r="N9" s="150"/>
      <c r="O9" s="150"/>
      <c r="P9" s="150"/>
      <c r="Q9" s="565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566"/>
      <c r="AE9" s="567"/>
      <c r="AF9" s="567"/>
    </row>
    <row r="10" spans="1:32" ht="15" customHeight="1" x14ac:dyDescent="0.2">
      <c r="B10" s="549"/>
      <c r="C10" s="150"/>
      <c r="D10" s="150"/>
      <c r="E10" s="150"/>
      <c r="F10" s="150"/>
      <c r="G10" s="150"/>
      <c r="H10" s="150"/>
      <c r="I10" s="150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50"/>
      <c r="Z10" s="147"/>
      <c r="AA10" s="147"/>
      <c r="AB10" s="150"/>
      <c r="AC10" s="150"/>
      <c r="AD10" s="148"/>
      <c r="AE10" s="154">
        <f>+'1а - drž.sek,drž.sl. i nam.'!AC11</f>
        <v>0.17150000000000001</v>
      </c>
      <c r="AF10" s="154">
        <f>+AE10</f>
        <v>0.17150000000000001</v>
      </c>
    </row>
    <row r="11" spans="1:32" ht="37.5" customHeight="1" x14ac:dyDescent="0.2">
      <c r="B11" s="638" t="s">
        <v>52</v>
      </c>
      <c r="C11" s="640" t="s">
        <v>471</v>
      </c>
      <c r="D11" s="641"/>
      <c r="E11" s="642" t="s">
        <v>474</v>
      </c>
      <c r="F11" s="642"/>
      <c r="G11" s="643" t="s">
        <v>475</v>
      </c>
      <c r="H11" s="643"/>
      <c r="I11" s="644" t="s">
        <v>530</v>
      </c>
      <c r="J11" s="632" t="s">
        <v>880</v>
      </c>
      <c r="K11" s="634" t="s">
        <v>20</v>
      </c>
      <c r="L11" s="635"/>
      <c r="M11" s="651" t="s">
        <v>77</v>
      </c>
      <c r="N11" s="651" t="s">
        <v>78</v>
      </c>
      <c r="O11" s="651" t="s">
        <v>79</v>
      </c>
      <c r="P11" s="653" t="s">
        <v>531</v>
      </c>
      <c r="Q11" s="654"/>
      <c r="R11" s="654"/>
      <c r="S11" s="655" t="s">
        <v>532</v>
      </c>
      <c r="T11" s="656"/>
      <c r="U11" s="656"/>
      <c r="V11" s="657"/>
      <c r="W11" s="646" t="s">
        <v>895</v>
      </c>
      <c r="X11" s="647"/>
      <c r="Y11" s="647"/>
      <c r="Z11" s="648" t="s">
        <v>896</v>
      </c>
      <c r="AA11" s="649"/>
      <c r="AB11" s="649"/>
      <c r="AC11" s="650"/>
      <c r="AD11" s="537"/>
      <c r="AE11" s="538"/>
    </row>
    <row r="12" spans="1:32" ht="56.25" x14ac:dyDescent="0.2">
      <c r="B12" s="639"/>
      <c r="C12" s="460" t="s">
        <v>528</v>
      </c>
      <c r="D12" s="409" t="s">
        <v>871</v>
      </c>
      <c r="E12" s="410" t="s">
        <v>529</v>
      </c>
      <c r="F12" s="409" t="s">
        <v>871</v>
      </c>
      <c r="G12" s="411" t="s">
        <v>533</v>
      </c>
      <c r="H12" s="409" t="s">
        <v>871</v>
      </c>
      <c r="I12" s="645"/>
      <c r="J12" s="633"/>
      <c r="K12" s="74" t="s">
        <v>80</v>
      </c>
      <c r="L12" s="74" t="s">
        <v>81</v>
      </c>
      <c r="M12" s="652"/>
      <c r="N12" s="652"/>
      <c r="O12" s="652"/>
      <c r="P12" s="452" t="s">
        <v>355</v>
      </c>
      <c r="Q12" s="453" t="s">
        <v>356</v>
      </c>
      <c r="R12" s="453" t="s">
        <v>485</v>
      </c>
      <c r="S12" s="402" t="s">
        <v>355</v>
      </c>
      <c r="T12" s="403" t="s">
        <v>356</v>
      </c>
      <c r="U12" s="403" t="s">
        <v>473</v>
      </c>
      <c r="V12" s="404" t="s">
        <v>361</v>
      </c>
      <c r="W12" s="452" t="s">
        <v>355</v>
      </c>
      <c r="X12" s="453" t="s">
        <v>356</v>
      </c>
      <c r="Y12" s="453" t="s">
        <v>485</v>
      </c>
      <c r="Z12" s="405" t="s">
        <v>510</v>
      </c>
      <c r="AA12" s="405" t="s">
        <v>511</v>
      </c>
      <c r="AB12" s="405" t="s">
        <v>473</v>
      </c>
      <c r="AC12" s="406" t="s">
        <v>361</v>
      </c>
    </row>
    <row r="13" spans="1:32" s="32" customFormat="1" ht="23.25" customHeight="1" x14ac:dyDescent="0.2">
      <c r="A13" s="31"/>
      <c r="B13" s="75">
        <v>1</v>
      </c>
      <c r="C13" s="76">
        <v>2</v>
      </c>
      <c r="D13" s="76">
        <v>3</v>
      </c>
      <c r="E13" s="77">
        <v>4</v>
      </c>
      <c r="F13" s="77">
        <v>5</v>
      </c>
      <c r="G13" s="390">
        <v>6</v>
      </c>
      <c r="H13" s="390">
        <v>7</v>
      </c>
      <c r="I13" s="76" t="s">
        <v>884</v>
      </c>
      <c r="J13" s="76" t="s">
        <v>885</v>
      </c>
      <c r="K13" s="76">
        <v>10</v>
      </c>
      <c r="L13" s="76">
        <v>11</v>
      </c>
      <c r="M13" s="76" t="s">
        <v>886</v>
      </c>
      <c r="N13" s="76">
        <v>13</v>
      </c>
      <c r="O13" s="76" t="s">
        <v>887</v>
      </c>
      <c r="P13" s="76" t="s">
        <v>888</v>
      </c>
      <c r="Q13" s="76" t="s">
        <v>889</v>
      </c>
      <c r="R13" s="76" t="s">
        <v>890</v>
      </c>
      <c r="S13" s="76">
        <v>18</v>
      </c>
      <c r="T13" s="76">
        <v>19</v>
      </c>
      <c r="U13" s="76" t="s">
        <v>891</v>
      </c>
      <c r="V13" s="76">
        <v>21</v>
      </c>
      <c r="W13" s="76" t="s">
        <v>892</v>
      </c>
      <c r="X13" s="76" t="s">
        <v>893</v>
      </c>
      <c r="Y13" s="76" t="s">
        <v>894</v>
      </c>
      <c r="Z13" s="76">
        <v>25</v>
      </c>
      <c r="AA13" s="76">
        <v>26</v>
      </c>
      <c r="AB13" s="162" t="s">
        <v>472</v>
      </c>
      <c r="AC13" s="162">
        <v>28</v>
      </c>
    </row>
    <row r="14" spans="1:32" x14ac:dyDescent="0.2">
      <c r="B14" s="2" t="s">
        <v>53</v>
      </c>
      <c r="C14" s="66"/>
      <c r="D14" s="343"/>
      <c r="E14" s="502"/>
      <c r="F14" s="503"/>
      <c r="G14" s="502"/>
      <c r="H14" s="503"/>
      <c r="I14" s="572"/>
      <c r="J14" s="178"/>
      <c r="K14" s="66"/>
      <c r="L14" s="66"/>
      <c r="M14" s="135"/>
      <c r="N14" s="343"/>
      <c r="O14" s="135"/>
      <c r="V14" s="151"/>
      <c r="AB14" s="163"/>
      <c r="AC14" s="164"/>
    </row>
    <row r="15" spans="1:32" x14ac:dyDescent="0.2">
      <c r="A15" s="10">
        <f>+IF(OR(D15&gt;0,J15&gt;0),MAX(A$14:A14)+1,0)</f>
        <v>0</v>
      </c>
      <c r="B15" s="376"/>
      <c r="C15" s="376"/>
      <c r="D15" s="376"/>
      <c r="E15" s="11"/>
      <c r="F15" s="376"/>
      <c r="G15" s="11"/>
      <c r="H15" s="376"/>
      <c r="I15" s="573">
        <f t="shared" ref="I15:I46" si="0">+E15+G15</f>
        <v>0</v>
      </c>
      <c r="J15" s="135">
        <f t="shared" ref="J15:J46" si="1">+F15+H15</f>
        <v>0</v>
      </c>
      <c r="K15" s="376"/>
      <c r="L15" s="376"/>
      <c r="M15" s="135">
        <f>+K15+L15</f>
        <v>0</v>
      </c>
      <c r="N15" s="576"/>
      <c r="O15" s="136">
        <f t="shared" ref="O15:O46" si="2">+M15*N15</f>
        <v>0</v>
      </c>
      <c r="P15" s="126">
        <f t="shared" ref="P15:P46" si="3">+O15*C15</f>
        <v>0</v>
      </c>
      <c r="Q15" s="126">
        <f t="shared" ref="Q15:Q46" si="4">+O15*E15+O15*G15*0.8</f>
        <v>0</v>
      </c>
      <c r="R15" s="161">
        <f>+P15+Q15</f>
        <v>0</v>
      </c>
      <c r="S15" s="126">
        <f t="shared" ref="S15:S46" si="5">+($O15-$AD$6)/$AD$8*C15</f>
        <v>0</v>
      </c>
      <c r="T15" s="126">
        <f t="shared" ref="T15:T46" si="6">+($O15-$AD$6)/$AD$8*E15+($O15-$AD$6)/$AD$8*G15*0.8</f>
        <v>0</v>
      </c>
      <c r="U15" s="161">
        <f>+S15+T15</f>
        <v>0</v>
      </c>
      <c r="V15" s="157">
        <f t="shared" ref="V15:V46" si="7">+U15*AE$10</f>
        <v>0</v>
      </c>
      <c r="W15" s="126">
        <f t="shared" ref="W15:W46" si="8">+O15*D15</f>
        <v>0</v>
      </c>
      <c r="X15" s="126">
        <f t="shared" ref="X15:X46" si="9">+O15*F15+O15*H15*0.8</f>
        <v>0</v>
      </c>
      <c r="Y15" s="161">
        <f>+W15+X15</f>
        <v>0</v>
      </c>
      <c r="Z15" s="126">
        <f t="shared" ref="Z15:Z46" si="10">+($O15-$AD$6)/$AD$8*$D15</f>
        <v>0</v>
      </c>
      <c r="AA15" s="126">
        <f t="shared" ref="AA15:AA46" si="11">+($O15-$AD$6)/$AD$8*$F15+($O15-$AD$6)/$AD$8*$H15*0.8</f>
        <v>0</v>
      </c>
      <c r="AB15" s="165">
        <f>+Z15+AA15</f>
        <v>0</v>
      </c>
      <c r="AC15" s="164">
        <f t="shared" ref="AC15:AC46" si="12">+AB15*AF$10</f>
        <v>0</v>
      </c>
    </row>
    <row r="16" spans="1:32" x14ac:dyDescent="0.2">
      <c r="A16" s="10">
        <f>+IF(OR(D16&gt;0,J16&gt;0),MAX(A$14:A15)+1,0)</f>
        <v>0</v>
      </c>
      <c r="B16" s="376"/>
      <c r="C16" s="376"/>
      <c r="D16" s="376"/>
      <c r="E16" s="11"/>
      <c r="F16" s="376"/>
      <c r="G16" s="11"/>
      <c r="H16" s="376"/>
      <c r="I16" s="573">
        <f t="shared" si="0"/>
        <v>0</v>
      </c>
      <c r="J16" s="135">
        <f t="shared" si="1"/>
        <v>0</v>
      </c>
      <c r="K16" s="376"/>
      <c r="L16" s="376"/>
      <c r="M16" s="135">
        <f>+K16+L16</f>
        <v>0</v>
      </c>
      <c r="N16" s="576"/>
      <c r="O16" s="136">
        <f t="shared" si="2"/>
        <v>0</v>
      </c>
      <c r="P16" s="126">
        <f t="shared" si="3"/>
        <v>0</v>
      </c>
      <c r="Q16" s="126">
        <f t="shared" si="4"/>
        <v>0</v>
      </c>
      <c r="R16" s="161">
        <f t="shared" ref="R16:R79" si="13">+P16+Q16</f>
        <v>0</v>
      </c>
      <c r="S16" s="126">
        <f t="shared" si="5"/>
        <v>0</v>
      </c>
      <c r="T16" s="126">
        <f t="shared" si="6"/>
        <v>0</v>
      </c>
      <c r="U16" s="161">
        <f t="shared" ref="U16:U79" si="14">+S16+T16</f>
        <v>0</v>
      </c>
      <c r="V16" s="157">
        <f t="shared" si="7"/>
        <v>0</v>
      </c>
      <c r="W16" s="126">
        <f t="shared" si="8"/>
        <v>0</v>
      </c>
      <c r="X16" s="126">
        <f t="shared" si="9"/>
        <v>0</v>
      </c>
      <c r="Y16" s="161">
        <f t="shared" ref="Y16:Y79" si="15">+W16+X16</f>
        <v>0</v>
      </c>
      <c r="Z16" s="126">
        <f t="shared" si="10"/>
        <v>0</v>
      </c>
      <c r="AA16" s="126">
        <f t="shared" si="11"/>
        <v>0</v>
      </c>
      <c r="AB16" s="165">
        <f t="shared" ref="AB16:AB79" si="16">+Z16+AA16</f>
        <v>0</v>
      </c>
      <c r="AC16" s="164">
        <f t="shared" si="12"/>
        <v>0</v>
      </c>
    </row>
    <row r="17" spans="1:29" x14ac:dyDescent="0.2">
      <c r="A17" s="10">
        <f>+IF(OR(D17&gt;0,J17&gt;0),MAX(A$14:A16)+1,0)</f>
        <v>0</v>
      </c>
      <c r="B17" s="407"/>
      <c r="C17" s="376"/>
      <c r="D17" s="376"/>
      <c r="E17" s="11"/>
      <c r="F17" s="376"/>
      <c r="G17" s="11"/>
      <c r="H17" s="376"/>
      <c r="I17" s="573">
        <f t="shared" si="0"/>
        <v>0</v>
      </c>
      <c r="J17" s="135">
        <f t="shared" si="1"/>
        <v>0</v>
      </c>
      <c r="K17" s="376"/>
      <c r="L17" s="376"/>
      <c r="M17" s="135">
        <f t="shared" ref="M17:M80" si="17">+K17+L17</f>
        <v>0</v>
      </c>
      <c r="N17" s="576"/>
      <c r="O17" s="136">
        <f t="shared" si="2"/>
        <v>0</v>
      </c>
      <c r="P17" s="126">
        <f t="shared" si="3"/>
        <v>0</v>
      </c>
      <c r="Q17" s="126">
        <f t="shared" si="4"/>
        <v>0</v>
      </c>
      <c r="R17" s="161">
        <f t="shared" si="13"/>
        <v>0</v>
      </c>
      <c r="S17" s="126">
        <f t="shared" si="5"/>
        <v>0</v>
      </c>
      <c r="T17" s="126">
        <f t="shared" si="6"/>
        <v>0</v>
      </c>
      <c r="U17" s="161">
        <f t="shared" si="14"/>
        <v>0</v>
      </c>
      <c r="V17" s="157">
        <f t="shared" si="7"/>
        <v>0</v>
      </c>
      <c r="W17" s="126">
        <f t="shared" si="8"/>
        <v>0</v>
      </c>
      <c r="X17" s="126">
        <f t="shared" si="9"/>
        <v>0</v>
      </c>
      <c r="Y17" s="161">
        <f t="shared" si="15"/>
        <v>0</v>
      </c>
      <c r="Z17" s="126">
        <f t="shared" si="10"/>
        <v>0</v>
      </c>
      <c r="AA17" s="126">
        <f t="shared" si="11"/>
        <v>0</v>
      </c>
      <c r="AB17" s="165">
        <f t="shared" si="16"/>
        <v>0</v>
      </c>
      <c r="AC17" s="164">
        <f t="shared" si="12"/>
        <v>0</v>
      </c>
    </row>
    <row r="18" spans="1:29" x14ac:dyDescent="0.2">
      <c r="A18" s="10">
        <f>+IF(OR(D18&gt;0,J18&gt;0),MAX(A$14:A17)+1,0)</f>
        <v>0</v>
      </c>
      <c r="B18" s="407"/>
      <c r="C18" s="376"/>
      <c r="D18" s="376"/>
      <c r="E18" s="11"/>
      <c r="F18" s="376"/>
      <c r="G18" s="11"/>
      <c r="H18" s="376"/>
      <c r="I18" s="573">
        <f t="shared" si="0"/>
        <v>0</v>
      </c>
      <c r="J18" s="135">
        <f t="shared" si="1"/>
        <v>0</v>
      </c>
      <c r="K18" s="376"/>
      <c r="L18" s="376"/>
      <c r="M18" s="135">
        <f t="shared" si="17"/>
        <v>0</v>
      </c>
      <c r="N18" s="576"/>
      <c r="O18" s="136">
        <f t="shared" si="2"/>
        <v>0</v>
      </c>
      <c r="P18" s="126">
        <f t="shared" si="3"/>
        <v>0</v>
      </c>
      <c r="Q18" s="126">
        <f t="shared" si="4"/>
        <v>0</v>
      </c>
      <c r="R18" s="161">
        <f t="shared" si="13"/>
        <v>0</v>
      </c>
      <c r="S18" s="126">
        <f t="shared" si="5"/>
        <v>0</v>
      </c>
      <c r="T18" s="126">
        <f t="shared" si="6"/>
        <v>0</v>
      </c>
      <c r="U18" s="161">
        <f t="shared" si="14"/>
        <v>0</v>
      </c>
      <c r="V18" s="157">
        <f t="shared" si="7"/>
        <v>0</v>
      </c>
      <c r="W18" s="126">
        <f t="shared" si="8"/>
        <v>0</v>
      </c>
      <c r="X18" s="126">
        <f t="shared" si="9"/>
        <v>0</v>
      </c>
      <c r="Y18" s="161">
        <f t="shared" si="15"/>
        <v>0</v>
      </c>
      <c r="Z18" s="126">
        <f t="shared" si="10"/>
        <v>0</v>
      </c>
      <c r="AA18" s="126">
        <f t="shared" si="11"/>
        <v>0</v>
      </c>
      <c r="AB18" s="165">
        <f t="shared" si="16"/>
        <v>0</v>
      </c>
      <c r="AC18" s="164">
        <f t="shared" si="12"/>
        <v>0</v>
      </c>
    </row>
    <row r="19" spans="1:29" x14ac:dyDescent="0.2">
      <c r="A19" s="10">
        <f>+IF(OR(D19&gt;0,J19&gt;0),MAX(A$14:A18)+1,0)</f>
        <v>0</v>
      </c>
      <c r="B19" s="407"/>
      <c r="C19" s="376"/>
      <c r="D19" s="376"/>
      <c r="E19" s="11"/>
      <c r="F19" s="376"/>
      <c r="G19" s="11"/>
      <c r="H19" s="376"/>
      <c r="I19" s="573">
        <f t="shared" si="0"/>
        <v>0</v>
      </c>
      <c r="J19" s="135">
        <f t="shared" si="1"/>
        <v>0</v>
      </c>
      <c r="K19" s="376"/>
      <c r="L19" s="376"/>
      <c r="M19" s="135">
        <f t="shared" si="17"/>
        <v>0</v>
      </c>
      <c r="N19" s="576"/>
      <c r="O19" s="136">
        <f t="shared" si="2"/>
        <v>0</v>
      </c>
      <c r="P19" s="126">
        <f t="shared" si="3"/>
        <v>0</v>
      </c>
      <c r="Q19" s="126">
        <f t="shared" si="4"/>
        <v>0</v>
      </c>
      <c r="R19" s="161">
        <f t="shared" si="13"/>
        <v>0</v>
      </c>
      <c r="S19" s="126">
        <f t="shared" si="5"/>
        <v>0</v>
      </c>
      <c r="T19" s="126">
        <f t="shared" si="6"/>
        <v>0</v>
      </c>
      <c r="U19" s="161">
        <f t="shared" si="14"/>
        <v>0</v>
      </c>
      <c r="V19" s="157">
        <f t="shared" si="7"/>
        <v>0</v>
      </c>
      <c r="W19" s="126">
        <f t="shared" si="8"/>
        <v>0</v>
      </c>
      <c r="X19" s="126">
        <f t="shared" si="9"/>
        <v>0</v>
      </c>
      <c r="Y19" s="161">
        <f t="shared" si="15"/>
        <v>0</v>
      </c>
      <c r="Z19" s="126">
        <f t="shared" si="10"/>
        <v>0</v>
      </c>
      <c r="AA19" s="126">
        <f t="shared" si="11"/>
        <v>0</v>
      </c>
      <c r="AB19" s="165">
        <f t="shared" si="16"/>
        <v>0</v>
      </c>
      <c r="AC19" s="164">
        <f t="shared" si="12"/>
        <v>0</v>
      </c>
    </row>
    <row r="20" spans="1:29" x14ac:dyDescent="0.2">
      <c r="A20" s="10">
        <f>+IF(OR(D20&gt;0,J20&gt;0),MAX(A$14:A19)+1,0)</f>
        <v>0</v>
      </c>
      <c r="B20" s="376"/>
      <c r="C20" s="376"/>
      <c r="D20" s="376"/>
      <c r="E20" s="11"/>
      <c r="F20" s="376"/>
      <c r="G20" s="11"/>
      <c r="H20" s="376"/>
      <c r="I20" s="573">
        <f t="shared" si="0"/>
        <v>0</v>
      </c>
      <c r="J20" s="135">
        <f t="shared" si="1"/>
        <v>0</v>
      </c>
      <c r="K20" s="376"/>
      <c r="L20" s="376"/>
      <c r="M20" s="135">
        <f t="shared" si="17"/>
        <v>0</v>
      </c>
      <c r="N20" s="576"/>
      <c r="O20" s="136">
        <f t="shared" si="2"/>
        <v>0</v>
      </c>
      <c r="P20" s="126">
        <f t="shared" si="3"/>
        <v>0</v>
      </c>
      <c r="Q20" s="126">
        <f t="shared" si="4"/>
        <v>0</v>
      </c>
      <c r="R20" s="161">
        <f t="shared" si="13"/>
        <v>0</v>
      </c>
      <c r="S20" s="126">
        <f t="shared" si="5"/>
        <v>0</v>
      </c>
      <c r="T20" s="126">
        <f t="shared" si="6"/>
        <v>0</v>
      </c>
      <c r="U20" s="161">
        <f t="shared" si="14"/>
        <v>0</v>
      </c>
      <c r="V20" s="157">
        <f t="shared" si="7"/>
        <v>0</v>
      </c>
      <c r="W20" s="126">
        <f t="shared" si="8"/>
        <v>0</v>
      </c>
      <c r="X20" s="126">
        <f t="shared" si="9"/>
        <v>0</v>
      </c>
      <c r="Y20" s="161">
        <f t="shared" si="15"/>
        <v>0</v>
      </c>
      <c r="Z20" s="126">
        <f t="shared" si="10"/>
        <v>0</v>
      </c>
      <c r="AA20" s="126">
        <f t="shared" si="11"/>
        <v>0</v>
      </c>
      <c r="AB20" s="165">
        <f t="shared" si="16"/>
        <v>0</v>
      </c>
      <c r="AC20" s="164">
        <f t="shared" si="12"/>
        <v>0</v>
      </c>
    </row>
    <row r="21" spans="1:29" x14ac:dyDescent="0.2">
      <c r="A21" s="10">
        <f>+IF(OR(D21&gt;0,J21&gt;0),MAX(A$14:A20)+1,0)</f>
        <v>0</v>
      </c>
      <c r="B21" s="376"/>
      <c r="C21" s="376"/>
      <c r="D21" s="376"/>
      <c r="E21" s="11"/>
      <c r="F21" s="376"/>
      <c r="G21" s="11"/>
      <c r="H21" s="376"/>
      <c r="I21" s="573">
        <f t="shared" si="0"/>
        <v>0</v>
      </c>
      <c r="J21" s="135">
        <f t="shared" si="1"/>
        <v>0</v>
      </c>
      <c r="K21" s="376"/>
      <c r="L21" s="376"/>
      <c r="M21" s="135">
        <f t="shared" si="17"/>
        <v>0</v>
      </c>
      <c r="N21" s="576"/>
      <c r="O21" s="136">
        <f t="shared" si="2"/>
        <v>0</v>
      </c>
      <c r="P21" s="126">
        <f t="shared" si="3"/>
        <v>0</v>
      </c>
      <c r="Q21" s="126">
        <f t="shared" si="4"/>
        <v>0</v>
      </c>
      <c r="R21" s="161">
        <f t="shared" si="13"/>
        <v>0</v>
      </c>
      <c r="S21" s="126">
        <f t="shared" si="5"/>
        <v>0</v>
      </c>
      <c r="T21" s="126">
        <f t="shared" si="6"/>
        <v>0</v>
      </c>
      <c r="U21" s="161">
        <f t="shared" si="14"/>
        <v>0</v>
      </c>
      <c r="V21" s="157">
        <f t="shared" si="7"/>
        <v>0</v>
      </c>
      <c r="W21" s="126">
        <f t="shared" si="8"/>
        <v>0</v>
      </c>
      <c r="X21" s="126">
        <f t="shared" si="9"/>
        <v>0</v>
      </c>
      <c r="Y21" s="161">
        <f t="shared" si="15"/>
        <v>0</v>
      </c>
      <c r="Z21" s="126">
        <f t="shared" si="10"/>
        <v>0</v>
      </c>
      <c r="AA21" s="126">
        <f t="shared" si="11"/>
        <v>0</v>
      </c>
      <c r="AB21" s="165">
        <f t="shared" si="16"/>
        <v>0</v>
      </c>
      <c r="AC21" s="164">
        <f t="shared" si="12"/>
        <v>0</v>
      </c>
    </row>
    <row r="22" spans="1:29" x14ac:dyDescent="0.2">
      <c r="A22" s="10">
        <f>+IF(OR(D22&gt;0,J22&gt;0),MAX(A$14:A21)+1,0)</f>
        <v>0</v>
      </c>
      <c r="B22" s="408"/>
      <c r="C22" s="408"/>
      <c r="D22" s="376"/>
      <c r="E22" s="11"/>
      <c r="F22" s="376"/>
      <c r="G22" s="11"/>
      <c r="H22" s="376"/>
      <c r="I22" s="573">
        <f t="shared" si="0"/>
        <v>0</v>
      </c>
      <c r="J22" s="135">
        <f t="shared" si="1"/>
        <v>0</v>
      </c>
      <c r="K22" s="408"/>
      <c r="L22" s="408"/>
      <c r="M22" s="135">
        <f t="shared" si="17"/>
        <v>0</v>
      </c>
      <c r="N22" s="576"/>
      <c r="O22" s="136">
        <f t="shared" si="2"/>
        <v>0</v>
      </c>
      <c r="P22" s="126">
        <f t="shared" si="3"/>
        <v>0</v>
      </c>
      <c r="Q22" s="126">
        <f t="shared" si="4"/>
        <v>0</v>
      </c>
      <c r="R22" s="161">
        <f t="shared" si="13"/>
        <v>0</v>
      </c>
      <c r="S22" s="126">
        <f t="shared" si="5"/>
        <v>0</v>
      </c>
      <c r="T22" s="126">
        <f t="shared" si="6"/>
        <v>0</v>
      </c>
      <c r="U22" s="161">
        <f t="shared" si="14"/>
        <v>0</v>
      </c>
      <c r="V22" s="157">
        <f t="shared" si="7"/>
        <v>0</v>
      </c>
      <c r="W22" s="126">
        <f t="shared" si="8"/>
        <v>0</v>
      </c>
      <c r="X22" s="126">
        <f t="shared" si="9"/>
        <v>0</v>
      </c>
      <c r="Y22" s="161">
        <f t="shared" si="15"/>
        <v>0</v>
      </c>
      <c r="Z22" s="126">
        <f t="shared" si="10"/>
        <v>0</v>
      </c>
      <c r="AA22" s="126">
        <f t="shared" si="11"/>
        <v>0</v>
      </c>
      <c r="AB22" s="165">
        <f t="shared" si="16"/>
        <v>0</v>
      </c>
      <c r="AC22" s="164">
        <f t="shared" si="12"/>
        <v>0</v>
      </c>
    </row>
    <row r="23" spans="1:29" x14ac:dyDescent="0.2">
      <c r="A23" s="10">
        <f>+IF(OR(D23&gt;0,J23&gt;0),MAX(A$14:A22)+1,0)</f>
        <v>0</v>
      </c>
      <c r="B23" s="408"/>
      <c r="C23" s="408"/>
      <c r="D23" s="376"/>
      <c r="E23" s="11"/>
      <c r="F23" s="376"/>
      <c r="G23" s="11"/>
      <c r="H23" s="376"/>
      <c r="I23" s="573">
        <f t="shared" si="0"/>
        <v>0</v>
      </c>
      <c r="J23" s="135">
        <f t="shared" si="1"/>
        <v>0</v>
      </c>
      <c r="K23" s="408"/>
      <c r="L23" s="408"/>
      <c r="M23" s="135">
        <f t="shared" si="17"/>
        <v>0</v>
      </c>
      <c r="N23" s="576"/>
      <c r="O23" s="136">
        <f t="shared" si="2"/>
        <v>0</v>
      </c>
      <c r="P23" s="126">
        <f t="shared" si="3"/>
        <v>0</v>
      </c>
      <c r="Q23" s="126">
        <f t="shared" si="4"/>
        <v>0</v>
      </c>
      <c r="R23" s="161">
        <f t="shared" si="13"/>
        <v>0</v>
      </c>
      <c r="S23" s="126">
        <f t="shared" si="5"/>
        <v>0</v>
      </c>
      <c r="T23" s="126">
        <f t="shared" si="6"/>
        <v>0</v>
      </c>
      <c r="U23" s="161">
        <f t="shared" si="14"/>
        <v>0</v>
      </c>
      <c r="V23" s="157">
        <f t="shared" si="7"/>
        <v>0</v>
      </c>
      <c r="W23" s="126">
        <f t="shared" si="8"/>
        <v>0</v>
      </c>
      <c r="X23" s="126">
        <f t="shared" si="9"/>
        <v>0</v>
      </c>
      <c r="Y23" s="161">
        <f t="shared" si="15"/>
        <v>0</v>
      </c>
      <c r="Z23" s="126">
        <f t="shared" si="10"/>
        <v>0</v>
      </c>
      <c r="AA23" s="126">
        <f t="shared" si="11"/>
        <v>0</v>
      </c>
      <c r="AB23" s="165">
        <f t="shared" si="16"/>
        <v>0</v>
      </c>
      <c r="AC23" s="164">
        <f t="shared" si="12"/>
        <v>0</v>
      </c>
    </row>
    <row r="24" spans="1:29" x14ac:dyDescent="0.2">
      <c r="A24" s="10">
        <f>+IF(OR(D24&gt;0,J24&gt;0),MAX(A$14:A23)+1,0)</f>
        <v>0</v>
      </c>
      <c r="B24" s="408"/>
      <c r="C24" s="408"/>
      <c r="D24" s="376"/>
      <c r="E24" s="11"/>
      <c r="F24" s="376"/>
      <c r="G24" s="11"/>
      <c r="H24" s="376"/>
      <c r="I24" s="573">
        <f t="shared" si="0"/>
        <v>0</v>
      </c>
      <c r="J24" s="135">
        <f t="shared" si="1"/>
        <v>0</v>
      </c>
      <c r="K24" s="408"/>
      <c r="L24" s="408"/>
      <c r="M24" s="135">
        <f t="shared" si="17"/>
        <v>0</v>
      </c>
      <c r="N24" s="576"/>
      <c r="O24" s="136">
        <f t="shared" si="2"/>
        <v>0</v>
      </c>
      <c r="P24" s="126">
        <f t="shared" si="3"/>
        <v>0</v>
      </c>
      <c r="Q24" s="126">
        <f t="shared" si="4"/>
        <v>0</v>
      </c>
      <c r="R24" s="161">
        <f t="shared" si="13"/>
        <v>0</v>
      </c>
      <c r="S24" s="126">
        <f t="shared" si="5"/>
        <v>0</v>
      </c>
      <c r="T24" s="126">
        <f t="shared" si="6"/>
        <v>0</v>
      </c>
      <c r="U24" s="161">
        <f t="shared" si="14"/>
        <v>0</v>
      </c>
      <c r="V24" s="157">
        <f t="shared" si="7"/>
        <v>0</v>
      </c>
      <c r="W24" s="126">
        <f t="shared" si="8"/>
        <v>0</v>
      </c>
      <c r="X24" s="126">
        <f t="shared" si="9"/>
        <v>0</v>
      </c>
      <c r="Y24" s="161">
        <f t="shared" si="15"/>
        <v>0</v>
      </c>
      <c r="Z24" s="126">
        <f t="shared" si="10"/>
        <v>0</v>
      </c>
      <c r="AA24" s="126">
        <f t="shared" si="11"/>
        <v>0</v>
      </c>
      <c r="AB24" s="165">
        <f t="shared" si="16"/>
        <v>0</v>
      </c>
      <c r="AC24" s="164">
        <f t="shared" si="12"/>
        <v>0</v>
      </c>
    </row>
    <row r="25" spans="1:29" x14ac:dyDescent="0.2">
      <c r="A25" s="10">
        <f>+IF(OR(D25&gt;0,J25&gt;0),MAX(A$14:A24)+1,0)</f>
        <v>0</v>
      </c>
      <c r="B25" s="408"/>
      <c r="C25" s="408"/>
      <c r="D25" s="376"/>
      <c r="E25" s="11"/>
      <c r="F25" s="376"/>
      <c r="G25" s="11"/>
      <c r="H25" s="376"/>
      <c r="I25" s="573">
        <f t="shared" si="0"/>
        <v>0</v>
      </c>
      <c r="J25" s="135">
        <f t="shared" si="1"/>
        <v>0</v>
      </c>
      <c r="K25" s="408"/>
      <c r="L25" s="408"/>
      <c r="M25" s="135">
        <f t="shared" si="17"/>
        <v>0</v>
      </c>
      <c r="N25" s="576"/>
      <c r="O25" s="136">
        <f t="shared" si="2"/>
        <v>0</v>
      </c>
      <c r="P25" s="126">
        <f t="shared" si="3"/>
        <v>0</v>
      </c>
      <c r="Q25" s="126">
        <f t="shared" si="4"/>
        <v>0</v>
      </c>
      <c r="R25" s="161">
        <f t="shared" si="13"/>
        <v>0</v>
      </c>
      <c r="S25" s="126">
        <f t="shared" si="5"/>
        <v>0</v>
      </c>
      <c r="T25" s="126">
        <f t="shared" si="6"/>
        <v>0</v>
      </c>
      <c r="U25" s="161">
        <f t="shared" si="14"/>
        <v>0</v>
      </c>
      <c r="V25" s="157">
        <f t="shared" si="7"/>
        <v>0</v>
      </c>
      <c r="W25" s="126">
        <f t="shared" si="8"/>
        <v>0</v>
      </c>
      <c r="X25" s="126">
        <f t="shared" si="9"/>
        <v>0</v>
      </c>
      <c r="Y25" s="161">
        <f t="shared" si="15"/>
        <v>0</v>
      </c>
      <c r="Z25" s="126">
        <f t="shared" si="10"/>
        <v>0</v>
      </c>
      <c r="AA25" s="126">
        <f t="shared" si="11"/>
        <v>0</v>
      </c>
      <c r="AB25" s="165">
        <f t="shared" si="16"/>
        <v>0</v>
      </c>
      <c r="AC25" s="164">
        <f t="shared" si="12"/>
        <v>0</v>
      </c>
    </row>
    <row r="26" spans="1:29" x14ac:dyDescent="0.2">
      <c r="A26" s="10">
        <f>+IF(OR(D26&gt;0,J26&gt;0),MAX(A$14:A25)+1,0)</f>
        <v>0</v>
      </c>
      <c r="B26" s="408"/>
      <c r="C26" s="408"/>
      <c r="D26" s="376"/>
      <c r="E26" s="11"/>
      <c r="F26" s="376"/>
      <c r="G26" s="11"/>
      <c r="H26" s="376"/>
      <c r="I26" s="573">
        <f t="shared" si="0"/>
        <v>0</v>
      </c>
      <c r="J26" s="135">
        <f t="shared" si="1"/>
        <v>0</v>
      </c>
      <c r="K26" s="408"/>
      <c r="L26" s="408"/>
      <c r="M26" s="135">
        <f t="shared" si="17"/>
        <v>0</v>
      </c>
      <c r="N26" s="576"/>
      <c r="O26" s="136">
        <f t="shared" si="2"/>
        <v>0</v>
      </c>
      <c r="P26" s="126">
        <f t="shared" si="3"/>
        <v>0</v>
      </c>
      <c r="Q26" s="126">
        <f t="shared" si="4"/>
        <v>0</v>
      </c>
      <c r="R26" s="161">
        <f t="shared" si="13"/>
        <v>0</v>
      </c>
      <c r="S26" s="126">
        <f t="shared" si="5"/>
        <v>0</v>
      </c>
      <c r="T26" s="126">
        <f t="shared" si="6"/>
        <v>0</v>
      </c>
      <c r="U26" s="161">
        <f t="shared" si="14"/>
        <v>0</v>
      </c>
      <c r="V26" s="157">
        <f t="shared" si="7"/>
        <v>0</v>
      </c>
      <c r="W26" s="126">
        <f t="shared" si="8"/>
        <v>0</v>
      </c>
      <c r="X26" s="126">
        <f t="shared" si="9"/>
        <v>0</v>
      </c>
      <c r="Y26" s="161">
        <f t="shared" si="15"/>
        <v>0</v>
      </c>
      <c r="Z26" s="126">
        <f t="shared" si="10"/>
        <v>0</v>
      </c>
      <c r="AA26" s="126">
        <f t="shared" si="11"/>
        <v>0</v>
      </c>
      <c r="AB26" s="165">
        <f t="shared" si="16"/>
        <v>0</v>
      </c>
      <c r="AC26" s="164">
        <f t="shared" si="12"/>
        <v>0</v>
      </c>
    </row>
    <row r="27" spans="1:29" x14ac:dyDescent="0.2">
      <c r="A27" s="10">
        <f>+IF(OR(D27&gt;0,J27&gt;0),MAX(A$14:A26)+1,0)</f>
        <v>0</v>
      </c>
      <c r="B27" s="408"/>
      <c r="C27" s="408"/>
      <c r="D27" s="376"/>
      <c r="E27" s="11"/>
      <c r="F27" s="376"/>
      <c r="G27" s="11"/>
      <c r="H27" s="376"/>
      <c r="I27" s="573">
        <f t="shared" si="0"/>
        <v>0</v>
      </c>
      <c r="J27" s="135">
        <f t="shared" si="1"/>
        <v>0</v>
      </c>
      <c r="K27" s="408"/>
      <c r="L27" s="408"/>
      <c r="M27" s="135">
        <f t="shared" si="17"/>
        <v>0</v>
      </c>
      <c r="N27" s="576"/>
      <c r="O27" s="136">
        <f t="shared" si="2"/>
        <v>0</v>
      </c>
      <c r="P27" s="126">
        <f t="shared" si="3"/>
        <v>0</v>
      </c>
      <c r="Q27" s="126">
        <f t="shared" si="4"/>
        <v>0</v>
      </c>
      <c r="R27" s="161">
        <f t="shared" si="13"/>
        <v>0</v>
      </c>
      <c r="S27" s="126">
        <f t="shared" si="5"/>
        <v>0</v>
      </c>
      <c r="T27" s="126">
        <f t="shared" si="6"/>
        <v>0</v>
      </c>
      <c r="U27" s="161">
        <f t="shared" si="14"/>
        <v>0</v>
      </c>
      <c r="V27" s="157">
        <f t="shared" si="7"/>
        <v>0</v>
      </c>
      <c r="W27" s="126">
        <f t="shared" si="8"/>
        <v>0</v>
      </c>
      <c r="X27" s="126">
        <f t="shared" si="9"/>
        <v>0</v>
      </c>
      <c r="Y27" s="161">
        <f t="shared" si="15"/>
        <v>0</v>
      </c>
      <c r="Z27" s="126">
        <f t="shared" si="10"/>
        <v>0</v>
      </c>
      <c r="AA27" s="126">
        <f t="shared" si="11"/>
        <v>0</v>
      </c>
      <c r="AB27" s="165">
        <f t="shared" si="16"/>
        <v>0</v>
      </c>
      <c r="AC27" s="164">
        <f t="shared" si="12"/>
        <v>0</v>
      </c>
    </row>
    <row r="28" spans="1:29" x14ac:dyDescent="0.2">
      <c r="A28" s="10">
        <f>+IF(OR(D28&gt;0,J28&gt;0),MAX(A$14:A27)+1,0)</f>
        <v>0</v>
      </c>
      <c r="B28" s="408"/>
      <c r="C28" s="408"/>
      <c r="D28" s="376"/>
      <c r="E28" s="11"/>
      <c r="F28" s="376"/>
      <c r="G28" s="11"/>
      <c r="H28" s="376"/>
      <c r="I28" s="573">
        <f t="shared" si="0"/>
        <v>0</v>
      </c>
      <c r="J28" s="135">
        <f t="shared" si="1"/>
        <v>0</v>
      </c>
      <c r="K28" s="408"/>
      <c r="L28" s="408"/>
      <c r="M28" s="135">
        <f t="shared" si="17"/>
        <v>0</v>
      </c>
      <c r="N28" s="576"/>
      <c r="O28" s="136">
        <f t="shared" si="2"/>
        <v>0</v>
      </c>
      <c r="P28" s="126">
        <f t="shared" si="3"/>
        <v>0</v>
      </c>
      <c r="Q28" s="126">
        <f t="shared" si="4"/>
        <v>0</v>
      </c>
      <c r="R28" s="161">
        <f t="shared" si="13"/>
        <v>0</v>
      </c>
      <c r="S28" s="126">
        <f t="shared" si="5"/>
        <v>0</v>
      </c>
      <c r="T28" s="126">
        <f t="shared" si="6"/>
        <v>0</v>
      </c>
      <c r="U28" s="161">
        <f t="shared" si="14"/>
        <v>0</v>
      </c>
      <c r="V28" s="157">
        <f t="shared" si="7"/>
        <v>0</v>
      </c>
      <c r="W28" s="126">
        <f t="shared" si="8"/>
        <v>0</v>
      </c>
      <c r="X28" s="126">
        <f t="shared" si="9"/>
        <v>0</v>
      </c>
      <c r="Y28" s="161">
        <f t="shared" si="15"/>
        <v>0</v>
      </c>
      <c r="Z28" s="126">
        <f t="shared" si="10"/>
        <v>0</v>
      </c>
      <c r="AA28" s="126">
        <f t="shared" si="11"/>
        <v>0</v>
      </c>
      <c r="AB28" s="165">
        <f t="shared" si="16"/>
        <v>0</v>
      </c>
      <c r="AC28" s="164">
        <f t="shared" si="12"/>
        <v>0</v>
      </c>
    </row>
    <row r="29" spans="1:29" x14ac:dyDescent="0.2">
      <c r="A29" s="10">
        <f>+IF(OR(D29&gt;0,J29&gt;0),MAX(A$14:A28)+1,0)</f>
        <v>0</v>
      </c>
      <c r="B29" s="408"/>
      <c r="C29" s="408"/>
      <c r="D29" s="376"/>
      <c r="E29" s="11"/>
      <c r="F29" s="376"/>
      <c r="G29" s="11"/>
      <c r="H29" s="376"/>
      <c r="I29" s="573">
        <f t="shared" si="0"/>
        <v>0</v>
      </c>
      <c r="J29" s="135">
        <f t="shared" si="1"/>
        <v>0</v>
      </c>
      <c r="K29" s="408"/>
      <c r="L29" s="408"/>
      <c r="M29" s="135">
        <f t="shared" si="17"/>
        <v>0</v>
      </c>
      <c r="N29" s="576"/>
      <c r="O29" s="136">
        <f t="shared" si="2"/>
        <v>0</v>
      </c>
      <c r="P29" s="126">
        <f t="shared" si="3"/>
        <v>0</v>
      </c>
      <c r="Q29" s="126">
        <f t="shared" si="4"/>
        <v>0</v>
      </c>
      <c r="R29" s="161">
        <f t="shared" si="13"/>
        <v>0</v>
      </c>
      <c r="S29" s="126">
        <f t="shared" si="5"/>
        <v>0</v>
      </c>
      <c r="T29" s="126">
        <f t="shared" si="6"/>
        <v>0</v>
      </c>
      <c r="U29" s="161">
        <f t="shared" si="14"/>
        <v>0</v>
      </c>
      <c r="V29" s="157">
        <f t="shared" si="7"/>
        <v>0</v>
      </c>
      <c r="W29" s="126">
        <f t="shared" si="8"/>
        <v>0</v>
      </c>
      <c r="X29" s="126">
        <f t="shared" si="9"/>
        <v>0</v>
      </c>
      <c r="Y29" s="161">
        <f t="shared" si="15"/>
        <v>0</v>
      </c>
      <c r="Z29" s="126">
        <f t="shared" si="10"/>
        <v>0</v>
      </c>
      <c r="AA29" s="126">
        <f t="shared" si="11"/>
        <v>0</v>
      </c>
      <c r="AB29" s="165">
        <f t="shared" si="16"/>
        <v>0</v>
      </c>
      <c r="AC29" s="164">
        <f t="shared" si="12"/>
        <v>0</v>
      </c>
    </row>
    <row r="30" spans="1:29" x14ac:dyDescent="0.2">
      <c r="A30" s="10">
        <f>+IF(OR(D30&gt;0,J30&gt;0),MAX(A$14:A29)+1,0)</f>
        <v>0</v>
      </c>
      <c r="B30" s="408"/>
      <c r="C30" s="408"/>
      <c r="D30" s="376"/>
      <c r="E30" s="11"/>
      <c r="F30" s="376"/>
      <c r="G30" s="11"/>
      <c r="H30" s="376"/>
      <c r="I30" s="573">
        <f t="shared" si="0"/>
        <v>0</v>
      </c>
      <c r="J30" s="135">
        <f t="shared" si="1"/>
        <v>0</v>
      </c>
      <c r="K30" s="408"/>
      <c r="L30" s="408"/>
      <c r="M30" s="135">
        <f t="shared" si="17"/>
        <v>0</v>
      </c>
      <c r="N30" s="576"/>
      <c r="O30" s="136">
        <f t="shared" si="2"/>
        <v>0</v>
      </c>
      <c r="P30" s="126">
        <f t="shared" si="3"/>
        <v>0</v>
      </c>
      <c r="Q30" s="126">
        <f t="shared" si="4"/>
        <v>0</v>
      </c>
      <c r="R30" s="161">
        <f t="shared" si="13"/>
        <v>0</v>
      </c>
      <c r="S30" s="126">
        <f t="shared" si="5"/>
        <v>0</v>
      </c>
      <c r="T30" s="126">
        <f t="shared" si="6"/>
        <v>0</v>
      </c>
      <c r="U30" s="161">
        <f t="shared" si="14"/>
        <v>0</v>
      </c>
      <c r="V30" s="157">
        <f t="shared" si="7"/>
        <v>0</v>
      </c>
      <c r="W30" s="126">
        <f t="shared" si="8"/>
        <v>0</v>
      </c>
      <c r="X30" s="126">
        <f t="shared" si="9"/>
        <v>0</v>
      </c>
      <c r="Y30" s="161">
        <f t="shared" si="15"/>
        <v>0</v>
      </c>
      <c r="Z30" s="126">
        <f t="shared" si="10"/>
        <v>0</v>
      </c>
      <c r="AA30" s="126">
        <f t="shared" si="11"/>
        <v>0</v>
      </c>
      <c r="AB30" s="165">
        <f t="shared" si="16"/>
        <v>0</v>
      </c>
      <c r="AC30" s="164">
        <f t="shared" si="12"/>
        <v>0</v>
      </c>
    </row>
    <row r="31" spans="1:29" x14ac:dyDescent="0.2">
      <c r="A31" s="10">
        <f>+IF(OR(D31&gt;0,J31&gt;0),MAX(A$14:A30)+1,0)</f>
        <v>0</v>
      </c>
      <c r="B31" s="408"/>
      <c r="C31" s="408"/>
      <c r="D31" s="376"/>
      <c r="E31" s="11"/>
      <c r="F31" s="376"/>
      <c r="G31" s="11"/>
      <c r="H31" s="376"/>
      <c r="I31" s="573">
        <f t="shared" si="0"/>
        <v>0</v>
      </c>
      <c r="J31" s="135">
        <f t="shared" si="1"/>
        <v>0</v>
      </c>
      <c r="K31" s="408"/>
      <c r="L31" s="408"/>
      <c r="M31" s="135">
        <f t="shared" si="17"/>
        <v>0</v>
      </c>
      <c r="N31" s="576"/>
      <c r="O31" s="136">
        <f t="shared" si="2"/>
        <v>0</v>
      </c>
      <c r="P31" s="126">
        <f t="shared" si="3"/>
        <v>0</v>
      </c>
      <c r="Q31" s="126">
        <f t="shared" si="4"/>
        <v>0</v>
      </c>
      <c r="R31" s="161">
        <f t="shared" si="13"/>
        <v>0</v>
      </c>
      <c r="S31" s="126">
        <f t="shared" si="5"/>
        <v>0</v>
      </c>
      <c r="T31" s="126">
        <f t="shared" si="6"/>
        <v>0</v>
      </c>
      <c r="U31" s="161">
        <f t="shared" si="14"/>
        <v>0</v>
      </c>
      <c r="V31" s="157">
        <f t="shared" si="7"/>
        <v>0</v>
      </c>
      <c r="W31" s="126">
        <f t="shared" si="8"/>
        <v>0</v>
      </c>
      <c r="X31" s="126">
        <f t="shared" si="9"/>
        <v>0</v>
      </c>
      <c r="Y31" s="161">
        <f t="shared" si="15"/>
        <v>0</v>
      </c>
      <c r="Z31" s="126">
        <f t="shared" si="10"/>
        <v>0</v>
      </c>
      <c r="AA31" s="126">
        <f t="shared" si="11"/>
        <v>0</v>
      </c>
      <c r="AB31" s="165">
        <f t="shared" si="16"/>
        <v>0</v>
      </c>
      <c r="AC31" s="164">
        <f t="shared" si="12"/>
        <v>0</v>
      </c>
    </row>
    <row r="32" spans="1:29" x14ac:dyDescent="0.2">
      <c r="A32" s="10">
        <f>+IF(OR(D32&gt;0,J32&gt;0),MAX(A$14:A31)+1,0)</f>
        <v>0</v>
      </c>
      <c r="B32" s="408"/>
      <c r="C32" s="408"/>
      <c r="D32" s="376"/>
      <c r="E32" s="11"/>
      <c r="F32" s="376"/>
      <c r="G32" s="11"/>
      <c r="H32" s="376"/>
      <c r="I32" s="573">
        <f t="shared" si="0"/>
        <v>0</v>
      </c>
      <c r="J32" s="135">
        <f t="shared" si="1"/>
        <v>0</v>
      </c>
      <c r="K32" s="408"/>
      <c r="L32" s="408"/>
      <c r="M32" s="135">
        <f t="shared" si="17"/>
        <v>0</v>
      </c>
      <c r="N32" s="576"/>
      <c r="O32" s="136">
        <f t="shared" si="2"/>
        <v>0</v>
      </c>
      <c r="P32" s="126">
        <f t="shared" si="3"/>
        <v>0</v>
      </c>
      <c r="Q32" s="126">
        <f t="shared" si="4"/>
        <v>0</v>
      </c>
      <c r="R32" s="161">
        <f t="shared" si="13"/>
        <v>0</v>
      </c>
      <c r="S32" s="126">
        <f t="shared" si="5"/>
        <v>0</v>
      </c>
      <c r="T32" s="126">
        <f t="shared" si="6"/>
        <v>0</v>
      </c>
      <c r="U32" s="161">
        <f t="shared" si="14"/>
        <v>0</v>
      </c>
      <c r="V32" s="157">
        <f t="shared" si="7"/>
        <v>0</v>
      </c>
      <c r="W32" s="126">
        <f t="shared" si="8"/>
        <v>0</v>
      </c>
      <c r="X32" s="126">
        <f t="shared" si="9"/>
        <v>0</v>
      </c>
      <c r="Y32" s="161">
        <f t="shared" si="15"/>
        <v>0</v>
      </c>
      <c r="Z32" s="126">
        <f t="shared" si="10"/>
        <v>0</v>
      </c>
      <c r="AA32" s="126">
        <f t="shared" si="11"/>
        <v>0</v>
      </c>
      <c r="AB32" s="165">
        <f t="shared" si="16"/>
        <v>0</v>
      </c>
      <c r="AC32" s="164">
        <f t="shared" si="12"/>
        <v>0</v>
      </c>
    </row>
    <row r="33" spans="1:29" x14ac:dyDescent="0.2">
      <c r="A33" s="10">
        <f>+IF(OR(D33&gt;0,J33&gt;0),MAX(A$14:A32)+1,0)</f>
        <v>0</v>
      </c>
      <c r="B33" s="408"/>
      <c r="C33" s="408"/>
      <c r="D33" s="376"/>
      <c r="E33" s="11"/>
      <c r="F33" s="376"/>
      <c r="G33" s="11"/>
      <c r="H33" s="376"/>
      <c r="I33" s="573">
        <f t="shared" si="0"/>
        <v>0</v>
      </c>
      <c r="J33" s="135">
        <f t="shared" si="1"/>
        <v>0</v>
      </c>
      <c r="K33" s="408"/>
      <c r="L33" s="408"/>
      <c r="M33" s="135">
        <f t="shared" si="17"/>
        <v>0</v>
      </c>
      <c r="N33" s="576"/>
      <c r="O33" s="136">
        <f t="shared" si="2"/>
        <v>0</v>
      </c>
      <c r="P33" s="126">
        <f t="shared" si="3"/>
        <v>0</v>
      </c>
      <c r="Q33" s="126">
        <f t="shared" si="4"/>
        <v>0</v>
      </c>
      <c r="R33" s="161">
        <f t="shared" si="13"/>
        <v>0</v>
      </c>
      <c r="S33" s="126">
        <f t="shared" si="5"/>
        <v>0</v>
      </c>
      <c r="T33" s="126">
        <f t="shared" si="6"/>
        <v>0</v>
      </c>
      <c r="U33" s="161">
        <f t="shared" si="14"/>
        <v>0</v>
      </c>
      <c r="V33" s="157">
        <f t="shared" si="7"/>
        <v>0</v>
      </c>
      <c r="W33" s="126">
        <f t="shared" si="8"/>
        <v>0</v>
      </c>
      <c r="X33" s="126">
        <f t="shared" si="9"/>
        <v>0</v>
      </c>
      <c r="Y33" s="161">
        <f t="shared" si="15"/>
        <v>0</v>
      </c>
      <c r="Z33" s="126">
        <f t="shared" si="10"/>
        <v>0</v>
      </c>
      <c r="AA33" s="126">
        <f t="shared" si="11"/>
        <v>0</v>
      </c>
      <c r="AB33" s="165">
        <f t="shared" si="16"/>
        <v>0</v>
      </c>
      <c r="AC33" s="164">
        <f t="shared" si="12"/>
        <v>0</v>
      </c>
    </row>
    <row r="34" spans="1:29" x14ac:dyDescent="0.2">
      <c r="A34" s="10">
        <f>+IF(OR(D34&gt;0,J34&gt;0),MAX(A$14:A33)+1,0)</f>
        <v>0</v>
      </c>
      <c r="B34" s="408"/>
      <c r="C34" s="408"/>
      <c r="D34" s="376"/>
      <c r="E34" s="11"/>
      <c r="F34" s="376"/>
      <c r="G34" s="11"/>
      <c r="H34" s="376"/>
      <c r="I34" s="573">
        <f t="shared" si="0"/>
        <v>0</v>
      </c>
      <c r="J34" s="135">
        <f t="shared" si="1"/>
        <v>0</v>
      </c>
      <c r="K34" s="408"/>
      <c r="L34" s="408"/>
      <c r="M34" s="135">
        <f t="shared" si="17"/>
        <v>0</v>
      </c>
      <c r="N34" s="576"/>
      <c r="O34" s="136">
        <f t="shared" si="2"/>
        <v>0</v>
      </c>
      <c r="P34" s="126">
        <f t="shared" si="3"/>
        <v>0</v>
      </c>
      <c r="Q34" s="126">
        <f t="shared" si="4"/>
        <v>0</v>
      </c>
      <c r="R34" s="161">
        <f t="shared" si="13"/>
        <v>0</v>
      </c>
      <c r="S34" s="126">
        <f t="shared" si="5"/>
        <v>0</v>
      </c>
      <c r="T34" s="126">
        <f t="shared" si="6"/>
        <v>0</v>
      </c>
      <c r="U34" s="161">
        <f t="shared" si="14"/>
        <v>0</v>
      </c>
      <c r="V34" s="157">
        <f t="shared" si="7"/>
        <v>0</v>
      </c>
      <c r="W34" s="126">
        <f t="shared" si="8"/>
        <v>0</v>
      </c>
      <c r="X34" s="126">
        <f t="shared" si="9"/>
        <v>0</v>
      </c>
      <c r="Y34" s="161">
        <f t="shared" si="15"/>
        <v>0</v>
      </c>
      <c r="Z34" s="126">
        <f t="shared" si="10"/>
        <v>0</v>
      </c>
      <c r="AA34" s="126">
        <f t="shared" si="11"/>
        <v>0</v>
      </c>
      <c r="AB34" s="165">
        <f t="shared" si="16"/>
        <v>0</v>
      </c>
      <c r="AC34" s="164">
        <f t="shared" si="12"/>
        <v>0</v>
      </c>
    </row>
    <row r="35" spans="1:29" x14ac:dyDescent="0.2">
      <c r="A35" s="10">
        <f>+IF(OR(D35&gt;0,J35&gt;0),MAX(A$14:A34)+1,0)</f>
        <v>0</v>
      </c>
      <c r="B35" s="408"/>
      <c r="C35" s="408"/>
      <c r="D35" s="376"/>
      <c r="E35" s="11"/>
      <c r="F35" s="376"/>
      <c r="G35" s="11"/>
      <c r="H35" s="376"/>
      <c r="I35" s="573">
        <f t="shared" si="0"/>
        <v>0</v>
      </c>
      <c r="J35" s="135">
        <f t="shared" si="1"/>
        <v>0</v>
      </c>
      <c r="K35" s="408"/>
      <c r="L35" s="408"/>
      <c r="M35" s="135">
        <f t="shared" si="17"/>
        <v>0</v>
      </c>
      <c r="N35" s="576"/>
      <c r="O35" s="136">
        <f t="shared" si="2"/>
        <v>0</v>
      </c>
      <c r="P35" s="126">
        <f t="shared" si="3"/>
        <v>0</v>
      </c>
      <c r="Q35" s="126">
        <f t="shared" si="4"/>
        <v>0</v>
      </c>
      <c r="R35" s="161">
        <f t="shared" si="13"/>
        <v>0</v>
      </c>
      <c r="S35" s="126">
        <f t="shared" si="5"/>
        <v>0</v>
      </c>
      <c r="T35" s="126">
        <f t="shared" si="6"/>
        <v>0</v>
      </c>
      <c r="U35" s="161">
        <f t="shared" si="14"/>
        <v>0</v>
      </c>
      <c r="V35" s="157">
        <f t="shared" si="7"/>
        <v>0</v>
      </c>
      <c r="W35" s="126">
        <f t="shared" si="8"/>
        <v>0</v>
      </c>
      <c r="X35" s="126">
        <f t="shared" si="9"/>
        <v>0</v>
      </c>
      <c r="Y35" s="161">
        <f t="shared" si="15"/>
        <v>0</v>
      </c>
      <c r="Z35" s="126">
        <f t="shared" si="10"/>
        <v>0</v>
      </c>
      <c r="AA35" s="126">
        <f t="shared" si="11"/>
        <v>0</v>
      </c>
      <c r="AB35" s="165">
        <f t="shared" si="16"/>
        <v>0</v>
      </c>
      <c r="AC35" s="164">
        <f t="shared" si="12"/>
        <v>0</v>
      </c>
    </row>
    <row r="36" spans="1:29" x14ac:dyDescent="0.2">
      <c r="A36" s="10">
        <f>+IF(OR(D36&gt;0,J36&gt;0),MAX(A$14:A35)+1,0)</f>
        <v>0</v>
      </c>
      <c r="B36" s="408"/>
      <c r="C36" s="408"/>
      <c r="D36" s="376"/>
      <c r="E36" s="11"/>
      <c r="F36" s="376"/>
      <c r="G36" s="11"/>
      <c r="H36" s="376"/>
      <c r="I36" s="573">
        <f t="shared" si="0"/>
        <v>0</v>
      </c>
      <c r="J36" s="135">
        <f t="shared" si="1"/>
        <v>0</v>
      </c>
      <c r="K36" s="408"/>
      <c r="L36" s="408"/>
      <c r="M36" s="135">
        <f t="shared" si="17"/>
        <v>0</v>
      </c>
      <c r="N36" s="576"/>
      <c r="O36" s="136">
        <f t="shared" si="2"/>
        <v>0</v>
      </c>
      <c r="P36" s="126">
        <f t="shared" si="3"/>
        <v>0</v>
      </c>
      <c r="Q36" s="126">
        <f t="shared" si="4"/>
        <v>0</v>
      </c>
      <c r="R36" s="161">
        <f t="shared" si="13"/>
        <v>0</v>
      </c>
      <c r="S36" s="126">
        <f t="shared" si="5"/>
        <v>0</v>
      </c>
      <c r="T36" s="126">
        <f t="shared" si="6"/>
        <v>0</v>
      </c>
      <c r="U36" s="161">
        <f t="shared" si="14"/>
        <v>0</v>
      </c>
      <c r="V36" s="157">
        <f t="shared" si="7"/>
        <v>0</v>
      </c>
      <c r="W36" s="126">
        <f t="shared" si="8"/>
        <v>0</v>
      </c>
      <c r="X36" s="126">
        <f t="shared" si="9"/>
        <v>0</v>
      </c>
      <c r="Y36" s="161">
        <f t="shared" si="15"/>
        <v>0</v>
      </c>
      <c r="Z36" s="126">
        <f t="shared" si="10"/>
        <v>0</v>
      </c>
      <c r="AA36" s="126">
        <f t="shared" si="11"/>
        <v>0</v>
      </c>
      <c r="AB36" s="165">
        <f t="shared" si="16"/>
        <v>0</v>
      </c>
      <c r="AC36" s="164">
        <f t="shared" si="12"/>
        <v>0</v>
      </c>
    </row>
    <row r="37" spans="1:29" x14ac:dyDescent="0.2">
      <c r="A37" s="10">
        <f>+IF(OR(D37&gt;0,J37&gt;0),MAX(A$14:A36)+1,0)</f>
        <v>0</v>
      </c>
      <c r="B37" s="408"/>
      <c r="C37" s="408"/>
      <c r="D37" s="376"/>
      <c r="E37" s="11"/>
      <c r="F37" s="376"/>
      <c r="G37" s="11"/>
      <c r="H37" s="376"/>
      <c r="I37" s="573">
        <f t="shared" si="0"/>
        <v>0</v>
      </c>
      <c r="J37" s="135">
        <f t="shared" si="1"/>
        <v>0</v>
      </c>
      <c r="K37" s="408"/>
      <c r="L37" s="408"/>
      <c r="M37" s="135">
        <f t="shared" si="17"/>
        <v>0</v>
      </c>
      <c r="N37" s="576"/>
      <c r="O37" s="136">
        <f t="shared" si="2"/>
        <v>0</v>
      </c>
      <c r="P37" s="126">
        <f t="shared" si="3"/>
        <v>0</v>
      </c>
      <c r="Q37" s="126">
        <f t="shared" si="4"/>
        <v>0</v>
      </c>
      <c r="R37" s="161">
        <f t="shared" si="13"/>
        <v>0</v>
      </c>
      <c r="S37" s="126">
        <f t="shared" si="5"/>
        <v>0</v>
      </c>
      <c r="T37" s="126">
        <f t="shared" si="6"/>
        <v>0</v>
      </c>
      <c r="U37" s="161">
        <f t="shared" si="14"/>
        <v>0</v>
      </c>
      <c r="V37" s="157">
        <f t="shared" si="7"/>
        <v>0</v>
      </c>
      <c r="W37" s="126">
        <f t="shared" si="8"/>
        <v>0</v>
      </c>
      <c r="X37" s="126">
        <f t="shared" si="9"/>
        <v>0</v>
      </c>
      <c r="Y37" s="161">
        <f t="shared" si="15"/>
        <v>0</v>
      </c>
      <c r="Z37" s="126">
        <f t="shared" si="10"/>
        <v>0</v>
      </c>
      <c r="AA37" s="126">
        <f t="shared" si="11"/>
        <v>0</v>
      </c>
      <c r="AB37" s="165">
        <f t="shared" si="16"/>
        <v>0</v>
      </c>
      <c r="AC37" s="164">
        <f t="shared" si="12"/>
        <v>0</v>
      </c>
    </row>
    <row r="38" spans="1:29" x14ac:dyDescent="0.2">
      <c r="A38" s="10">
        <f>+IF(OR(D38&gt;0,J38&gt;0),MAX(A$14:A37)+1,0)</f>
        <v>0</v>
      </c>
      <c r="B38" s="408"/>
      <c r="C38" s="408"/>
      <c r="D38" s="376"/>
      <c r="E38" s="11"/>
      <c r="F38" s="376"/>
      <c r="G38" s="11"/>
      <c r="H38" s="376"/>
      <c r="I38" s="573">
        <f t="shared" si="0"/>
        <v>0</v>
      </c>
      <c r="J38" s="135">
        <f t="shared" si="1"/>
        <v>0</v>
      </c>
      <c r="K38" s="408"/>
      <c r="L38" s="408"/>
      <c r="M38" s="135">
        <f t="shared" si="17"/>
        <v>0</v>
      </c>
      <c r="N38" s="576"/>
      <c r="O38" s="136">
        <f t="shared" si="2"/>
        <v>0</v>
      </c>
      <c r="P38" s="126">
        <f t="shared" si="3"/>
        <v>0</v>
      </c>
      <c r="Q38" s="126">
        <f t="shared" si="4"/>
        <v>0</v>
      </c>
      <c r="R38" s="161">
        <f t="shared" si="13"/>
        <v>0</v>
      </c>
      <c r="S38" s="126">
        <f t="shared" si="5"/>
        <v>0</v>
      </c>
      <c r="T38" s="126">
        <f t="shared" si="6"/>
        <v>0</v>
      </c>
      <c r="U38" s="161">
        <f t="shared" si="14"/>
        <v>0</v>
      </c>
      <c r="V38" s="157">
        <f t="shared" si="7"/>
        <v>0</v>
      </c>
      <c r="W38" s="126">
        <f t="shared" si="8"/>
        <v>0</v>
      </c>
      <c r="X38" s="126">
        <f t="shared" si="9"/>
        <v>0</v>
      </c>
      <c r="Y38" s="161">
        <f t="shared" si="15"/>
        <v>0</v>
      </c>
      <c r="Z38" s="126">
        <f t="shared" si="10"/>
        <v>0</v>
      </c>
      <c r="AA38" s="126">
        <f t="shared" si="11"/>
        <v>0</v>
      </c>
      <c r="AB38" s="165">
        <f t="shared" si="16"/>
        <v>0</v>
      </c>
      <c r="AC38" s="164">
        <f t="shared" si="12"/>
        <v>0</v>
      </c>
    </row>
    <row r="39" spans="1:29" x14ac:dyDescent="0.2">
      <c r="A39" s="10">
        <f>+IF(OR(D39&gt;0,J39&gt;0),MAX(A$14:A38)+1,0)</f>
        <v>0</v>
      </c>
      <c r="B39" s="408"/>
      <c r="C39" s="408"/>
      <c r="D39" s="376"/>
      <c r="E39" s="11"/>
      <c r="F39" s="376"/>
      <c r="G39" s="11"/>
      <c r="H39" s="376"/>
      <c r="I39" s="573">
        <f t="shared" si="0"/>
        <v>0</v>
      </c>
      <c r="J39" s="135">
        <f t="shared" si="1"/>
        <v>0</v>
      </c>
      <c r="K39" s="408"/>
      <c r="L39" s="408"/>
      <c r="M39" s="135">
        <f t="shared" si="17"/>
        <v>0</v>
      </c>
      <c r="N39" s="576"/>
      <c r="O39" s="136">
        <f t="shared" si="2"/>
        <v>0</v>
      </c>
      <c r="P39" s="126">
        <f t="shared" si="3"/>
        <v>0</v>
      </c>
      <c r="Q39" s="126">
        <f t="shared" si="4"/>
        <v>0</v>
      </c>
      <c r="R39" s="161">
        <f t="shared" si="13"/>
        <v>0</v>
      </c>
      <c r="S39" s="126">
        <f t="shared" si="5"/>
        <v>0</v>
      </c>
      <c r="T39" s="126">
        <f t="shared" si="6"/>
        <v>0</v>
      </c>
      <c r="U39" s="161">
        <f t="shared" si="14"/>
        <v>0</v>
      </c>
      <c r="V39" s="157">
        <f t="shared" si="7"/>
        <v>0</v>
      </c>
      <c r="W39" s="126">
        <f t="shared" si="8"/>
        <v>0</v>
      </c>
      <c r="X39" s="126">
        <f t="shared" si="9"/>
        <v>0</v>
      </c>
      <c r="Y39" s="161">
        <f t="shared" si="15"/>
        <v>0</v>
      </c>
      <c r="Z39" s="126">
        <f t="shared" si="10"/>
        <v>0</v>
      </c>
      <c r="AA39" s="126">
        <f t="shared" si="11"/>
        <v>0</v>
      </c>
      <c r="AB39" s="165">
        <f t="shared" si="16"/>
        <v>0</v>
      </c>
      <c r="AC39" s="164">
        <f t="shared" si="12"/>
        <v>0</v>
      </c>
    </row>
    <row r="40" spans="1:29" x14ac:dyDescent="0.2">
      <c r="A40" s="10">
        <f>+IF(OR(D40&gt;0,J40&gt;0),MAX(A$14:A39)+1,0)</f>
        <v>0</v>
      </c>
      <c r="B40" s="408"/>
      <c r="C40" s="408"/>
      <c r="D40" s="376"/>
      <c r="E40" s="11"/>
      <c r="F40" s="376"/>
      <c r="G40" s="11"/>
      <c r="H40" s="376"/>
      <c r="I40" s="573">
        <f t="shared" si="0"/>
        <v>0</v>
      </c>
      <c r="J40" s="135">
        <f t="shared" si="1"/>
        <v>0</v>
      </c>
      <c r="K40" s="408"/>
      <c r="L40" s="408"/>
      <c r="M40" s="135">
        <f t="shared" si="17"/>
        <v>0</v>
      </c>
      <c r="N40" s="576"/>
      <c r="O40" s="136">
        <f t="shared" si="2"/>
        <v>0</v>
      </c>
      <c r="P40" s="126">
        <f t="shared" si="3"/>
        <v>0</v>
      </c>
      <c r="Q40" s="126">
        <f t="shared" si="4"/>
        <v>0</v>
      </c>
      <c r="R40" s="161">
        <f t="shared" si="13"/>
        <v>0</v>
      </c>
      <c r="S40" s="126">
        <f t="shared" si="5"/>
        <v>0</v>
      </c>
      <c r="T40" s="126">
        <f t="shared" si="6"/>
        <v>0</v>
      </c>
      <c r="U40" s="161">
        <f t="shared" si="14"/>
        <v>0</v>
      </c>
      <c r="V40" s="157">
        <f t="shared" si="7"/>
        <v>0</v>
      </c>
      <c r="W40" s="126">
        <f t="shared" si="8"/>
        <v>0</v>
      </c>
      <c r="X40" s="126">
        <f t="shared" si="9"/>
        <v>0</v>
      </c>
      <c r="Y40" s="161">
        <f t="shared" si="15"/>
        <v>0</v>
      </c>
      <c r="Z40" s="126">
        <f t="shared" si="10"/>
        <v>0</v>
      </c>
      <c r="AA40" s="126">
        <f t="shared" si="11"/>
        <v>0</v>
      </c>
      <c r="AB40" s="165">
        <f t="shared" si="16"/>
        <v>0</v>
      </c>
      <c r="AC40" s="164">
        <f t="shared" si="12"/>
        <v>0</v>
      </c>
    </row>
    <row r="41" spans="1:29" x14ac:dyDescent="0.2">
      <c r="A41" s="10">
        <f>+IF(OR(D41&gt;0,J41&gt;0),MAX(A$14:A40)+1,0)</f>
        <v>0</v>
      </c>
      <c r="B41" s="408"/>
      <c r="C41" s="408"/>
      <c r="D41" s="376"/>
      <c r="E41" s="11"/>
      <c r="F41" s="376"/>
      <c r="G41" s="11"/>
      <c r="H41" s="376"/>
      <c r="I41" s="573">
        <f t="shared" si="0"/>
        <v>0</v>
      </c>
      <c r="J41" s="135">
        <f t="shared" si="1"/>
        <v>0</v>
      </c>
      <c r="K41" s="408"/>
      <c r="L41" s="408"/>
      <c r="M41" s="135">
        <f t="shared" si="17"/>
        <v>0</v>
      </c>
      <c r="N41" s="576"/>
      <c r="O41" s="136">
        <f t="shared" si="2"/>
        <v>0</v>
      </c>
      <c r="P41" s="126">
        <f t="shared" si="3"/>
        <v>0</v>
      </c>
      <c r="Q41" s="126">
        <f t="shared" si="4"/>
        <v>0</v>
      </c>
      <c r="R41" s="161">
        <f t="shared" si="13"/>
        <v>0</v>
      </c>
      <c r="S41" s="126">
        <f t="shared" si="5"/>
        <v>0</v>
      </c>
      <c r="T41" s="126">
        <f t="shared" si="6"/>
        <v>0</v>
      </c>
      <c r="U41" s="161">
        <f t="shared" si="14"/>
        <v>0</v>
      </c>
      <c r="V41" s="157">
        <f t="shared" si="7"/>
        <v>0</v>
      </c>
      <c r="W41" s="126">
        <f t="shared" si="8"/>
        <v>0</v>
      </c>
      <c r="X41" s="126">
        <f t="shared" si="9"/>
        <v>0</v>
      </c>
      <c r="Y41" s="161">
        <f t="shared" si="15"/>
        <v>0</v>
      </c>
      <c r="Z41" s="126">
        <f t="shared" si="10"/>
        <v>0</v>
      </c>
      <c r="AA41" s="126">
        <f t="shared" si="11"/>
        <v>0</v>
      </c>
      <c r="AB41" s="165">
        <f t="shared" si="16"/>
        <v>0</v>
      </c>
      <c r="AC41" s="164">
        <f t="shared" si="12"/>
        <v>0</v>
      </c>
    </row>
    <row r="42" spans="1:29" x14ac:dyDescent="0.2">
      <c r="A42" s="10">
        <f>+IF(OR(D42&gt;0,J42&gt;0),MAX(A$14:A41)+1,0)</f>
        <v>0</v>
      </c>
      <c r="B42" s="408"/>
      <c r="C42" s="408"/>
      <c r="D42" s="376"/>
      <c r="E42" s="11"/>
      <c r="F42" s="376"/>
      <c r="G42" s="11"/>
      <c r="H42" s="376"/>
      <c r="I42" s="573">
        <f t="shared" si="0"/>
        <v>0</v>
      </c>
      <c r="J42" s="135">
        <f t="shared" si="1"/>
        <v>0</v>
      </c>
      <c r="K42" s="408"/>
      <c r="L42" s="408"/>
      <c r="M42" s="135">
        <f t="shared" si="17"/>
        <v>0</v>
      </c>
      <c r="N42" s="576"/>
      <c r="O42" s="136">
        <f t="shared" si="2"/>
        <v>0</v>
      </c>
      <c r="P42" s="126">
        <f t="shared" si="3"/>
        <v>0</v>
      </c>
      <c r="Q42" s="126">
        <f t="shared" si="4"/>
        <v>0</v>
      </c>
      <c r="R42" s="161">
        <f t="shared" si="13"/>
        <v>0</v>
      </c>
      <c r="S42" s="126">
        <f t="shared" si="5"/>
        <v>0</v>
      </c>
      <c r="T42" s="126">
        <f t="shared" si="6"/>
        <v>0</v>
      </c>
      <c r="U42" s="161">
        <f t="shared" si="14"/>
        <v>0</v>
      </c>
      <c r="V42" s="157">
        <f t="shared" si="7"/>
        <v>0</v>
      </c>
      <c r="W42" s="126">
        <f t="shared" si="8"/>
        <v>0</v>
      </c>
      <c r="X42" s="126">
        <f t="shared" si="9"/>
        <v>0</v>
      </c>
      <c r="Y42" s="161">
        <f t="shared" si="15"/>
        <v>0</v>
      </c>
      <c r="Z42" s="126">
        <f t="shared" si="10"/>
        <v>0</v>
      </c>
      <c r="AA42" s="126">
        <f t="shared" si="11"/>
        <v>0</v>
      </c>
      <c r="AB42" s="165">
        <f t="shared" si="16"/>
        <v>0</v>
      </c>
      <c r="AC42" s="164">
        <f t="shared" si="12"/>
        <v>0</v>
      </c>
    </row>
    <row r="43" spans="1:29" x14ac:dyDescent="0.2">
      <c r="A43" s="10">
        <f>+IF(OR(D43&gt;0,J43&gt;0),MAX(A$14:A42)+1,0)</f>
        <v>0</v>
      </c>
      <c r="B43" s="408"/>
      <c r="C43" s="408"/>
      <c r="D43" s="376"/>
      <c r="E43" s="11"/>
      <c r="F43" s="376"/>
      <c r="G43" s="11"/>
      <c r="H43" s="376"/>
      <c r="I43" s="573">
        <f t="shared" si="0"/>
        <v>0</v>
      </c>
      <c r="J43" s="135">
        <f t="shared" si="1"/>
        <v>0</v>
      </c>
      <c r="K43" s="408"/>
      <c r="L43" s="408"/>
      <c r="M43" s="135">
        <f t="shared" si="17"/>
        <v>0</v>
      </c>
      <c r="N43" s="576"/>
      <c r="O43" s="136">
        <f t="shared" si="2"/>
        <v>0</v>
      </c>
      <c r="P43" s="126">
        <f t="shared" si="3"/>
        <v>0</v>
      </c>
      <c r="Q43" s="126">
        <f t="shared" si="4"/>
        <v>0</v>
      </c>
      <c r="R43" s="161">
        <f t="shared" si="13"/>
        <v>0</v>
      </c>
      <c r="S43" s="126">
        <f t="shared" si="5"/>
        <v>0</v>
      </c>
      <c r="T43" s="126">
        <f t="shared" si="6"/>
        <v>0</v>
      </c>
      <c r="U43" s="161">
        <f t="shared" si="14"/>
        <v>0</v>
      </c>
      <c r="V43" s="157">
        <f t="shared" si="7"/>
        <v>0</v>
      </c>
      <c r="W43" s="126">
        <f t="shared" si="8"/>
        <v>0</v>
      </c>
      <c r="X43" s="126">
        <f t="shared" si="9"/>
        <v>0</v>
      </c>
      <c r="Y43" s="161">
        <f t="shared" si="15"/>
        <v>0</v>
      </c>
      <c r="Z43" s="126">
        <f t="shared" si="10"/>
        <v>0</v>
      </c>
      <c r="AA43" s="126">
        <f t="shared" si="11"/>
        <v>0</v>
      </c>
      <c r="AB43" s="165">
        <f t="shared" si="16"/>
        <v>0</v>
      </c>
      <c r="AC43" s="164">
        <f t="shared" si="12"/>
        <v>0</v>
      </c>
    </row>
    <row r="44" spans="1:29" x14ac:dyDescent="0.2">
      <c r="A44" s="10">
        <f>+IF(OR(D44&gt;0,J44&gt;0),MAX(A$14:A43)+1,0)</f>
        <v>0</v>
      </c>
      <c r="B44" s="408"/>
      <c r="C44" s="408"/>
      <c r="D44" s="376"/>
      <c r="E44" s="11"/>
      <c r="F44" s="376"/>
      <c r="G44" s="11"/>
      <c r="H44" s="376"/>
      <c r="I44" s="573">
        <f t="shared" si="0"/>
        <v>0</v>
      </c>
      <c r="J44" s="135">
        <f t="shared" si="1"/>
        <v>0</v>
      </c>
      <c r="K44" s="408"/>
      <c r="L44" s="408"/>
      <c r="M44" s="135">
        <f t="shared" si="17"/>
        <v>0</v>
      </c>
      <c r="N44" s="576"/>
      <c r="O44" s="136">
        <f t="shared" si="2"/>
        <v>0</v>
      </c>
      <c r="P44" s="126">
        <f t="shared" si="3"/>
        <v>0</v>
      </c>
      <c r="Q44" s="126">
        <f t="shared" si="4"/>
        <v>0</v>
      </c>
      <c r="R44" s="161">
        <f t="shared" si="13"/>
        <v>0</v>
      </c>
      <c r="S44" s="126">
        <f t="shared" si="5"/>
        <v>0</v>
      </c>
      <c r="T44" s="126">
        <f t="shared" si="6"/>
        <v>0</v>
      </c>
      <c r="U44" s="161">
        <f t="shared" si="14"/>
        <v>0</v>
      </c>
      <c r="V44" s="157">
        <f t="shared" si="7"/>
        <v>0</v>
      </c>
      <c r="W44" s="126">
        <f t="shared" si="8"/>
        <v>0</v>
      </c>
      <c r="X44" s="126">
        <f t="shared" si="9"/>
        <v>0</v>
      </c>
      <c r="Y44" s="161">
        <f t="shared" si="15"/>
        <v>0</v>
      </c>
      <c r="Z44" s="126">
        <f t="shared" si="10"/>
        <v>0</v>
      </c>
      <c r="AA44" s="126">
        <f t="shared" si="11"/>
        <v>0</v>
      </c>
      <c r="AB44" s="165">
        <f t="shared" si="16"/>
        <v>0</v>
      </c>
      <c r="AC44" s="164">
        <f t="shared" si="12"/>
        <v>0</v>
      </c>
    </row>
    <row r="45" spans="1:29" x14ac:dyDescent="0.2">
      <c r="A45" s="10">
        <f>+IF(OR(D45&gt;0,J45&gt;0),MAX(A$14:A44)+1,0)</f>
        <v>0</v>
      </c>
      <c r="B45" s="408"/>
      <c r="C45" s="408"/>
      <c r="D45" s="376"/>
      <c r="E45" s="11"/>
      <c r="F45" s="376"/>
      <c r="G45" s="11"/>
      <c r="H45" s="376"/>
      <c r="I45" s="573">
        <f t="shared" si="0"/>
        <v>0</v>
      </c>
      <c r="J45" s="135">
        <f t="shared" si="1"/>
        <v>0</v>
      </c>
      <c r="K45" s="408"/>
      <c r="L45" s="408"/>
      <c r="M45" s="135">
        <f t="shared" si="17"/>
        <v>0</v>
      </c>
      <c r="N45" s="576"/>
      <c r="O45" s="136">
        <f t="shared" si="2"/>
        <v>0</v>
      </c>
      <c r="P45" s="126">
        <f t="shared" si="3"/>
        <v>0</v>
      </c>
      <c r="Q45" s="126">
        <f t="shared" si="4"/>
        <v>0</v>
      </c>
      <c r="R45" s="161">
        <f t="shared" si="13"/>
        <v>0</v>
      </c>
      <c r="S45" s="126">
        <f t="shared" si="5"/>
        <v>0</v>
      </c>
      <c r="T45" s="126">
        <f t="shared" si="6"/>
        <v>0</v>
      </c>
      <c r="U45" s="161">
        <f t="shared" si="14"/>
        <v>0</v>
      </c>
      <c r="V45" s="157">
        <f t="shared" si="7"/>
        <v>0</v>
      </c>
      <c r="W45" s="126">
        <f t="shared" si="8"/>
        <v>0</v>
      </c>
      <c r="X45" s="126">
        <f t="shared" si="9"/>
        <v>0</v>
      </c>
      <c r="Y45" s="161">
        <f t="shared" si="15"/>
        <v>0</v>
      </c>
      <c r="Z45" s="126">
        <f t="shared" si="10"/>
        <v>0</v>
      </c>
      <c r="AA45" s="126">
        <f t="shared" si="11"/>
        <v>0</v>
      </c>
      <c r="AB45" s="165">
        <f t="shared" si="16"/>
        <v>0</v>
      </c>
      <c r="AC45" s="164">
        <f t="shared" si="12"/>
        <v>0</v>
      </c>
    </row>
    <row r="46" spans="1:29" x14ac:dyDescent="0.2">
      <c r="A46" s="10">
        <f>+IF(OR(D46&gt;0,J46&gt;0),MAX(A$14:A45)+1,0)</f>
        <v>0</v>
      </c>
      <c r="B46" s="408"/>
      <c r="C46" s="408"/>
      <c r="D46" s="376"/>
      <c r="E46" s="11"/>
      <c r="F46" s="376"/>
      <c r="G46" s="11"/>
      <c r="H46" s="376"/>
      <c r="I46" s="573">
        <f t="shared" si="0"/>
        <v>0</v>
      </c>
      <c r="J46" s="135">
        <f t="shared" si="1"/>
        <v>0</v>
      </c>
      <c r="K46" s="408"/>
      <c r="L46" s="408"/>
      <c r="M46" s="135">
        <f t="shared" si="17"/>
        <v>0</v>
      </c>
      <c r="N46" s="576"/>
      <c r="O46" s="136">
        <f t="shared" si="2"/>
        <v>0</v>
      </c>
      <c r="P46" s="126">
        <f t="shared" si="3"/>
        <v>0</v>
      </c>
      <c r="Q46" s="126">
        <f t="shared" si="4"/>
        <v>0</v>
      </c>
      <c r="R46" s="161">
        <f t="shared" si="13"/>
        <v>0</v>
      </c>
      <c r="S46" s="126">
        <f t="shared" si="5"/>
        <v>0</v>
      </c>
      <c r="T46" s="126">
        <f t="shared" si="6"/>
        <v>0</v>
      </c>
      <c r="U46" s="161">
        <f t="shared" si="14"/>
        <v>0</v>
      </c>
      <c r="V46" s="157">
        <f t="shared" si="7"/>
        <v>0</v>
      </c>
      <c r="W46" s="126">
        <f t="shared" si="8"/>
        <v>0</v>
      </c>
      <c r="X46" s="126">
        <f t="shared" si="9"/>
        <v>0</v>
      </c>
      <c r="Y46" s="161">
        <f t="shared" si="15"/>
        <v>0</v>
      </c>
      <c r="Z46" s="126">
        <f t="shared" si="10"/>
        <v>0</v>
      </c>
      <c r="AA46" s="126">
        <f t="shared" si="11"/>
        <v>0</v>
      </c>
      <c r="AB46" s="165">
        <f t="shared" si="16"/>
        <v>0</v>
      </c>
      <c r="AC46" s="164">
        <f t="shared" si="12"/>
        <v>0</v>
      </c>
    </row>
    <row r="47" spans="1:29" x14ac:dyDescent="0.2">
      <c r="A47" s="10">
        <f>+IF(OR(D47&gt;0,J47&gt;0),MAX(A$14:A46)+1,0)</f>
        <v>0</v>
      </c>
      <c r="B47" s="408"/>
      <c r="C47" s="408"/>
      <c r="D47" s="376"/>
      <c r="E47" s="11"/>
      <c r="F47" s="376"/>
      <c r="G47" s="11"/>
      <c r="H47" s="376"/>
      <c r="I47" s="573">
        <f t="shared" ref="I47:I78" si="18">+E47+G47</f>
        <v>0</v>
      </c>
      <c r="J47" s="135">
        <f t="shared" ref="J47:J78" si="19">+F47+H47</f>
        <v>0</v>
      </c>
      <c r="K47" s="408"/>
      <c r="L47" s="408"/>
      <c r="M47" s="135">
        <f t="shared" si="17"/>
        <v>0</v>
      </c>
      <c r="N47" s="576"/>
      <c r="O47" s="136">
        <f t="shared" ref="O47:O78" si="20">+M47*N47</f>
        <v>0</v>
      </c>
      <c r="P47" s="126">
        <f t="shared" ref="P47:P78" si="21">+O47*C47</f>
        <v>0</v>
      </c>
      <c r="Q47" s="126">
        <f t="shared" ref="Q47:Q78" si="22">+O47*E47+O47*G47*0.8</f>
        <v>0</v>
      </c>
      <c r="R47" s="161">
        <f t="shared" si="13"/>
        <v>0</v>
      </c>
      <c r="S47" s="126">
        <f t="shared" ref="S47:S78" si="23">+($O47-$AD$6)/$AD$8*C47</f>
        <v>0</v>
      </c>
      <c r="T47" s="126">
        <f t="shared" ref="T47:T78" si="24">+($O47-$AD$6)/$AD$8*E47+($O47-$AD$6)/$AD$8*G47*0.8</f>
        <v>0</v>
      </c>
      <c r="U47" s="161">
        <f t="shared" si="14"/>
        <v>0</v>
      </c>
      <c r="V47" s="157">
        <f t="shared" ref="V47:V78" si="25">+U47*AE$10</f>
        <v>0</v>
      </c>
      <c r="W47" s="126">
        <f t="shared" ref="W47:W78" si="26">+O47*D47</f>
        <v>0</v>
      </c>
      <c r="X47" s="126">
        <f t="shared" ref="X47:X78" si="27">+O47*F47+O47*H47*0.8</f>
        <v>0</v>
      </c>
      <c r="Y47" s="161">
        <f t="shared" si="15"/>
        <v>0</v>
      </c>
      <c r="Z47" s="126">
        <f t="shared" ref="Z47:Z78" si="28">+($O47-$AD$6)/$AD$8*$D47</f>
        <v>0</v>
      </c>
      <c r="AA47" s="126">
        <f t="shared" ref="AA47:AA78" si="29">+($O47-$AD$6)/$AD$8*$F47+($O47-$AD$6)/$AD$8*$H47*0.8</f>
        <v>0</v>
      </c>
      <c r="AB47" s="165">
        <f t="shared" si="16"/>
        <v>0</v>
      </c>
      <c r="AC47" s="164">
        <f t="shared" ref="AC47:AC78" si="30">+AB47*AF$10</f>
        <v>0</v>
      </c>
    </row>
    <row r="48" spans="1:29" x14ac:dyDescent="0.2">
      <c r="A48" s="10">
        <f>+IF(OR(D48&gt;0,J48&gt;0),MAX(A$14:A47)+1,0)</f>
        <v>0</v>
      </c>
      <c r="B48" s="408"/>
      <c r="C48" s="408"/>
      <c r="D48" s="376"/>
      <c r="E48" s="11"/>
      <c r="F48" s="376"/>
      <c r="G48" s="11"/>
      <c r="H48" s="376"/>
      <c r="I48" s="573">
        <f t="shared" si="18"/>
        <v>0</v>
      </c>
      <c r="J48" s="135">
        <f t="shared" si="19"/>
        <v>0</v>
      </c>
      <c r="K48" s="408"/>
      <c r="L48" s="408"/>
      <c r="M48" s="135">
        <f t="shared" si="17"/>
        <v>0</v>
      </c>
      <c r="N48" s="576"/>
      <c r="O48" s="136">
        <f t="shared" si="20"/>
        <v>0</v>
      </c>
      <c r="P48" s="126">
        <f t="shared" si="21"/>
        <v>0</v>
      </c>
      <c r="Q48" s="126">
        <f t="shared" si="22"/>
        <v>0</v>
      </c>
      <c r="R48" s="161">
        <f t="shared" si="13"/>
        <v>0</v>
      </c>
      <c r="S48" s="126">
        <f t="shared" si="23"/>
        <v>0</v>
      </c>
      <c r="T48" s="126">
        <f t="shared" si="24"/>
        <v>0</v>
      </c>
      <c r="U48" s="161">
        <f t="shared" si="14"/>
        <v>0</v>
      </c>
      <c r="V48" s="157">
        <f t="shared" si="25"/>
        <v>0</v>
      </c>
      <c r="W48" s="126">
        <f t="shared" si="26"/>
        <v>0</v>
      </c>
      <c r="X48" s="126">
        <f t="shared" si="27"/>
        <v>0</v>
      </c>
      <c r="Y48" s="161">
        <f t="shared" si="15"/>
        <v>0</v>
      </c>
      <c r="Z48" s="126">
        <f t="shared" si="28"/>
        <v>0</v>
      </c>
      <c r="AA48" s="126">
        <f t="shared" si="29"/>
        <v>0</v>
      </c>
      <c r="AB48" s="165">
        <f t="shared" si="16"/>
        <v>0</v>
      </c>
      <c r="AC48" s="164">
        <f t="shared" si="30"/>
        <v>0</v>
      </c>
    </row>
    <row r="49" spans="1:29" x14ac:dyDescent="0.2">
      <c r="A49" s="10">
        <f>+IF(OR(D49&gt;0,J49&gt;0),MAX(A$14:A48)+1,0)</f>
        <v>0</v>
      </c>
      <c r="B49" s="408"/>
      <c r="C49" s="408"/>
      <c r="D49" s="376"/>
      <c r="E49" s="11"/>
      <c r="F49" s="376"/>
      <c r="G49" s="11"/>
      <c r="H49" s="376"/>
      <c r="I49" s="573">
        <f t="shared" si="18"/>
        <v>0</v>
      </c>
      <c r="J49" s="135">
        <f t="shared" si="19"/>
        <v>0</v>
      </c>
      <c r="K49" s="408"/>
      <c r="L49" s="408"/>
      <c r="M49" s="135">
        <f t="shared" si="17"/>
        <v>0</v>
      </c>
      <c r="N49" s="576"/>
      <c r="O49" s="136">
        <f t="shared" si="20"/>
        <v>0</v>
      </c>
      <c r="P49" s="126">
        <f t="shared" si="21"/>
        <v>0</v>
      </c>
      <c r="Q49" s="126">
        <f t="shared" si="22"/>
        <v>0</v>
      </c>
      <c r="R49" s="161">
        <f t="shared" si="13"/>
        <v>0</v>
      </c>
      <c r="S49" s="126">
        <f t="shared" si="23"/>
        <v>0</v>
      </c>
      <c r="T49" s="126">
        <f t="shared" si="24"/>
        <v>0</v>
      </c>
      <c r="U49" s="161">
        <f t="shared" si="14"/>
        <v>0</v>
      </c>
      <c r="V49" s="157">
        <f t="shared" si="25"/>
        <v>0</v>
      </c>
      <c r="W49" s="126">
        <f t="shared" si="26"/>
        <v>0</v>
      </c>
      <c r="X49" s="126">
        <f t="shared" si="27"/>
        <v>0</v>
      </c>
      <c r="Y49" s="161">
        <f t="shared" si="15"/>
        <v>0</v>
      </c>
      <c r="Z49" s="126">
        <f t="shared" si="28"/>
        <v>0</v>
      </c>
      <c r="AA49" s="126">
        <f t="shared" si="29"/>
        <v>0</v>
      </c>
      <c r="AB49" s="165">
        <f t="shared" si="16"/>
        <v>0</v>
      </c>
      <c r="AC49" s="164">
        <f t="shared" si="30"/>
        <v>0</v>
      </c>
    </row>
    <row r="50" spans="1:29" x14ac:dyDescent="0.2">
      <c r="A50" s="10">
        <f>+IF(OR(D50&gt;0,J50&gt;0),MAX(A$14:A49)+1,0)</f>
        <v>0</v>
      </c>
      <c r="B50" s="408"/>
      <c r="C50" s="408"/>
      <c r="D50" s="376"/>
      <c r="E50" s="11"/>
      <c r="F50" s="376"/>
      <c r="G50" s="11"/>
      <c r="H50" s="376"/>
      <c r="I50" s="573">
        <f t="shared" si="18"/>
        <v>0</v>
      </c>
      <c r="J50" s="135">
        <f t="shared" si="19"/>
        <v>0</v>
      </c>
      <c r="K50" s="408"/>
      <c r="L50" s="408"/>
      <c r="M50" s="135">
        <f t="shared" si="17"/>
        <v>0</v>
      </c>
      <c r="N50" s="576"/>
      <c r="O50" s="136">
        <f t="shared" si="20"/>
        <v>0</v>
      </c>
      <c r="P50" s="126">
        <f t="shared" si="21"/>
        <v>0</v>
      </c>
      <c r="Q50" s="126">
        <f t="shared" si="22"/>
        <v>0</v>
      </c>
      <c r="R50" s="161">
        <f t="shared" si="13"/>
        <v>0</v>
      </c>
      <c r="S50" s="126">
        <f t="shared" si="23"/>
        <v>0</v>
      </c>
      <c r="T50" s="126">
        <f t="shared" si="24"/>
        <v>0</v>
      </c>
      <c r="U50" s="161">
        <f t="shared" si="14"/>
        <v>0</v>
      </c>
      <c r="V50" s="157">
        <f t="shared" si="25"/>
        <v>0</v>
      </c>
      <c r="W50" s="126">
        <f t="shared" si="26"/>
        <v>0</v>
      </c>
      <c r="X50" s="126">
        <f t="shared" si="27"/>
        <v>0</v>
      </c>
      <c r="Y50" s="161">
        <f t="shared" si="15"/>
        <v>0</v>
      </c>
      <c r="Z50" s="126">
        <f t="shared" si="28"/>
        <v>0</v>
      </c>
      <c r="AA50" s="126">
        <f t="shared" si="29"/>
        <v>0</v>
      </c>
      <c r="AB50" s="165">
        <f t="shared" si="16"/>
        <v>0</v>
      </c>
      <c r="AC50" s="164">
        <f t="shared" si="30"/>
        <v>0</v>
      </c>
    </row>
    <row r="51" spans="1:29" x14ac:dyDescent="0.2">
      <c r="A51" s="10">
        <f>+IF(OR(D51&gt;0,J51&gt;0),MAX(A$14:A50)+1,0)</f>
        <v>0</v>
      </c>
      <c r="B51" s="408"/>
      <c r="C51" s="408"/>
      <c r="D51" s="376"/>
      <c r="E51" s="11"/>
      <c r="F51" s="376"/>
      <c r="G51" s="11"/>
      <c r="H51" s="376"/>
      <c r="I51" s="573">
        <f t="shared" si="18"/>
        <v>0</v>
      </c>
      <c r="J51" s="135">
        <f t="shared" si="19"/>
        <v>0</v>
      </c>
      <c r="K51" s="408"/>
      <c r="L51" s="408"/>
      <c r="M51" s="135">
        <f t="shared" si="17"/>
        <v>0</v>
      </c>
      <c r="N51" s="576"/>
      <c r="O51" s="136">
        <f t="shared" si="20"/>
        <v>0</v>
      </c>
      <c r="P51" s="126">
        <f t="shared" si="21"/>
        <v>0</v>
      </c>
      <c r="Q51" s="126">
        <f t="shared" si="22"/>
        <v>0</v>
      </c>
      <c r="R51" s="161">
        <f t="shared" si="13"/>
        <v>0</v>
      </c>
      <c r="S51" s="126">
        <f t="shared" si="23"/>
        <v>0</v>
      </c>
      <c r="T51" s="126">
        <f t="shared" si="24"/>
        <v>0</v>
      </c>
      <c r="U51" s="161">
        <f t="shared" si="14"/>
        <v>0</v>
      </c>
      <c r="V51" s="157">
        <f t="shared" si="25"/>
        <v>0</v>
      </c>
      <c r="W51" s="126">
        <f t="shared" si="26"/>
        <v>0</v>
      </c>
      <c r="X51" s="126">
        <f t="shared" si="27"/>
        <v>0</v>
      </c>
      <c r="Y51" s="161">
        <f t="shared" si="15"/>
        <v>0</v>
      </c>
      <c r="Z51" s="126">
        <f t="shared" si="28"/>
        <v>0</v>
      </c>
      <c r="AA51" s="126">
        <f t="shared" si="29"/>
        <v>0</v>
      </c>
      <c r="AB51" s="165">
        <f t="shared" si="16"/>
        <v>0</v>
      </c>
      <c r="AC51" s="164">
        <f t="shared" si="30"/>
        <v>0</v>
      </c>
    </row>
    <row r="52" spans="1:29" x14ac:dyDescent="0.2">
      <c r="A52" s="10">
        <f>+IF(OR(D52&gt;0,J52&gt;0),MAX(A$14:A51)+1,0)</f>
        <v>0</v>
      </c>
      <c r="B52" s="11"/>
      <c r="C52" s="11"/>
      <c r="D52" s="376"/>
      <c r="E52" s="11"/>
      <c r="F52" s="376"/>
      <c r="G52" s="11"/>
      <c r="H52" s="376"/>
      <c r="I52" s="573">
        <f t="shared" si="18"/>
        <v>0</v>
      </c>
      <c r="J52" s="135">
        <f t="shared" si="19"/>
        <v>0</v>
      </c>
      <c r="K52" s="11"/>
      <c r="L52" s="11"/>
      <c r="M52" s="135">
        <f t="shared" si="17"/>
        <v>0</v>
      </c>
      <c r="N52" s="576"/>
      <c r="O52" s="136">
        <f t="shared" si="20"/>
        <v>0</v>
      </c>
      <c r="P52" s="126">
        <f t="shared" si="21"/>
        <v>0</v>
      </c>
      <c r="Q52" s="126">
        <f t="shared" si="22"/>
        <v>0</v>
      </c>
      <c r="R52" s="161">
        <f t="shared" si="13"/>
        <v>0</v>
      </c>
      <c r="S52" s="126">
        <f t="shared" si="23"/>
        <v>0</v>
      </c>
      <c r="T52" s="126">
        <f t="shared" si="24"/>
        <v>0</v>
      </c>
      <c r="U52" s="161">
        <f t="shared" si="14"/>
        <v>0</v>
      </c>
      <c r="V52" s="157">
        <f t="shared" si="25"/>
        <v>0</v>
      </c>
      <c r="W52" s="126">
        <f t="shared" si="26"/>
        <v>0</v>
      </c>
      <c r="X52" s="126">
        <f t="shared" si="27"/>
        <v>0</v>
      </c>
      <c r="Y52" s="161">
        <f t="shared" si="15"/>
        <v>0</v>
      </c>
      <c r="Z52" s="126">
        <f t="shared" si="28"/>
        <v>0</v>
      </c>
      <c r="AA52" s="126">
        <f t="shared" si="29"/>
        <v>0</v>
      </c>
      <c r="AB52" s="165">
        <f t="shared" si="16"/>
        <v>0</v>
      </c>
      <c r="AC52" s="164">
        <f t="shared" si="30"/>
        <v>0</v>
      </c>
    </row>
    <row r="53" spans="1:29" x14ac:dyDescent="0.2">
      <c r="A53" s="10">
        <f>+IF(OR(D53&gt;0,J53&gt;0),MAX(A$14:A52)+1,0)</f>
        <v>0</v>
      </c>
      <c r="B53" s="11"/>
      <c r="C53" s="11"/>
      <c r="D53" s="376"/>
      <c r="E53" s="11"/>
      <c r="F53" s="376"/>
      <c r="G53" s="11"/>
      <c r="H53" s="376"/>
      <c r="I53" s="573">
        <f t="shared" si="18"/>
        <v>0</v>
      </c>
      <c r="J53" s="135">
        <f t="shared" si="19"/>
        <v>0</v>
      </c>
      <c r="K53" s="11"/>
      <c r="L53" s="11"/>
      <c r="M53" s="135">
        <f t="shared" si="17"/>
        <v>0</v>
      </c>
      <c r="N53" s="576"/>
      <c r="O53" s="136">
        <f t="shared" si="20"/>
        <v>0</v>
      </c>
      <c r="P53" s="126">
        <f t="shared" si="21"/>
        <v>0</v>
      </c>
      <c r="Q53" s="126">
        <f t="shared" si="22"/>
        <v>0</v>
      </c>
      <c r="R53" s="161">
        <f t="shared" si="13"/>
        <v>0</v>
      </c>
      <c r="S53" s="126">
        <f t="shared" si="23"/>
        <v>0</v>
      </c>
      <c r="T53" s="126">
        <f t="shared" si="24"/>
        <v>0</v>
      </c>
      <c r="U53" s="161">
        <f t="shared" si="14"/>
        <v>0</v>
      </c>
      <c r="V53" s="157">
        <f t="shared" si="25"/>
        <v>0</v>
      </c>
      <c r="W53" s="126">
        <f t="shared" si="26"/>
        <v>0</v>
      </c>
      <c r="X53" s="126">
        <f t="shared" si="27"/>
        <v>0</v>
      </c>
      <c r="Y53" s="161">
        <f t="shared" si="15"/>
        <v>0</v>
      </c>
      <c r="Z53" s="126">
        <f t="shared" si="28"/>
        <v>0</v>
      </c>
      <c r="AA53" s="126">
        <f t="shared" si="29"/>
        <v>0</v>
      </c>
      <c r="AB53" s="165">
        <f t="shared" si="16"/>
        <v>0</v>
      </c>
      <c r="AC53" s="164">
        <f t="shared" si="30"/>
        <v>0</v>
      </c>
    </row>
    <row r="54" spans="1:29" x14ac:dyDescent="0.2">
      <c r="A54" s="10">
        <f>+IF(OR(D54&gt;0,J54&gt;0),MAX(A$14:A53)+1,0)</f>
        <v>0</v>
      </c>
      <c r="B54" s="11"/>
      <c r="C54" s="11"/>
      <c r="D54" s="376"/>
      <c r="E54" s="11"/>
      <c r="F54" s="376"/>
      <c r="G54" s="11"/>
      <c r="H54" s="376"/>
      <c r="I54" s="573">
        <f t="shared" si="18"/>
        <v>0</v>
      </c>
      <c r="J54" s="135">
        <f t="shared" si="19"/>
        <v>0</v>
      </c>
      <c r="K54" s="11"/>
      <c r="L54" s="11"/>
      <c r="M54" s="135">
        <f t="shared" si="17"/>
        <v>0</v>
      </c>
      <c r="N54" s="576"/>
      <c r="O54" s="136">
        <f t="shared" si="20"/>
        <v>0</v>
      </c>
      <c r="P54" s="126">
        <f t="shared" si="21"/>
        <v>0</v>
      </c>
      <c r="Q54" s="126">
        <f t="shared" si="22"/>
        <v>0</v>
      </c>
      <c r="R54" s="161">
        <f t="shared" si="13"/>
        <v>0</v>
      </c>
      <c r="S54" s="126">
        <f t="shared" si="23"/>
        <v>0</v>
      </c>
      <c r="T54" s="126">
        <f t="shared" si="24"/>
        <v>0</v>
      </c>
      <c r="U54" s="161">
        <f t="shared" si="14"/>
        <v>0</v>
      </c>
      <c r="V54" s="157">
        <f t="shared" si="25"/>
        <v>0</v>
      </c>
      <c r="W54" s="126">
        <f t="shared" si="26"/>
        <v>0</v>
      </c>
      <c r="X54" s="126">
        <f t="shared" si="27"/>
        <v>0</v>
      </c>
      <c r="Y54" s="161">
        <f t="shared" si="15"/>
        <v>0</v>
      </c>
      <c r="Z54" s="126">
        <f t="shared" si="28"/>
        <v>0</v>
      </c>
      <c r="AA54" s="126">
        <f t="shared" si="29"/>
        <v>0</v>
      </c>
      <c r="AB54" s="165">
        <f t="shared" si="16"/>
        <v>0</v>
      </c>
      <c r="AC54" s="164">
        <f t="shared" si="30"/>
        <v>0</v>
      </c>
    </row>
    <row r="55" spans="1:29" x14ac:dyDescent="0.2">
      <c r="A55" s="10">
        <f>+IF(OR(D55&gt;0,J55&gt;0),MAX(A$14:A54)+1,0)</f>
        <v>0</v>
      </c>
      <c r="B55" s="11"/>
      <c r="C55" s="11"/>
      <c r="D55" s="376"/>
      <c r="E55" s="11"/>
      <c r="F55" s="376"/>
      <c r="G55" s="11"/>
      <c r="H55" s="376"/>
      <c r="I55" s="573">
        <f t="shared" si="18"/>
        <v>0</v>
      </c>
      <c r="J55" s="135">
        <f t="shared" si="19"/>
        <v>0</v>
      </c>
      <c r="K55" s="11"/>
      <c r="L55" s="11"/>
      <c r="M55" s="135">
        <f t="shared" si="17"/>
        <v>0</v>
      </c>
      <c r="N55" s="576"/>
      <c r="O55" s="136">
        <f t="shared" si="20"/>
        <v>0</v>
      </c>
      <c r="P55" s="126">
        <f t="shared" si="21"/>
        <v>0</v>
      </c>
      <c r="Q55" s="126">
        <f t="shared" si="22"/>
        <v>0</v>
      </c>
      <c r="R55" s="161">
        <f t="shared" si="13"/>
        <v>0</v>
      </c>
      <c r="S55" s="126">
        <f t="shared" si="23"/>
        <v>0</v>
      </c>
      <c r="T55" s="126">
        <f t="shared" si="24"/>
        <v>0</v>
      </c>
      <c r="U55" s="161">
        <f t="shared" si="14"/>
        <v>0</v>
      </c>
      <c r="V55" s="157">
        <f t="shared" si="25"/>
        <v>0</v>
      </c>
      <c r="W55" s="126">
        <f t="shared" si="26"/>
        <v>0</v>
      </c>
      <c r="X55" s="126">
        <f t="shared" si="27"/>
        <v>0</v>
      </c>
      <c r="Y55" s="161">
        <f t="shared" si="15"/>
        <v>0</v>
      </c>
      <c r="Z55" s="126">
        <f t="shared" si="28"/>
        <v>0</v>
      </c>
      <c r="AA55" s="126">
        <f t="shared" si="29"/>
        <v>0</v>
      </c>
      <c r="AB55" s="165">
        <f t="shared" si="16"/>
        <v>0</v>
      </c>
      <c r="AC55" s="164">
        <f t="shared" si="30"/>
        <v>0</v>
      </c>
    </row>
    <row r="56" spans="1:29" x14ac:dyDescent="0.2">
      <c r="A56" s="10">
        <f>+IF(OR(D56&gt;0,J56&gt;0),MAX(A$14:A55)+1,0)</f>
        <v>0</v>
      </c>
      <c r="B56" s="11"/>
      <c r="C56" s="11"/>
      <c r="D56" s="376"/>
      <c r="E56" s="11"/>
      <c r="F56" s="376"/>
      <c r="G56" s="11"/>
      <c r="H56" s="376"/>
      <c r="I56" s="573">
        <f t="shared" si="18"/>
        <v>0</v>
      </c>
      <c r="J56" s="135">
        <f t="shared" si="19"/>
        <v>0</v>
      </c>
      <c r="K56" s="11"/>
      <c r="L56" s="11"/>
      <c r="M56" s="135">
        <f t="shared" si="17"/>
        <v>0</v>
      </c>
      <c r="N56" s="576"/>
      <c r="O56" s="136">
        <f t="shared" si="20"/>
        <v>0</v>
      </c>
      <c r="P56" s="126">
        <f t="shared" si="21"/>
        <v>0</v>
      </c>
      <c r="Q56" s="126">
        <f t="shared" si="22"/>
        <v>0</v>
      </c>
      <c r="R56" s="161">
        <f t="shared" si="13"/>
        <v>0</v>
      </c>
      <c r="S56" s="126">
        <f t="shared" si="23"/>
        <v>0</v>
      </c>
      <c r="T56" s="126">
        <f t="shared" si="24"/>
        <v>0</v>
      </c>
      <c r="U56" s="161">
        <f t="shared" si="14"/>
        <v>0</v>
      </c>
      <c r="V56" s="157">
        <f t="shared" si="25"/>
        <v>0</v>
      </c>
      <c r="W56" s="126">
        <f t="shared" si="26"/>
        <v>0</v>
      </c>
      <c r="X56" s="126">
        <f t="shared" si="27"/>
        <v>0</v>
      </c>
      <c r="Y56" s="161">
        <f t="shared" si="15"/>
        <v>0</v>
      </c>
      <c r="Z56" s="126">
        <f t="shared" si="28"/>
        <v>0</v>
      </c>
      <c r="AA56" s="126">
        <f t="shared" si="29"/>
        <v>0</v>
      </c>
      <c r="AB56" s="165">
        <f t="shared" si="16"/>
        <v>0</v>
      </c>
      <c r="AC56" s="164">
        <f t="shared" si="30"/>
        <v>0</v>
      </c>
    </row>
    <row r="57" spans="1:29" x14ac:dyDescent="0.2">
      <c r="A57" s="10">
        <f>+IF(OR(D57&gt;0,J57&gt;0),MAX(A$14:A56)+1,0)</f>
        <v>0</v>
      </c>
      <c r="B57" s="11"/>
      <c r="C57" s="11"/>
      <c r="D57" s="376"/>
      <c r="E57" s="11"/>
      <c r="F57" s="376"/>
      <c r="G57" s="11"/>
      <c r="H57" s="376"/>
      <c r="I57" s="573">
        <f t="shared" si="18"/>
        <v>0</v>
      </c>
      <c r="J57" s="135">
        <f t="shared" si="19"/>
        <v>0</v>
      </c>
      <c r="K57" s="11"/>
      <c r="L57" s="11"/>
      <c r="M57" s="135">
        <f t="shared" si="17"/>
        <v>0</v>
      </c>
      <c r="N57" s="576"/>
      <c r="O57" s="136">
        <f t="shared" si="20"/>
        <v>0</v>
      </c>
      <c r="P57" s="126">
        <f t="shared" si="21"/>
        <v>0</v>
      </c>
      <c r="Q57" s="126">
        <f t="shared" si="22"/>
        <v>0</v>
      </c>
      <c r="R57" s="161">
        <f t="shared" si="13"/>
        <v>0</v>
      </c>
      <c r="S57" s="126">
        <f t="shared" si="23"/>
        <v>0</v>
      </c>
      <c r="T57" s="126">
        <f t="shared" si="24"/>
        <v>0</v>
      </c>
      <c r="U57" s="161">
        <f t="shared" si="14"/>
        <v>0</v>
      </c>
      <c r="V57" s="157">
        <f t="shared" si="25"/>
        <v>0</v>
      </c>
      <c r="W57" s="126">
        <f t="shared" si="26"/>
        <v>0</v>
      </c>
      <c r="X57" s="126">
        <f t="shared" si="27"/>
        <v>0</v>
      </c>
      <c r="Y57" s="161">
        <f t="shared" si="15"/>
        <v>0</v>
      </c>
      <c r="Z57" s="126">
        <f t="shared" si="28"/>
        <v>0</v>
      </c>
      <c r="AA57" s="126">
        <f t="shared" si="29"/>
        <v>0</v>
      </c>
      <c r="AB57" s="165">
        <f t="shared" si="16"/>
        <v>0</v>
      </c>
      <c r="AC57" s="164">
        <f t="shared" si="30"/>
        <v>0</v>
      </c>
    </row>
    <row r="58" spans="1:29" x14ac:dyDescent="0.2">
      <c r="A58" s="10">
        <f>+IF(OR(D58&gt;0,J58&gt;0),MAX(A$14:A57)+1,0)</f>
        <v>0</v>
      </c>
      <c r="B58" s="11"/>
      <c r="C58" s="11"/>
      <c r="D58" s="376"/>
      <c r="E58" s="11"/>
      <c r="F58" s="376"/>
      <c r="G58" s="11"/>
      <c r="H58" s="376"/>
      <c r="I58" s="573">
        <f t="shared" si="18"/>
        <v>0</v>
      </c>
      <c r="J58" s="135">
        <f t="shared" si="19"/>
        <v>0</v>
      </c>
      <c r="K58" s="11"/>
      <c r="L58" s="11"/>
      <c r="M58" s="135">
        <f t="shared" si="17"/>
        <v>0</v>
      </c>
      <c r="N58" s="576"/>
      <c r="O58" s="136">
        <f t="shared" si="20"/>
        <v>0</v>
      </c>
      <c r="P58" s="126">
        <f t="shared" si="21"/>
        <v>0</v>
      </c>
      <c r="Q58" s="126">
        <f t="shared" si="22"/>
        <v>0</v>
      </c>
      <c r="R58" s="161">
        <f t="shared" si="13"/>
        <v>0</v>
      </c>
      <c r="S58" s="126">
        <f t="shared" si="23"/>
        <v>0</v>
      </c>
      <c r="T58" s="126">
        <f t="shared" si="24"/>
        <v>0</v>
      </c>
      <c r="U58" s="161">
        <f t="shared" si="14"/>
        <v>0</v>
      </c>
      <c r="V58" s="157">
        <f t="shared" si="25"/>
        <v>0</v>
      </c>
      <c r="W58" s="126">
        <f t="shared" si="26"/>
        <v>0</v>
      </c>
      <c r="X58" s="126">
        <f t="shared" si="27"/>
        <v>0</v>
      </c>
      <c r="Y58" s="161">
        <f t="shared" si="15"/>
        <v>0</v>
      </c>
      <c r="Z58" s="126">
        <f t="shared" si="28"/>
        <v>0</v>
      </c>
      <c r="AA58" s="126">
        <f t="shared" si="29"/>
        <v>0</v>
      </c>
      <c r="AB58" s="165">
        <f t="shared" si="16"/>
        <v>0</v>
      </c>
      <c r="AC58" s="164">
        <f t="shared" si="30"/>
        <v>0</v>
      </c>
    </row>
    <row r="59" spans="1:29" x14ac:dyDescent="0.2">
      <c r="A59" s="10">
        <f>+IF(OR(D59&gt;0,J59&gt;0),MAX(A$14:A58)+1,0)</f>
        <v>0</v>
      </c>
      <c r="B59" s="11"/>
      <c r="C59" s="11"/>
      <c r="D59" s="376"/>
      <c r="E59" s="11"/>
      <c r="F59" s="376"/>
      <c r="G59" s="11"/>
      <c r="H59" s="376"/>
      <c r="I59" s="573">
        <f t="shared" si="18"/>
        <v>0</v>
      </c>
      <c r="J59" s="135">
        <f t="shared" si="19"/>
        <v>0</v>
      </c>
      <c r="K59" s="11"/>
      <c r="L59" s="11"/>
      <c r="M59" s="135">
        <f t="shared" si="17"/>
        <v>0</v>
      </c>
      <c r="N59" s="576"/>
      <c r="O59" s="136">
        <f t="shared" si="20"/>
        <v>0</v>
      </c>
      <c r="P59" s="126">
        <f t="shared" si="21"/>
        <v>0</v>
      </c>
      <c r="Q59" s="126">
        <f t="shared" si="22"/>
        <v>0</v>
      </c>
      <c r="R59" s="161">
        <f t="shared" si="13"/>
        <v>0</v>
      </c>
      <c r="S59" s="126">
        <f t="shared" si="23"/>
        <v>0</v>
      </c>
      <c r="T59" s="126">
        <f t="shared" si="24"/>
        <v>0</v>
      </c>
      <c r="U59" s="161">
        <f t="shared" si="14"/>
        <v>0</v>
      </c>
      <c r="V59" s="157">
        <f t="shared" si="25"/>
        <v>0</v>
      </c>
      <c r="W59" s="126">
        <f t="shared" si="26"/>
        <v>0</v>
      </c>
      <c r="X59" s="126">
        <f t="shared" si="27"/>
        <v>0</v>
      </c>
      <c r="Y59" s="161">
        <f t="shared" si="15"/>
        <v>0</v>
      </c>
      <c r="Z59" s="126">
        <f t="shared" si="28"/>
        <v>0</v>
      </c>
      <c r="AA59" s="126">
        <f t="shared" si="29"/>
        <v>0</v>
      </c>
      <c r="AB59" s="165">
        <f t="shared" si="16"/>
        <v>0</v>
      </c>
      <c r="AC59" s="164">
        <f t="shared" si="30"/>
        <v>0</v>
      </c>
    </row>
    <row r="60" spans="1:29" x14ac:dyDescent="0.2">
      <c r="A60" s="10">
        <f>+IF(OR(D60&gt;0,J60&gt;0),MAX(A$14:A59)+1,0)</f>
        <v>0</v>
      </c>
      <c r="B60" s="11"/>
      <c r="C60" s="11"/>
      <c r="D60" s="376"/>
      <c r="E60" s="11"/>
      <c r="F60" s="376"/>
      <c r="G60" s="11"/>
      <c r="H60" s="376"/>
      <c r="I60" s="573">
        <f t="shared" si="18"/>
        <v>0</v>
      </c>
      <c r="J60" s="135">
        <f t="shared" si="19"/>
        <v>0</v>
      </c>
      <c r="K60" s="11"/>
      <c r="L60" s="11"/>
      <c r="M60" s="135">
        <f t="shared" si="17"/>
        <v>0</v>
      </c>
      <c r="N60" s="576"/>
      <c r="O60" s="136">
        <f t="shared" si="20"/>
        <v>0</v>
      </c>
      <c r="P60" s="126">
        <f t="shared" si="21"/>
        <v>0</v>
      </c>
      <c r="Q60" s="126">
        <f t="shared" si="22"/>
        <v>0</v>
      </c>
      <c r="R60" s="161">
        <f t="shared" si="13"/>
        <v>0</v>
      </c>
      <c r="S60" s="126">
        <f t="shared" si="23"/>
        <v>0</v>
      </c>
      <c r="T60" s="126">
        <f t="shared" si="24"/>
        <v>0</v>
      </c>
      <c r="U60" s="161">
        <f t="shared" si="14"/>
        <v>0</v>
      </c>
      <c r="V60" s="157">
        <f t="shared" si="25"/>
        <v>0</v>
      </c>
      <c r="W60" s="126">
        <f t="shared" si="26"/>
        <v>0</v>
      </c>
      <c r="X60" s="126">
        <f t="shared" si="27"/>
        <v>0</v>
      </c>
      <c r="Y60" s="161">
        <f t="shared" si="15"/>
        <v>0</v>
      </c>
      <c r="Z60" s="126">
        <f t="shared" si="28"/>
        <v>0</v>
      </c>
      <c r="AA60" s="126">
        <f t="shared" si="29"/>
        <v>0</v>
      </c>
      <c r="AB60" s="165">
        <f t="shared" si="16"/>
        <v>0</v>
      </c>
      <c r="AC60" s="164">
        <f t="shared" si="30"/>
        <v>0</v>
      </c>
    </row>
    <row r="61" spans="1:29" x14ac:dyDescent="0.2">
      <c r="A61" s="10">
        <f>+IF(OR(D61&gt;0,J61&gt;0),MAX(A$14:A60)+1,0)</f>
        <v>0</v>
      </c>
      <c r="B61" s="11"/>
      <c r="C61" s="11"/>
      <c r="D61" s="376"/>
      <c r="E61" s="11"/>
      <c r="F61" s="376"/>
      <c r="G61" s="11"/>
      <c r="H61" s="376"/>
      <c r="I61" s="573">
        <f t="shared" si="18"/>
        <v>0</v>
      </c>
      <c r="J61" s="135">
        <f t="shared" si="19"/>
        <v>0</v>
      </c>
      <c r="K61" s="11"/>
      <c r="L61" s="11"/>
      <c r="M61" s="135">
        <f t="shared" si="17"/>
        <v>0</v>
      </c>
      <c r="N61" s="576"/>
      <c r="O61" s="136">
        <f t="shared" si="20"/>
        <v>0</v>
      </c>
      <c r="P61" s="126">
        <f t="shared" si="21"/>
        <v>0</v>
      </c>
      <c r="Q61" s="126">
        <f t="shared" si="22"/>
        <v>0</v>
      </c>
      <c r="R61" s="161">
        <f t="shared" si="13"/>
        <v>0</v>
      </c>
      <c r="S61" s="126">
        <f t="shared" si="23"/>
        <v>0</v>
      </c>
      <c r="T61" s="126">
        <f t="shared" si="24"/>
        <v>0</v>
      </c>
      <c r="U61" s="161">
        <f t="shared" si="14"/>
        <v>0</v>
      </c>
      <c r="V61" s="157">
        <f t="shared" si="25"/>
        <v>0</v>
      </c>
      <c r="W61" s="126">
        <f t="shared" si="26"/>
        <v>0</v>
      </c>
      <c r="X61" s="126">
        <f t="shared" si="27"/>
        <v>0</v>
      </c>
      <c r="Y61" s="161">
        <f t="shared" si="15"/>
        <v>0</v>
      </c>
      <c r="Z61" s="126">
        <f t="shared" si="28"/>
        <v>0</v>
      </c>
      <c r="AA61" s="126">
        <f t="shared" si="29"/>
        <v>0</v>
      </c>
      <c r="AB61" s="165">
        <f t="shared" si="16"/>
        <v>0</v>
      </c>
      <c r="AC61" s="164">
        <f t="shared" si="30"/>
        <v>0</v>
      </c>
    </row>
    <row r="62" spans="1:29" x14ac:dyDescent="0.2">
      <c r="A62" s="10">
        <f>+IF(OR(D62&gt;0,J62&gt;0),MAX(A$14:A61)+1,0)</f>
        <v>0</v>
      </c>
      <c r="B62" s="11"/>
      <c r="C62" s="11"/>
      <c r="D62" s="376"/>
      <c r="E62" s="11"/>
      <c r="F62" s="376"/>
      <c r="G62" s="11"/>
      <c r="H62" s="376"/>
      <c r="I62" s="573">
        <f t="shared" si="18"/>
        <v>0</v>
      </c>
      <c r="J62" s="135">
        <f t="shared" si="19"/>
        <v>0</v>
      </c>
      <c r="K62" s="11"/>
      <c r="L62" s="11"/>
      <c r="M62" s="135">
        <f t="shared" si="17"/>
        <v>0</v>
      </c>
      <c r="N62" s="576"/>
      <c r="O62" s="136">
        <f t="shared" si="20"/>
        <v>0</v>
      </c>
      <c r="P62" s="126">
        <f t="shared" si="21"/>
        <v>0</v>
      </c>
      <c r="Q62" s="126">
        <f t="shared" si="22"/>
        <v>0</v>
      </c>
      <c r="R62" s="161">
        <f t="shared" si="13"/>
        <v>0</v>
      </c>
      <c r="S62" s="126">
        <f t="shared" si="23"/>
        <v>0</v>
      </c>
      <c r="T62" s="126">
        <f t="shared" si="24"/>
        <v>0</v>
      </c>
      <c r="U62" s="161">
        <f t="shared" si="14"/>
        <v>0</v>
      </c>
      <c r="V62" s="157">
        <f t="shared" si="25"/>
        <v>0</v>
      </c>
      <c r="W62" s="126">
        <f t="shared" si="26"/>
        <v>0</v>
      </c>
      <c r="X62" s="126">
        <f t="shared" si="27"/>
        <v>0</v>
      </c>
      <c r="Y62" s="161">
        <f t="shared" si="15"/>
        <v>0</v>
      </c>
      <c r="Z62" s="126">
        <f t="shared" si="28"/>
        <v>0</v>
      </c>
      <c r="AA62" s="126">
        <f t="shared" si="29"/>
        <v>0</v>
      </c>
      <c r="AB62" s="165">
        <f t="shared" si="16"/>
        <v>0</v>
      </c>
      <c r="AC62" s="164">
        <f t="shared" si="30"/>
        <v>0</v>
      </c>
    </row>
    <row r="63" spans="1:29" x14ac:dyDescent="0.2">
      <c r="A63" s="10">
        <f>+IF(OR(D63&gt;0,J63&gt;0),MAX(A$14:A62)+1,0)</f>
        <v>0</v>
      </c>
      <c r="B63" s="11"/>
      <c r="C63" s="11"/>
      <c r="D63" s="376"/>
      <c r="E63" s="11"/>
      <c r="F63" s="376"/>
      <c r="G63" s="11"/>
      <c r="H63" s="376"/>
      <c r="I63" s="573">
        <f t="shared" si="18"/>
        <v>0</v>
      </c>
      <c r="J63" s="135">
        <f t="shared" si="19"/>
        <v>0</v>
      </c>
      <c r="K63" s="11"/>
      <c r="L63" s="11"/>
      <c r="M63" s="135">
        <f t="shared" si="17"/>
        <v>0</v>
      </c>
      <c r="N63" s="576"/>
      <c r="O63" s="136">
        <f t="shared" si="20"/>
        <v>0</v>
      </c>
      <c r="P63" s="126">
        <f t="shared" si="21"/>
        <v>0</v>
      </c>
      <c r="Q63" s="126">
        <f t="shared" si="22"/>
        <v>0</v>
      </c>
      <c r="R63" s="161">
        <f t="shared" si="13"/>
        <v>0</v>
      </c>
      <c r="S63" s="126">
        <f t="shared" si="23"/>
        <v>0</v>
      </c>
      <c r="T63" s="126">
        <f t="shared" si="24"/>
        <v>0</v>
      </c>
      <c r="U63" s="161">
        <f t="shared" si="14"/>
        <v>0</v>
      </c>
      <c r="V63" s="157">
        <f t="shared" si="25"/>
        <v>0</v>
      </c>
      <c r="W63" s="126">
        <f t="shared" si="26"/>
        <v>0</v>
      </c>
      <c r="X63" s="126">
        <f t="shared" si="27"/>
        <v>0</v>
      </c>
      <c r="Y63" s="161">
        <f t="shared" si="15"/>
        <v>0</v>
      </c>
      <c r="Z63" s="126">
        <f t="shared" si="28"/>
        <v>0</v>
      </c>
      <c r="AA63" s="126">
        <f t="shared" si="29"/>
        <v>0</v>
      </c>
      <c r="AB63" s="165">
        <f t="shared" si="16"/>
        <v>0</v>
      </c>
      <c r="AC63" s="164">
        <f t="shared" si="30"/>
        <v>0</v>
      </c>
    </row>
    <row r="64" spans="1:29" x14ac:dyDescent="0.2">
      <c r="A64" s="10">
        <f>+IF(OR(D64&gt;0,J64&gt;0),MAX(A$14:A63)+1,0)</f>
        <v>0</v>
      </c>
      <c r="B64" s="11"/>
      <c r="C64" s="11"/>
      <c r="D64" s="376"/>
      <c r="E64" s="11"/>
      <c r="F64" s="376"/>
      <c r="G64" s="11"/>
      <c r="H64" s="376"/>
      <c r="I64" s="573">
        <f t="shared" si="18"/>
        <v>0</v>
      </c>
      <c r="J64" s="135">
        <f t="shared" si="19"/>
        <v>0</v>
      </c>
      <c r="K64" s="11"/>
      <c r="L64" s="11"/>
      <c r="M64" s="135">
        <f t="shared" si="17"/>
        <v>0</v>
      </c>
      <c r="N64" s="576"/>
      <c r="O64" s="136">
        <f t="shared" si="20"/>
        <v>0</v>
      </c>
      <c r="P64" s="126">
        <f t="shared" si="21"/>
        <v>0</v>
      </c>
      <c r="Q64" s="126">
        <f t="shared" si="22"/>
        <v>0</v>
      </c>
      <c r="R64" s="161">
        <f t="shared" si="13"/>
        <v>0</v>
      </c>
      <c r="S64" s="126">
        <f t="shared" si="23"/>
        <v>0</v>
      </c>
      <c r="T64" s="126">
        <f t="shared" si="24"/>
        <v>0</v>
      </c>
      <c r="U64" s="161">
        <f t="shared" si="14"/>
        <v>0</v>
      </c>
      <c r="V64" s="157">
        <f t="shared" si="25"/>
        <v>0</v>
      </c>
      <c r="W64" s="126">
        <f t="shared" si="26"/>
        <v>0</v>
      </c>
      <c r="X64" s="126">
        <f t="shared" si="27"/>
        <v>0</v>
      </c>
      <c r="Y64" s="161">
        <f t="shared" si="15"/>
        <v>0</v>
      </c>
      <c r="Z64" s="126">
        <f t="shared" si="28"/>
        <v>0</v>
      </c>
      <c r="AA64" s="126">
        <f t="shared" si="29"/>
        <v>0</v>
      </c>
      <c r="AB64" s="165">
        <f t="shared" si="16"/>
        <v>0</v>
      </c>
      <c r="AC64" s="164">
        <f t="shared" si="30"/>
        <v>0</v>
      </c>
    </row>
    <row r="65" spans="1:29" ht="12" customHeight="1" x14ac:dyDescent="0.2">
      <c r="A65" s="10">
        <f>+IF(OR(D65&gt;0,J65&gt;0),MAX(A$14:A64)+1,0)</f>
        <v>0</v>
      </c>
      <c r="B65" s="11"/>
      <c r="C65" s="11"/>
      <c r="D65" s="376"/>
      <c r="E65" s="11"/>
      <c r="F65" s="376"/>
      <c r="G65" s="11"/>
      <c r="H65" s="376"/>
      <c r="I65" s="573">
        <f t="shared" si="18"/>
        <v>0</v>
      </c>
      <c r="J65" s="135">
        <f t="shared" si="19"/>
        <v>0</v>
      </c>
      <c r="K65" s="11"/>
      <c r="L65" s="11"/>
      <c r="M65" s="135">
        <f t="shared" si="17"/>
        <v>0</v>
      </c>
      <c r="N65" s="576"/>
      <c r="O65" s="136">
        <f t="shared" si="20"/>
        <v>0</v>
      </c>
      <c r="P65" s="126">
        <f t="shared" si="21"/>
        <v>0</v>
      </c>
      <c r="Q65" s="126">
        <f t="shared" si="22"/>
        <v>0</v>
      </c>
      <c r="R65" s="161">
        <f t="shared" si="13"/>
        <v>0</v>
      </c>
      <c r="S65" s="126">
        <f t="shared" si="23"/>
        <v>0</v>
      </c>
      <c r="T65" s="126">
        <f t="shared" si="24"/>
        <v>0</v>
      </c>
      <c r="U65" s="161">
        <f t="shared" si="14"/>
        <v>0</v>
      </c>
      <c r="V65" s="157">
        <f t="shared" si="25"/>
        <v>0</v>
      </c>
      <c r="W65" s="126">
        <f t="shared" si="26"/>
        <v>0</v>
      </c>
      <c r="X65" s="126">
        <f t="shared" si="27"/>
        <v>0</v>
      </c>
      <c r="Y65" s="161">
        <f t="shared" si="15"/>
        <v>0</v>
      </c>
      <c r="Z65" s="126">
        <f t="shared" si="28"/>
        <v>0</v>
      </c>
      <c r="AA65" s="126">
        <f t="shared" si="29"/>
        <v>0</v>
      </c>
      <c r="AB65" s="165">
        <f t="shared" si="16"/>
        <v>0</v>
      </c>
      <c r="AC65" s="164">
        <f t="shared" si="30"/>
        <v>0</v>
      </c>
    </row>
    <row r="66" spans="1:29" x14ac:dyDescent="0.2">
      <c r="A66" s="10">
        <f>+IF(OR(D66&gt;0,J66&gt;0),MAX(A$14:A65)+1,0)</f>
        <v>0</v>
      </c>
      <c r="B66" s="11"/>
      <c r="C66" s="11"/>
      <c r="D66" s="376"/>
      <c r="E66" s="11"/>
      <c r="F66" s="376"/>
      <c r="G66" s="11"/>
      <c r="H66" s="376"/>
      <c r="I66" s="573">
        <f t="shared" si="18"/>
        <v>0</v>
      </c>
      <c r="J66" s="135">
        <f t="shared" si="19"/>
        <v>0</v>
      </c>
      <c r="K66" s="11"/>
      <c r="L66" s="11"/>
      <c r="M66" s="135">
        <f t="shared" si="17"/>
        <v>0</v>
      </c>
      <c r="N66" s="576"/>
      <c r="O66" s="136">
        <f t="shared" si="20"/>
        <v>0</v>
      </c>
      <c r="P66" s="126">
        <f t="shared" si="21"/>
        <v>0</v>
      </c>
      <c r="Q66" s="126">
        <f t="shared" si="22"/>
        <v>0</v>
      </c>
      <c r="R66" s="161">
        <f t="shared" si="13"/>
        <v>0</v>
      </c>
      <c r="S66" s="126">
        <f t="shared" si="23"/>
        <v>0</v>
      </c>
      <c r="T66" s="126">
        <f t="shared" si="24"/>
        <v>0</v>
      </c>
      <c r="U66" s="161">
        <f t="shared" si="14"/>
        <v>0</v>
      </c>
      <c r="V66" s="157">
        <f t="shared" si="25"/>
        <v>0</v>
      </c>
      <c r="W66" s="126">
        <f t="shared" si="26"/>
        <v>0</v>
      </c>
      <c r="X66" s="126">
        <f t="shared" si="27"/>
        <v>0</v>
      </c>
      <c r="Y66" s="161">
        <f t="shared" si="15"/>
        <v>0</v>
      </c>
      <c r="Z66" s="126">
        <f t="shared" si="28"/>
        <v>0</v>
      </c>
      <c r="AA66" s="126">
        <f t="shared" si="29"/>
        <v>0</v>
      </c>
      <c r="AB66" s="165">
        <f t="shared" si="16"/>
        <v>0</v>
      </c>
      <c r="AC66" s="164">
        <f t="shared" si="30"/>
        <v>0</v>
      </c>
    </row>
    <row r="67" spans="1:29" x14ac:dyDescent="0.2">
      <c r="A67" s="10">
        <f>+IF(OR(D67&gt;0,J67&gt;0),MAX(A$14:A66)+1,0)</f>
        <v>0</v>
      </c>
      <c r="B67" s="11"/>
      <c r="C67" s="11"/>
      <c r="D67" s="376"/>
      <c r="E67" s="11"/>
      <c r="F67" s="376"/>
      <c r="G67" s="11"/>
      <c r="H67" s="376"/>
      <c r="I67" s="573">
        <f t="shared" si="18"/>
        <v>0</v>
      </c>
      <c r="J67" s="135">
        <f t="shared" si="19"/>
        <v>0</v>
      </c>
      <c r="K67" s="11"/>
      <c r="L67" s="11"/>
      <c r="M67" s="135">
        <f t="shared" si="17"/>
        <v>0</v>
      </c>
      <c r="N67" s="576"/>
      <c r="O67" s="136">
        <f t="shared" si="20"/>
        <v>0</v>
      </c>
      <c r="P67" s="126">
        <f t="shared" si="21"/>
        <v>0</v>
      </c>
      <c r="Q67" s="126">
        <f t="shared" si="22"/>
        <v>0</v>
      </c>
      <c r="R67" s="161">
        <f t="shared" si="13"/>
        <v>0</v>
      </c>
      <c r="S67" s="126">
        <f t="shared" si="23"/>
        <v>0</v>
      </c>
      <c r="T67" s="126">
        <f t="shared" si="24"/>
        <v>0</v>
      </c>
      <c r="U67" s="161">
        <f t="shared" si="14"/>
        <v>0</v>
      </c>
      <c r="V67" s="157">
        <f t="shared" si="25"/>
        <v>0</v>
      </c>
      <c r="W67" s="126">
        <f t="shared" si="26"/>
        <v>0</v>
      </c>
      <c r="X67" s="126">
        <f t="shared" si="27"/>
        <v>0</v>
      </c>
      <c r="Y67" s="161">
        <f t="shared" si="15"/>
        <v>0</v>
      </c>
      <c r="Z67" s="126">
        <f t="shared" si="28"/>
        <v>0</v>
      </c>
      <c r="AA67" s="126">
        <f t="shared" si="29"/>
        <v>0</v>
      </c>
      <c r="AB67" s="165">
        <f t="shared" si="16"/>
        <v>0</v>
      </c>
      <c r="AC67" s="164">
        <f t="shared" si="30"/>
        <v>0</v>
      </c>
    </row>
    <row r="68" spans="1:29" x14ac:dyDescent="0.2">
      <c r="A68" s="10">
        <f>+IF(OR(D68&gt;0,J68&gt;0),MAX(A$14:A67)+1,0)</f>
        <v>0</v>
      </c>
      <c r="B68" s="11"/>
      <c r="C68" s="11"/>
      <c r="D68" s="376"/>
      <c r="E68" s="11"/>
      <c r="F68" s="376"/>
      <c r="G68" s="11"/>
      <c r="H68" s="376"/>
      <c r="I68" s="573">
        <f t="shared" si="18"/>
        <v>0</v>
      </c>
      <c r="J68" s="135">
        <f t="shared" si="19"/>
        <v>0</v>
      </c>
      <c r="K68" s="11"/>
      <c r="L68" s="11"/>
      <c r="M68" s="135">
        <f t="shared" si="17"/>
        <v>0</v>
      </c>
      <c r="N68" s="576"/>
      <c r="O68" s="136">
        <f t="shared" si="20"/>
        <v>0</v>
      </c>
      <c r="P68" s="126">
        <f t="shared" si="21"/>
        <v>0</v>
      </c>
      <c r="Q68" s="126">
        <f t="shared" si="22"/>
        <v>0</v>
      </c>
      <c r="R68" s="161">
        <f t="shared" si="13"/>
        <v>0</v>
      </c>
      <c r="S68" s="126">
        <f t="shared" si="23"/>
        <v>0</v>
      </c>
      <c r="T68" s="126">
        <f t="shared" si="24"/>
        <v>0</v>
      </c>
      <c r="U68" s="161">
        <f t="shared" si="14"/>
        <v>0</v>
      </c>
      <c r="V68" s="157">
        <f t="shared" si="25"/>
        <v>0</v>
      </c>
      <c r="W68" s="126">
        <f t="shared" si="26"/>
        <v>0</v>
      </c>
      <c r="X68" s="126">
        <f t="shared" si="27"/>
        <v>0</v>
      </c>
      <c r="Y68" s="161">
        <f t="shared" si="15"/>
        <v>0</v>
      </c>
      <c r="Z68" s="126">
        <f t="shared" si="28"/>
        <v>0</v>
      </c>
      <c r="AA68" s="126">
        <f t="shared" si="29"/>
        <v>0</v>
      </c>
      <c r="AB68" s="165">
        <f t="shared" si="16"/>
        <v>0</v>
      </c>
      <c r="AC68" s="164">
        <f t="shared" si="30"/>
        <v>0</v>
      </c>
    </row>
    <row r="69" spans="1:29" x14ac:dyDescent="0.2">
      <c r="A69" s="10">
        <f>+IF(OR(D69&gt;0,J69&gt;0),MAX(A$14:A68)+1,0)</f>
        <v>0</v>
      </c>
      <c r="B69" s="11"/>
      <c r="C69" s="11"/>
      <c r="D69" s="376"/>
      <c r="E69" s="11"/>
      <c r="F69" s="376"/>
      <c r="G69" s="11"/>
      <c r="H69" s="376"/>
      <c r="I69" s="573">
        <f t="shared" si="18"/>
        <v>0</v>
      </c>
      <c r="J69" s="135">
        <f t="shared" si="19"/>
        <v>0</v>
      </c>
      <c r="K69" s="11"/>
      <c r="L69" s="11"/>
      <c r="M69" s="135">
        <f t="shared" si="17"/>
        <v>0</v>
      </c>
      <c r="N69" s="576"/>
      <c r="O69" s="136">
        <f t="shared" si="20"/>
        <v>0</v>
      </c>
      <c r="P69" s="126">
        <f t="shared" si="21"/>
        <v>0</v>
      </c>
      <c r="Q69" s="126">
        <f t="shared" si="22"/>
        <v>0</v>
      </c>
      <c r="R69" s="161">
        <f t="shared" si="13"/>
        <v>0</v>
      </c>
      <c r="S69" s="126">
        <f t="shared" si="23"/>
        <v>0</v>
      </c>
      <c r="T69" s="126">
        <f t="shared" si="24"/>
        <v>0</v>
      </c>
      <c r="U69" s="161">
        <f t="shared" si="14"/>
        <v>0</v>
      </c>
      <c r="V69" s="157">
        <f t="shared" si="25"/>
        <v>0</v>
      </c>
      <c r="W69" s="126">
        <f t="shared" si="26"/>
        <v>0</v>
      </c>
      <c r="X69" s="126">
        <f t="shared" si="27"/>
        <v>0</v>
      </c>
      <c r="Y69" s="161">
        <f t="shared" si="15"/>
        <v>0</v>
      </c>
      <c r="Z69" s="126">
        <f t="shared" si="28"/>
        <v>0</v>
      </c>
      <c r="AA69" s="126">
        <f t="shared" si="29"/>
        <v>0</v>
      </c>
      <c r="AB69" s="165">
        <f t="shared" si="16"/>
        <v>0</v>
      </c>
      <c r="AC69" s="164">
        <f t="shared" si="30"/>
        <v>0</v>
      </c>
    </row>
    <row r="70" spans="1:29" x14ac:dyDescent="0.2">
      <c r="A70" s="10">
        <f>+IF(OR(D70&gt;0,J70&gt;0),MAX(A$14:A69)+1,0)</f>
        <v>0</v>
      </c>
      <c r="B70" s="11"/>
      <c r="C70" s="11"/>
      <c r="D70" s="376"/>
      <c r="E70" s="11"/>
      <c r="F70" s="376"/>
      <c r="G70" s="11"/>
      <c r="H70" s="376"/>
      <c r="I70" s="573">
        <f t="shared" si="18"/>
        <v>0</v>
      </c>
      <c r="J70" s="135">
        <f t="shared" si="19"/>
        <v>0</v>
      </c>
      <c r="K70" s="11"/>
      <c r="L70" s="11"/>
      <c r="M70" s="135">
        <f t="shared" si="17"/>
        <v>0</v>
      </c>
      <c r="N70" s="576"/>
      <c r="O70" s="136">
        <f t="shared" si="20"/>
        <v>0</v>
      </c>
      <c r="P70" s="126">
        <f t="shared" si="21"/>
        <v>0</v>
      </c>
      <c r="Q70" s="126">
        <f t="shared" si="22"/>
        <v>0</v>
      </c>
      <c r="R70" s="161">
        <f t="shared" si="13"/>
        <v>0</v>
      </c>
      <c r="S70" s="126">
        <f t="shared" si="23"/>
        <v>0</v>
      </c>
      <c r="T70" s="126">
        <f t="shared" si="24"/>
        <v>0</v>
      </c>
      <c r="U70" s="161">
        <f t="shared" si="14"/>
        <v>0</v>
      </c>
      <c r="V70" s="157">
        <f t="shared" si="25"/>
        <v>0</v>
      </c>
      <c r="W70" s="126">
        <f t="shared" si="26"/>
        <v>0</v>
      </c>
      <c r="X70" s="126">
        <f t="shared" si="27"/>
        <v>0</v>
      </c>
      <c r="Y70" s="161">
        <f t="shared" si="15"/>
        <v>0</v>
      </c>
      <c r="Z70" s="126">
        <f t="shared" si="28"/>
        <v>0</v>
      </c>
      <c r="AA70" s="126">
        <f t="shared" si="29"/>
        <v>0</v>
      </c>
      <c r="AB70" s="165">
        <f t="shared" si="16"/>
        <v>0</v>
      </c>
      <c r="AC70" s="164">
        <f t="shared" si="30"/>
        <v>0</v>
      </c>
    </row>
    <row r="71" spans="1:29" x14ac:dyDescent="0.2">
      <c r="A71" s="10">
        <f>+IF(OR(D71&gt;0,J71&gt;0),MAX(A$14:A70)+1,0)</f>
        <v>0</v>
      </c>
      <c r="B71" s="11"/>
      <c r="C71" s="11"/>
      <c r="D71" s="376"/>
      <c r="E71" s="11"/>
      <c r="F71" s="376"/>
      <c r="G71" s="11"/>
      <c r="H71" s="376"/>
      <c r="I71" s="573">
        <f t="shared" si="18"/>
        <v>0</v>
      </c>
      <c r="J71" s="135">
        <f t="shared" si="19"/>
        <v>0</v>
      </c>
      <c r="K71" s="11"/>
      <c r="L71" s="11"/>
      <c r="M71" s="135">
        <f t="shared" si="17"/>
        <v>0</v>
      </c>
      <c r="N71" s="576"/>
      <c r="O71" s="136">
        <f t="shared" si="20"/>
        <v>0</v>
      </c>
      <c r="P71" s="126">
        <f t="shared" si="21"/>
        <v>0</v>
      </c>
      <c r="Q71" s="126">
        <f t="shared" si="22"/>
        <v>0</v>
      </c>
      <c r="R71" s="161">
        <f t="shared" si="13"/>
        <v>0</v>
      </c>
      <c r="S71" s="126">
        <f t="shared" si="23"/>
        <v>0</v>
      </c>
      <c r="T71" s="126">
        <f t="shared" si="24"/>
        <v>0</v>
      </c>
      <c r="U71" s="161">
        <f t="shared" si="14"/>
        <v>0</v>
      </c>
      <c r="V71" s="157">
        <f t="shared" si="25"/>
        <v>0</v>
      </c>
      <c r="W71" s="126">
        <f t="shared" si="26"/>
        <v>0</v>
      </c>
      <c r="X71" s="126">
        <f t="shared" si="27"/>
        <v>0</v>
      </c>
      <c r="Y71" s="161">
        <f t="shared" si="15"/>
        <v>0</v>
      </c>
      <c r="Z71" s="126">
        <f t="shared" si="28"/>
        <v>0</v>
      </c>
      <c r="AA71" s="126">
        <f t="shared" si="29"/>
        <v>0</v>
      </c>
      <c r="AB71" s="165">
        <f t="shared" si="16"/>
        <v>0</v>
      </c>
      <c r="AC71" s="164">
        <f t="shared" si="30"/>
        <v>0</v>
      </c>
    </row>
    <row r="72" spans="1:29" x14ac:dyDescent="0.2">
      <c r="A72" s="10">
        <f>+IF(OR(D72&gt;0,J72&gt;0),MAX(A$14:A71)+1,0)</f>
        <v>0</v>
      </c>
      <c r="B72" s="11"/>
      <c r="C72" s="11"/>
      <c r="D72" s="376"/>
      <c r="E72" s="11"/>
      <c r="F72" s="376"/>
      <c r="G72" s="11"/>
      <c r="H72" s="376"/>
      <c r="I72" s="573">
        <f t="shared" si="18"/>
        <v>0</v>
      </c>
      <c r="J72" s="135">
        <f t="shared" si="19"/>
        <v>0</v>
      </c>
      <c r="K72" s="11"/>
      <c r="L72" s="11"/>
      <c r="M72" s="135">
        <f t="shared" si="17"/>
        <v>0</v>
      </c>
      <c r="N72" s="576"/>
      <c r="O72" s="136">
        <f t="shared" si="20"/>
        <v>0</v>
      </c>
      <c r="P72" s="126">
        <f t="shared" si="21"/>
        <v>0</v>
      </c>
      <c r="Q72" s="126">
        <f t="shared" si="22"/>
        <v>0</v>
      </c>
      <c r="R72" s="161">
        <f t="shared" si="13"/>
        <v>0</v>
      </c>
      <c r="S72" s="126">
        <f t="shared" si="23"/>
        <v>0</v>
      </c>
      <c r="T72" s="126">
        <f t="shared" si="24"/>
        <v>0</v>
      </c>
      <c r="U72" s="161">
        <f t="shared" si="14"/>
        <v>0</v>
      </c>
      <c r="V72" s="157">
        <f t="shared" si="25"/>
        <v>0</v>
      </c>
      <c r="W72" s="126">
        <f t="shared" si="26"/>
        <v>0</v>
      </c>
      <c r="X72" s="126">
        <f t="shared" si="27"/>
        <v>0</v>
      </c>
      <c r="Y72" s="161">
        <f t="shared" si="15"/>
        <v>0</v>
      </c>
      <c r="Z72" s="126">
        <f t="shared" si="28"/>
        <v>0</v>
      </c>
      <c r="AA72" s="126">
        <f t="shared" si="29"/>
        <v>0</v>
      </c>
      <c r="AB72" s="165">
        <f t="shared" si="16"/>
        <v>0</v>
      </c>
      <c r="AC72" s="164">
        <f t="shared" si="30"/>
        <v>0</v>
      </c>
    </row>
    <row r="73" spans="1:29" x14ac:dyDescent="0.2">
      <c r="A73" s="10">
        <f>+IF(OR(D73&gt;0,J73&gt;0),MAX(A$14:A72)+1,0)</f>
        <v>0</v>
      </c>
      <c r="B73" s="11"/>
      <c r="C73" s="11"/>
      <c r="D73" s="376"/>
      <c r="E73" s="11"/>
      <c r="F73" s="376"/>
      <c r="G73" s="11"/>
      <c r="H73" s="376"/>
      <c r="I73" s="573">
        <f t="shared" si="18"/>
        <v>0</v>
      </c>
      <c r="J73" s="135">
        <f t="shared" si="19"/>
        <v>0</v>
      </c>
      <c r="K73" s="11"/>
      <c r="L73" s="11"/>
      <c r="M73" s="135">
        <f t="shared" si="17"/>
        <v>0</v>
      </c>
      <c r="N73" s="576"/>
      <c r="O73" s="136">
        <f t="shared" si="20"/>
        <v>0</v>
      </c>
      <c r="P73" s="126">
        <f t="shared" si="21"/>
        <v>0</v>
      </c>
      <c r="Q73" s="126">
        <f t="shared" si="22"/>
        <v>0</v>
      </c>
      <c r="R73" s="161">
        <f t="shared" si="13"/>
        <v>0</v>
      </c>
      <c r="S73" s="126">
        <f t="shared" si="23"/>
        <v>0</v>
      </c>
      <c r="T73" s="126">
        <f t="shared" si="24"/>
        <v>0</v>
      </c>
      <c r="U73" s="161">
        <f t="shared" si="14"/>
        <v>0</v>
      </c>
      <c r="V73" s="157">
        <f t="shared" si="25"/>
        <v>0</v>
      </c>
      <c r="W73" s="126">
        <f t="shared" si="26"/>
        <v>0</v>
      </c>
      <c r="X73" s="126">
        <f t="shared" si="27"/>
        <v>0</v>
      </c>
      <c r="Y73" s="161">
        <f t="shared" si="15"/>
        <v>0</v>
      </c>
      <c r="Z73" s="126">
        <f t="shared" si="28"/>
        <v>0</v>
      </c>
      <c r="AA73" s="126">
        <f t="shared" si="29"/>
        <v>0</v>
      </c>
      <c r="AB73" s="165">
        <f t="shared" si="16"/>
        <v>0</v>
      </c>
      <c r="AC73" s="164">
        <f t="shared" si="30"/>
        <v>0</v>
      </c>
    </row>
    <row r="74" spans="1:29" x14ac:dyDescent="0.2">
      <c r="A74" s="10">
        <f>+IF(OR(D74&gt;0,J74&gt;0),MAX(A$14:A73)+1,0)</f>
        <v>0</v>
      </c>
      <c r="B74" s="11"/>
      <c r="C74" s="11"/>
      <c r="D74" s="376"/>
      <c r="E74" s="11"/>
      <c r="F74" s="376"/>
      <c r="G74" s="11"/>
      <c r="H74" s="376"/>
      <c r="I74" s="573">
        <f t="shared" si="18"/>
        <v>0</v>
      </c>
      <c r="J74" s="135">
        <f t="shared" si="19"/>
        <v>0</v>
      </c>
      <c r="K74" s="11"/>
      <c r="L74" s="11"/>
      <c r="M74" s="135">
        <f t="shared" si="17"/>
        <v>0</v>
      </c>
      <c r="N74" s="576"/>
      <c r="O74" s="136">
        <f t="shared" si="20"/>
        <v>0</v>
      </c>
      <c r="P74" s="126">
        <f t="shared" si="21"/>
        <v>0</v>
      </c>
      <c r="Q74" s="126">
        <f t="shared" si="22"/>
        <v>0</v>
      </c>
      <c r="R74" s="161">
        <f t="shared" si="13"/>
        <v>0</v>
      </c>
      <c r="S74" s="126">
        <f t="shared" si="23"/>
        <v>0</v>
      </c>
      <c r="T74" s="126">
        <f t="shared" si="24"/>
        <v>0</v>
      </c>
      <c r="U74" s="161">
        <f t="shared" si="14"/>
        <v>0</v>
      </c>
      <c r="V74" s="157">
        <f t="shared" si="25"/>
        <v>0</v>
      </c>
      <c r="W74" s="126">
        <f t="shared" si="26"/>
        <v>0</v>
      </c>
      <c r="X74" s="126">
        <f t="shared" si="27"/>
        <v>0</v>
      </c>
      <c r="Y74" s="161">
        <f t="shared" si="15"/>
        <v>0</v>
      </c>
      <c r="Z74" s="126">
        <f t="shared" si="28"/>
        <v>0</v>
      </c>
      <c r="AA74" s="126">
        <f t="shared" si="29"/>
        <v>0</v>
      </c>
      <c r="AB74" s="165">
        <f t="shared" si="16"/>
        <v>0</v>
      </c>
      <c r="AC74" s="164">
        <f t="shared" si="30"/>
        <v>0</v>
      </c>
    </row>
    <row r="75" spans="1:29" x14ac:dyDescent="0.2">
      <c r="A75" s="10">
        <f>+IF(OR(D75&gt;0,J75&gt;0),MAX(A$14:A74)+1,0)</f>
        <v>0</v>
      </c>
      <c r="B75" s="11"/>
      <c r="C75" s="11"/>
      <c r="D75" s="376"/>
      <c r="E75" s="11"/>
      <c r="F75" s="376"/>
      <c r="G75" s="11"/>
      <c r="H75" s="376"/>
      <c r="I75" s="573">
        <f t="shared" si="18"/>
        <v>0</v>
      </c>
      <c r="J75" s="135">
        <f t="shared" si="19"/>
        <v>0</v>
      </c>
      <c r="K75" s="11"/>
      <c r="L75" s="11"/>
      <c r="M75" s="135">
        <f t="shared" si="17"/>
        <v>0</v>
      </c>
      <c r="N75" s="576"/>
      <c r="O75" s="136">
        <f t="shared" si="20"/>
        <v>0</v>
      </c>
      <c r="P75" s="126">
        <f t="shared" si="21"/>
        <v>0</v>
      </c>
      <c r="Q75" s="126">
        <f t="shared" si="22"/>
        <v>0</v>
      </c>
      <c r="R75" s="161">
        <f t="shared" si="13"/>
        <v>0</v>
      </c>
      <c r="S75" s="126">
        <f t="shared" si="23"/>
        <v>0</v>
      </c>
      <c r="T75" s="126">
        <f t="shared" si="24"/>
        <v>0</v>
      </c>
      <c r="U75" s="161">
        <f t="shared" si="14"/>
        <v>0</v>
      </c>
      <c r="V75" s="157">
        <f t="shared" si="25"/>
        <v>0</v>
      </c>
      <c r="W75" s="126">
        <f t="shared" si="26"/>
        <v>0</v>
      </c>
      <c r="X75" s="126">
        <f t="shared" si="27"/>
        <v>0</v>
      </c>
      <c r="Y75" s="161">
        <f t="shared" si="15"/>
        <v>0</v>
      </c>
      <c r="Z75" s="126">
        <f t="shared" si="28"/>
        <v>0</v>
      </c>
      <c r="AA75" s="126">
        <f t="shared" si="29"/>
        <v>0</v>
      </c>
      <c r="AB75" s="165">
        <f t="shared" si="16"/>
        <v>0</v>
      </c>
      <c r="AC75" s="164">
        <f t="shared" si="30"/>
        <v>0</v>
      </c>
    </row>
    <row r="76" spans="1:29" x14ac:dyDescent="0.2">
      <c r="A76" s="10">
        <f>+IF(OR(D76&gt;0,J76&gt;0),MAX(A$14:A75)+1,0)</f>
        <v>0</v>
      </c>
      <c r="B76" s="11"/>
      <c r="C76" s="11"/>
      <c r="D76" s="376"/>
      <c r="E76" s="11"/>
      <c r="F76" s="376"/>
      <c r="G76" s="11"/>
      <c r="H76" s="376"/>
      <c r="I76" s="573">
        <f t="shared" si="18"/>
        <v>0</v>
      </c>
      <c r="J76" s="135">
        <f t="shared" si="19"/>
        <v>0</v>
      </c>
      <c r="K76" s="11"/>
      <c r="L76" s="11"/>
      <c r="M76" s="135">
        <f t="shared" si="17"/>
        <v>0</v>
      </c>
      <c r="N76" s="576"/>
      <c r="O76" s="136">
        <f t="shared" si="20"/>
        <v>0</v>
      </c>
      <c r="P76" s="126">
        <f t="shared" si="21"/>
        <v>0</v>
      </c>
      <c r="Q76" s="126">
        <f t="shared" si="22"/>
        <v>0</v>
      </c>
      <c r="R76" s="161">
        <f t="shared" si="13"/>
        <v>0</v>
      </c>
      <c r="S76" s="126">
        <f t="shared" si="23"/>
        <v>0</v>
      </c>
      <c r="T76" s="126">
        <f t="shared" si="24"/>
        <v>0</v>
      </c>
      <c r="U76" s="161">
        <f t="shared" si="14"/>
        <v>0</v>
      </c>
      <c r="V76" s="157">
        <f t="shared" si="25"/>
        <v>0</v>
      </c>
      <c r="W76" s="126">
        <f t="shared" si="26"/>
        <v>0</v>
      </c>
      <c r="X76" s="126">
        <f t="shared" si="27"/>
        <v>0</v>
      </c>
      <c r="Y76" s="161">
        <f t="shared" si="15"/>
        <v>0</v>
      </c>
      <c r="Z76" s="126">
        <f t="shared" si="28"/>
        <v>0</v>
      </c>
      <c r="AA76" s="126">
        <f t="shared" si="29"/>
        <v>0</v>
      </c>
      <c r="AB76" s="165">
        <f t="shared" si="16"/>
        <v>0</v>
      </c>
      <c r="AC76" s="164">
        <f t="shared" si="30"/>
        <v>0</v>
      </c>
    </row>
    <row r="77" spans="1:29" x14ac:dyDescent="0.2">
      <c r="A77" s="10">
        <f>+IF(OR(D77&gt;0,J77&gt;0),MAX(A$14:A76)+1,0)</f>
        <v>0</v>
      </c>
      <c r="B77" s="11"/>
      <c r="C77" s="11"/>
      <c r="D77" s="376"/>
      <c r="E77" s="11"/>
      <c r="F77" s="376"/>
      <c r="G77" s="11"/>
      <c r="H77" s="376"/>
      <c r="I77" s="573">
        <f t="shared" si="18"/>
        <v>0</v>
      </c>
      <c r="J77" s="135">
        <f t="shared" si="19"/>
        <v>0</v>
      </c>
      <c r="K77" s="11"/>
      <c r="L77" s="11"/>
      <c r="M77" s="135">
        <f t="shared" si="17"/>
        <v>0</v>
      </c>
      <c r="N77" s="576"/>
      <c r="O77" s="136">
        <f t="shared" si="20"/>
        <v>0</v>
      </c>
      <c r="P77" s="126">
        <f t="shared" si="21"/>
        <v>0</v>
      </c>
      <c r="Q77" s="126">
        <f t="shared" si="22"/>
        <v>0</v>
      </c>
      <c r="R77" s="161">
        <f t="shared" si="13"/>
        <v>0</v>
      </c>
      <c r="S77" s="126">
        <f t="shared" si="23"/>
        <v>0</v>
      </c>
      <c r="T77" s="126">
        <f t="shared" si="24"/>
        <v>0</v>
      </c>
      <c r="U77" s="161">
        <f t="shared" si="14"/>
        <v>0</v>
      </c>
      <c r="V77" s="157">
        <f t="shared" si="25"/>
        <v>0</v>
      </c>
      <c r="W77" s="126">
        <f t="shared" si="26"/>
        <v>0</v>
      </c>
      <c r="X77" s="126">
        <f t="shared" si="27"/>
        <v>0</v>
      </c>
      <c r="Y77" s="161">
        <f t="shared" si="15"/>
        <v>0</v>
      </c>
      <c r="Z77" s="126">
        <f t="shared" si="28"/>
        <v>0</v>
      </c>
      <c r="AA77" s="126">
        <f t="shared" si="29"/>
        <v>0</v>
      </c>
      <c r="AB77" s="165">
        <f t="shared" si="16"/>
        <v>0</v>
      </c>
      <c r="AC77" s="164">
        <f t="shared" si="30"/>
        <v>0</v>
      </c>
    </row>
    <row r="78" spans="1:29" x14ac:dyDescent="0.2">
      <c r="A78" s="10">
        <f>+IF(OR(D78&gt;0,J78&gt;0),MAX(A$14:A77)+1,0)</f>
        <v>0</v>
      </c>
      <c r="B78" s="11"/>
      <c r="C78" s="11"/>
      <c r="D78" s="376"/>
      <c r="E78" s="11"/>
      <c r="F78" s="376"/>
      <c r="G78" s="11"/>
      <c r="H78" s="376"/>
      <c r="I78" s="573">
        <f t="shared" si="18"/>
        <v>0</v>
      </c>
      <c r="J78" s="135">
        <f t="shared" si="19"/>
        <v>0</v>
      </c>
      <c r="K78" s="11"/>
      <c r="L78" s="11"/>
      <c r="M78" s="135">
        <f t="shared" si="17"/>
        <v>0</v>
      </c>
      <c r="N78" s="576"/>
      <c r="O78" s="136">
        <f t="shared" si="20"/>
        <v>0</v>
      </c>
      <c r="P78" s="126">
        <f t="shared" si="21"/>
        <v>0</v>
      </c>
      <c r="Q78" s="126">
        <f t="shared" si="22"/>
        <v>0</v>
      </c>
      <c r="R78" s="161">
        <f t="shared" si="13"/>
        <v>0</v>
      </c>
      <c r="S78" s="126">
        <f t="shared" si="23"/>
        <v>0</v>
      </c>
      <c r="T78" s="126">
        <f t="shared" si="24"/>
        <v>0</v>
      </c>
      <c r="U78" s="161">
        <f t="shared" si="14"/>
        <v>0</v>
      </c>
      <c r="V78" s="157">
        <f t="shared" si="25"/>
        <v>0</v>
      </c>
      <c r="W78" s="126">
        <f t="shared" si="26"/>
        <v>0</v>
      </c>
      <c r="X78" s="126">
        <f t="shared" si="27"/>
        <v>0</v>
      </c>
      <c r="Y78" s="161">
        <f t="shared" si="15"/>
        <v>0</v>
      </c>
      <c r="Z78" s="126">
        <f t="shared" si="28"/>
        <v>0</v>
      </c>
      <c r="AA78" s="126">
        <f t="shared" si="29"/>
        <v>0</v>
      </c>
      <c r="AB78" s="165">
        <f t="shared" si="16"/>
        <v>0</v>
      </c>
      <c r="AC78" s="164">
        <f t="shared" si="30"/>
        <v>0</v>
      </c>
    </row>
    <row r="79" spans="1:29" x14ac:dyDescent="0.2">
      <c r="A79" s="10">
        <f>+IF(OR(D79&gt;0,J79&gt;0),MAX(A$14:A78)+1,0)</f>
        <v>0</v>
      </c>
      <c r="B79" s="11"/>
      <c r="C79" s="11"/>
      <c r="D79" s="376"/>
      <c r="E79" s="11"/>
      <c r="F79" s="376"/>
      <c r="G79" s="11"/>
      <c r="H79" s="376"/>
      <c r="I79" s="573">
        <f t="shared" ref="I79:I110" si="31">+E79+G79</f>
        <v>0</v>
      </c>
      <c r="J79" s="135">
        <f t="shared" ref="J79:J110" si="32">+F79+H79</f>
        <v>0</v>
      </c>
      <c r="K79" s="11"/>
      <c r="L79" s="11"/>
      <c r="M79" s="135">
        <f t="shared" si="17"/>
        <v>0</v>
      </c>
      <c r="N79" s="576"/>
      <c r="O79" s="136">
        <f t="shared" ref="O79:O110" si="33">+M79*N79</f>
        <v>0</v>
      </c>
      <c r="P79" s="126">
        <f t="shared" ref="P79:P110" si="34">+O79*C79</f>
        <v>0</v>
      </c>
      <c r="Q79" s="126">
        <f t="shared" ref="Q79:Q110" si="35">+O79*E79+O79*G79*0.8</f>
        <v>0</v>
      </c>
      <c r="R79" s="161">
        <f t="shared" si="13"/>
        <v>0</v>
      </c>
      <c r="S79" s="126">
        <f t="shared" ref="S79:S110" si="36">+($O79-$AD$6)/$AD$8*C79</f>
        <v>0</v>
      </c>
      <c r="T79" s="126">
        <f t="shared" ref="T79:T110" si="37">+($O79-$AD$6)/$AD$8*E79+($O79-$AD$6)/$AD$8*G79*0.8</f>
        <v>0</v>
      </c>
      <c r="U79" s="161">
        <f t="shared" si="14"/>
        <v>0</v>
      </c>
      <c r="V79" s="157">
        <f t="shared" ref="V79:V110" si="38">+U79*AE$10</f>
        <v>0</v>
      </c>
      <c r="W79" s="126">
        <f t="shared" ref="W79:W110" si="39">+O79*D79</f>
        <v>0</v>
      </c>
      <c r="X79" s="126">
        <f t="shared" ref="X79:X110" si="40">+O79*F79+O79*H79*0.8</f>
        <v>0</v>
      </c>
      <c r="Y79" s="161">
        <f t="shared" si="15"/>
        <v>0</v>
      </c>
      <c r="Z79" s="126">
        <f t="shared" ref="Z79:Z110" si="41">+($O79-$AD$6)/$AD$8*$D79</f>
        <v>0</v>
      </c>
      <c r="AA79" s="126">
        <f t="shared" ref="AA79:AA110" si="42">+($O79-$AD$6)/$AD$8*$F79+($O79-$AD$6)/$AD$8*$H79*0.8</f>
        <v>0</v>
      </c>
      <c r="AB79" s="165">
        <f t="shared" si="16"/>
        <v>0</v>
      </c>
      <c r="AC79" s="164">
        <f t="shared" ref="AC79:AC110" si="43">+AB79*AF$10</f>
        <v>0</v>
      </c>
    </row>
    <row r="80" spans="1:29" x14ac:dyDescent="0.2">
      <c r="A80" s="10">
        <f>+IF(OR(D80&gt;0,J80&gt;0),MAX(A$14:A79)+1,0)</f>
        <v>0</v>
      </c>
      <c r="B80" s="11"/>
      <c r="C80" s="11"/>
      <c r="D80" s="376"/>
      <c r="E80" s="11"/>
      <c r="F80" s="376"/>
      <c r="G80" s="11"/>
      <c r="H80" s="376"/>
      <c r="I80" s="573">
        <f t="shared" si="31"/>
        <v>0</v>
      </c>
      <c r="J80" s="135">
        <f t="shared" si="32"/>
        <v>0</v>
      </c>
      <c r="K80" s="11"/>
      <c r="L80" s="11"/>
      <c r="M80" s="135">
        <f t="shared" si="17"/>
        <v>0</v>
      </c>
      <c r="N80" s="576"/>
      <c r="O80" s="136">
        <f t="shared" si="33"/>
        <v>0</v>
      </c>
      <c r="P80" s="126">
        <f t="shared" si="34"/>
        <v>0</v>
      </c>
      <c r="Q80" s="126">
        <f t="shared" si="35"/>
        <v>0</v>
      </c>
      <c r="R80" s="161">
        <f t="shared" ref="R80:R143" si="44">+P80+Q80</f>
        <v>0</v>
      </c>
      <c r="S80" s="126">
        <f t="shared" si="36"/>
        <v>0</v>
      </c>
      <c r="T80" s="126">
        <f t="shared" si="37"/>
        <v>0</v>
      </c>
      <c r="U80" s="161">
        <f t="shared" ref="U80:U143" si="45">+S80+T80</f>
        <v>0</v>
      </c>
      <c r="V80" s="157">
        <f t="shared" si="38"/>
        <v>0</v>
      </c>
      <c r="W80" s="126">
        <f t="shared" si="39"/>
        <v>0</v>
      </c>
      <c r="X80" s="126">
        <f t="shared" si="40"/>
        <v>0</v>
      </c>
      <c r="Y80" s="161">
        <f t="shared" ref="Y80:Y143" si="46">+W80+X80</f>
        <v>0</v>
      </c>
      <c r="Z80" s="126">
        <f t="shared" si="41"/>
        <v>0</v>
      </c>
      <c r="AA80" s="126">
        <f t="shared" si="42"/>
        <v>0</v>
      </c>
      <c r="AB80" s="165">
        <f t="shared" ref="AB80:AB143" si="47">+Z80+AA80</f>
        <v>0</v>
      </c>
      <c r="AC80" s="164">
        <f t="shared" si="43"/>
        <v>0</v>
      </c>
    </row>
    <row r="81" spans="1:29" x14ac:dyDescent="0.2">
      <c r="A81" s="10">
        <f>+IF(OR(D81&gt;0,J81&gt;0),MAX(A$14:A80)+1,0)</f>
        <v>0</v>
      </c>
      <c r="B81" s="11"/>
      <c r="C81" s="11"/>
      <c r="D81" s="376"/>
      <c r="E81" s="11"/>
      <c r="F81" s="376"/>
      <c r="G81" s="11"/>
      <c r="H81" s="376"/>
      <c r="I81" s="573">
        <f t="shared" si="31"/>
        <v>0</v>
      </c>
      <c r="J81" s="135">
        <f t="shared" si="32"/>
        <v>0</v>
      </c>
      <c r="K81" s="11"/>
      <c r="L81" s="11"/>
      <c r="M81" s="135">
        <f t="shared" ref="M81:M144" si="48">+K81+L81</f>
        <v>0</v>
      </c>
      <c r="N81" s="576"/>
      <c r="O81" s="136">
        <f t="shared" si="33"/>
        <v>0</v>
      </c>
      <c r="P81" s="126">
        <f t="shared" si="34"/>
        <v>0</v>
      </c>
      <c r="Q81" s="126">
        <f t="shared" si="35"/>
        <v>0</v>
      </c>
      <c r="R81" s="161">
        <f t="shared" si="44"/>
        <v>0</v>
      </c>
      <c r="S81" s="126">
        <f t="shared" si="36"/>
        <v>0</v>
      </c>
      <c r="T81" s="126">
        <f t="shared" si="37"/>
        <v>0</v>
      </c>
      <c r="U81" s="161">
        <f t="shared" si="45"/>
        <v>0</v>
      </c>
      <c r="V81" s="157">
        <f t="shared" si="38"/>
        <v>0</v>
      </c>
      <c r="W81" s="126">
        <f t="shared" si="39"/>
        <v>0</v>
      </c>
      <c r="X81" s="126">
        <f t="shared" si="40"/>
        <v>0</v>
      </c>
      <c r="Y81" s="161">
        <f t="shared" si="46"/>
        <v>0</v>
      </c>
      <c r="Z81" s="126">
        <f t="shared" si="41"/>
        <v>0</v>
      </c>
      <c r="AA81" s="126">
        <f t="shared" si="42"/>
        <v>0</v>
      </c>
      <c r="AB81" s="165">
        <f t="shared" si="47"/>
        <v>0</v>
      </c>
      <c r="AC81" s="164">
        <f t="shared" si="43"/>
        <v>0</v>
      </c>
    </row>
    <row r="82" spans="1:29" x14ac:dyDescent="0.2">
      <c r="A82" s="10">
        <f>+IF(OR(D82&gt;0,J82&gt;0),MAX(A$14:A81)+1,0)</f>
        <v>0</v>
      </c>
      <c r="B82" s="11"/>
      <c r="C82" s="11"/>
      <c r="D82" s="376"/>
      <c r="E82" s="11"/>
      <c r="F82" s="376"/>
      <c r="G82" s="11"/>
      <c r="H82" s="376"/>
      <c r="I82" s="573">
        <f t="shared" si="31"/>
        <v>0</v>
      </c>
      <c r="J82" s="135">
        <f t="shared" si="32"/>
        <v>0</v>
      </c>
      <c r="K82" s="11"/>
      <c r="L82" s="11"/>
      <c r="M82" s="135">
        <f t="shared" si="48"/>
        <v>0</v>
      </c>
      <c r="N82" s="576"/>
      <c r="O82" s="136">
        <f t="shared" si="33"/>
        <v>0</v>
      </c>
      <c r="P82" s="126">
        <f t="shared" si="34"/>
        <v>0</v>
      </c>
      <c r="Q82" s="126">
        <f t="shared" si="35"/>
        <v>0</v>
      </c>
      <c r="R82" s="161">
        <f t="shared" si="44"/>
        <v>0</v>
      </c>
      <c r="S82" s="126">
        <f t="shared" si="36"/>
        <v>0</v>
      </c>
      <c r="T82" s="126">
        <f t="shared" si="37"/>
        <v>0</v>
      </c>
      <c r="U82" s="161">
        <f t="shared" si="45"/>
        <v>0</v>
      </c>
      <c r="V82" s="157">
        <f t="shared" si="38"/>
        <v>0</v>
      </c>
      <c r="W82" s="126">
        <f t="shared" si="39"/>
        <v>0</v>
      </c>
      <c r="X82" s="126">
        <f t="shared" si="40"/>
        <v>0</v>
      </c>
      <c r="Y82" s="161">
        <f t="shared" si="46"/>
        <v>0</v>
      </c>
      <c r="Z82" s="126">
        <f t="shared" si="41"/>
        <v>0</v>
      </c>
      <c r="AA82" s="126">
        <f t="shared" si="42"/>
        <v>0</v>
      </c>
      <c r="AB82" s="165">
        <f t="shared" si="47"/>
        <v>0</v>
      </c>
      <c r="AC82" s="164">
        <f t="shared" si="43"/>
        <v>0</v>
      </c>
    </row>
    <row r="83" spans="1:29" x14ac:dyDescent="0.2">
      <c r="A83" s="10">
        <f>+IF(OR(D83&gt;0,J83&gt;0),MAX(A$14:A82)+1,0)</f>
        <v>0</v>
      </c>
      <c r="B83" s="11"/>
      <c r="C83" s="11"/>
      <c r="D83" s="376"/>
      <c r="E83" s="11"/>
      <c r="F83" s="376"/>
      <c r="G83" s="11"/>
      <c r="H83" s="376"/>
      <c r="I83" s="573">
        <f t="shared" si="31"/>
        <v>0</v>
      </c>
      <c r="J83" s="135">
        <f t="shared" si="32"/>
        <v>0</v>
      </c>
      <c r="K83" s="11"/>
      <c r="L83" s="11"/>
      <c r="M83" s="135">
        <f t="shared" si="48"/>
        <v>0</v>
      </c>
      <c r="N83" s="576"/>
      <c r="O83" s="136">
        <f t="shared" si="33"/>
        <v>0</v>
      </c>
      <c r="P83" s="126">
        <f t="shared" si="34"/>
        <v>0</v>
      </c>
      <c r="Q83" s="126">
        <f t="shared" si="35"/>
        <v>0</v>
      </c>
      <c r="R83" s="161">
        <f t="shared" si="44"/>
        <v>0</v>
      </c>
      <c r="S83" s="126">
        <f t="shared" si="36"/>
        <v>0</v>
      </c>
      <c r="T83" s="126">
        <f t="shared" si="37"/>
        <v>0</v>
      </c>
      <c r="U83" s="161">
        <f t="shared" si="45"/>
        <v>0</v>
      </c>
      <c r="V83" s="157">
        <f t="shared" si="38"/>
        <v>0</v>
      </c>
      <c r="W83" s="126">
        <f t="shared" si="39"/>
        <v>0</v>
      </c>
      <c r="X83" s="126">
        <f t="shared" si="40"/>
        <v>0</v>
      </c>
      <c r="Y83" s="161">
        <f t="shared" si="46"/>
        <v>0</v>
      </c>
      <c r="Z83" s="126">
        <f t="shared" si="41"/>
        <v>0</v>
      </c>
      <c r="AA83" s="126">
        <f t="shared" si="42"/>
        <v>0</v>
      </c>
      <c r="AB83" s="165">
        <f t="shared" si="47"/>
        <v>0</v>
      </c>
      <c r="AC83" s="164">
        <f t="shared" si="43"/>
        <v>0</v>
      </c>
    </row>
    <row r="84" spans="1:29" x14ac:dyDescent="0.2">
      <c r="A84" s="10">
        <f>+IF(OR(D84&gt;0,J84&gt;0),MAX(A$14:A83)+1,0)</f>
        <v>0</v>
      </c>
      <c r="B84" s="11"/>
      <c r="C84" s="11"/>
      <c r="D84" s="376"/>
      <c r="E84" s="11"/>
      <c r="F84" s="376"/>
      <c r="G84" s="11"/>
      <c r="H84" s="376"/>
      <c r="I84" s="573">
        <f t="shared" si="31"/>
        <v>0</v>
      </c>
      <c r="J84" s="135">
        <f t="shared" si="32"/>
        <v>0</v>
      </c>
      <c r="K84" s="11"/>
      <c r="L84" s="11"/>
      <c r="M84" s="135">
        <f t="shared" si="48"/>
        <v>0</v>
      </c>
      <c r="N84" s="576"/>
      <c r="O84" s="136">
        <f t="shared" si="33"/>
        <v>0</v>
      </c>
      <c r="P84" s="126">
        <f t="shared" si="34"/>
        <v>0</v>
      </c>
      <c r="Q84" s="126">
        <f t="shared" si="35"/>
        <v>0</v>
      </c>
      <c r="R84" s="161">
        <f t="shared" si="44"/>
        <v>0</v>
      </c>
      <c r="S84" s="126">
        <f t="shared" si="36"/>
        <v>0</v>
      </c>
      <c r="T84" s="126">
        <f t="shared" si="37"/>
        <v>0</v>
      </c>
      <c r="U84" s="161">
        <f t="shared" si="45"/>
        <v>0</v>
      </c>
      <c r="V84" s="157">
        <f t="shared" si="38"/>
        <v>0</v>
      </c>
      <c r="W84" s="126">
        <f t="shared" si="39"/>
        <v>0</v>
      </c>
      <c r="X84" s="126">
        <f t="shared" si="40"/>
        <v>0</v>
      </c>
      <c r="Y84" s="161">
        <f t="shared" si="46"/>
        <v>0</v>
      </c>
      <c r="Z84" s="126">
        <f t="shared" si="41"/>
        <v>0</v>
      </c>
      <c r="AA84" s="126">
        <f t="shared" si="42"/>
        <v>0</v>
      </c>
      <c r="AB84" s="165">
        <f t="shared" si="47"/>
        <v>0</v>
      </c>
      <c r="AC84" s="164">
        <f t="shared" si="43"/>
        <v>0</v>
      </c>
    </row>
    <row r="85" spans="1:29" x14ac:dyDescent="0.2">
      <c r="A85" s="10">
        <f>+IF(OR(D85&gt;0,J85&gt;0),MAX(A$14:A84)+1,0)</f>
        <v>0</v>
      </c>
      <c r="B85" s="11"/>
      <c r="C85" s="11"/>
      <c r="D85" s="376"/>
      <c r="E85" s="11"/>
      <c r="F85" s="376"/>
      <c r="G85" s="11"/>
      <c r="H85" s="376"/>
      <c r="I85" s="573">
        <f t="shared" si="31"/>
        <v>0</v>
      </c>
      <c r="J85" s="135">
        <f t="shared" si="32"/>
        <v>0</v>
      </c>
      <c r="K85" s="11"/>
      <c r="L85" s="11"/>
      <c r="M85" s="135">
        <f t="shared" si="48"/>
        <v>0</v>
      </c>
      <c r="N85" s="576"/>
      <c r="O85" s="136">
        <f t="shared" si="33"/>
        <v>0</v>
      </c>
      <c r="P85" s="126">
        <f t="shared" si="34"/>
        <v>0</v>
      </c>
      <c r="Q85" s="126">
        <f t="shared" si="35"/>
        <v>0</v>
      </c>
      <c r="R85" s="161">
        <f t="shared" si="44"/>
        <v>0</v>
      </c>
      <c r="S85" s="126">
        <f t="shared" si="36"/>
        <v>0</v>
      </c>
      <c r="T85" s="126">
        <f t="shared" si="37"/>
        <v>0</v>
      </c>
      <c r="U85" s="161">
        <f t="shared" si="45"/>
        <v>0</v>
      </c>
      <c r="V85" s="157">
        <f t="shared" si="38"/>
        <v>0</v>
      </c>
      <c r="W85" s="126">
        <f t="shared" si="39"/>
        <v>0</v>
      </c>
      <c r="X85" s="126">
        <f t="shared" si="40"/>
        <v>0</v>
      </c>
      <c r="Y85" s="161">
        <f t="shared" si="46"/>
        <v>0</v>
      </c>
      <c r="Z85" s="126">
        <f t="shared" si="41"/>
        <v>0</v>
      </c>
      <c r="AA85" s="126">
        <f t="shared" si="42"/>
        <v>0</v>
      </c>
      <c r="AB85" s="165">
        <f t="shared" si="47"/>
        <v>0</v>
      </c>
      <c r="AC85" s="164">
        <f t="shared" si="43"/>
        <v>0</v>
      </c>
    </row>
    <row r="86" spans="1:29" x14ac:dyDescent="0.2">
      <c r="A86" s="10">
        <f>+IF(OR(D86&gt;0,J86&gt;0),MAX(A$14:A85)+1,0)</f>
        <v>0</v>
      </c>
      <c r="B86" s="11"/>
      <c r="C86" s="11"/>
      <c r="D86" s="376"/>
      <c r="E86" s="11"/>
      <c r="F86" s="376"/>
      <c r="G86" s="11"/>
      <c r="H86" s="376"/>
      <c r="I86" s="573">
        <f t="shared" si="31"/>
        <v>0</v>
      </c>
      <c r="J86" s="135">
        <f t="shared" si="32"/>
        <v>0</v>
      </c>
      <c r="K86" s="11"/>
      <c r="L86" s="11"/>
      <c r="M86" s="135">
        <f t="shared" si="48"/>
        <v>0</v>
      </c>
      <c r="N86" s="576"/>
      <c r="O86" s="136">
        <f t="shared" si="33"/>
        <v>0</v>
      </c>
      <c r="P86" s="126">
        <f t="shared" si="34"/>
        <v>0</v>
      </c>
      <c r="Q86" s="126">
        <f t="shared" si="35"/>
        <v>0</v>
      </c>
      <c r="R86" s="161">
        <f t="shared" si="44"/>
        <v>0</v>
      </c>
      <c r="S86" s="126">
        <f t="shared" si="36"/>
        <v>0</v>
      </c>
      <c r="T86" s="126">
        <f t="shared" si="37"/>
        <v>0</v>
      </c>
      <c r="U86" s="161">
        <f t="shared" si="45"/>
        <v>0</v>
      </c>
      <c r="V86" s="157">
        <f t="shared" si="38"/>
        <v>0</v>
      </c>
      <c r="W86" s="126">
        <f t="shared" si="39"/>
        <v>0</v>
      </c>
      <c r="X86" s="126">
        <f t="shared" si="40"/>
        <v>0</v>
      </c>
      <c r="Y86" s="161">
        <f t="shared" si="46"/>
        <v>0</v>
      </c>
      <c r="Z86" s="126">
        <f t="shared" si="41"/>
        <v>0</v>
      </c>
      <c r="AA86" s="126">
        <f t="shared" si="42"/>
        <v>0</v>
      </c>
      <c r="AB86" s="165">
        <f t="shared" si="47"/>
        <v>0</v>
      </c>
      <c r="AC86" s="164">
        <f t="shared" si="43"/>
        <v>0</v>
      </c>
    </row>
    <row r="87" spans="1:29" x14ac:dyDescent="0.2">
      <c r="A87" s="10">
        <f>+IF(OR(D87&gt;0,J87&gt;0),MAX(A$14:A86)+1,0)</f>
        <v>0</v>
      </c>
      <c r="B87" s="11"/>
      <c r="C87" s="11"/>
      <c r="D87" s="376"/>
      <c r="E87" s="11"/>
      <c r="F87" s="376"/>
      <c r="G87" s="11"/>
      <c r="H87" s="376"/>
      <c r="I87" s="573">
        <f t="shared" si="31"/>
        <v>0</v>
      </c>
      <c r="J87" s="135">
        <f t="shared" si="32"/>
        <v>0</v>
      </c>
      <c r="K87" s="11"/>
      <c r="L87" s="11"/>
      <c r="M87" s="135">
        <f t="shared" si="48"/>
        <v>0</v>
      </c>
      <c r="N87" s="576"/>
      <c r="O87" s="136">
        <f t="shared" si="33"/>
        <v>0</v>
      </c>
      <c r="P87" s="126">
        <f t="shared" si="34"/>
        <v>0</v>
      </c>
      <c r="Q87" s="126">
        <f t="shared" si="35"/>
        <v>0</v>
      </c>
      <c r="R87" s="161">
        <f t="shared" si="44"/>
        <v>0</v>
      </c>
      <c r="S87" s="126">
        <f t="shared" si="36"/>
        <v>0</v>
      </c>
      <c r="T87" s="126">
        <f t="shared" si="37"/>
        <v>0</v>
      </c>
      <c r="U87" s="161">
        <f t="shared" si="45"/>
        <v>0</v>
      </c>
      <c r="V87" s="157">
        <f t="shared" si="38"/>
        <v>0</v>
      </c>
      <c r="W87" s="126">
        <f t="shared" si="39"/>
        <v>0</v>
      </c>
      <c r="X87" s="126">
        <f t="shared" si="40"/>
        <v>0</v>
      </c>
      <c r="Y87" s="161">
        <f t="shared" si="46"/>
        <v>0</v>
      </c>
      <c r="Z87" s="126">
        <f t="shared" si="41"/>
        <v>0</v>
      </c>
      <c r="AA87" s="126">
        <f t="shared" si="42"/>
        <v>0</v>
      </c>
      <c r="AB87" s="165">
        <f t="shared" si="47"/>
        <v>0</v>
      </c>
      <c r="AC87" s="164">
        <f t="shared" si="43"/>
        <v>0</v>
      </c>
    </row>
    <row r="88" spans="1:29" x14ac:dyDescent="0.2">
      <c r="A88" s="10">
        <f>+IF(OR(D88&gt;0,J88&gt;0),MAX(A$14:A87)+1,0)</f>
        <v>0</v>
      </c>
      <c r="B88" s="11"/>
      <c r="C88" s="11"/>
      <c r="D88" s="376"/>
      <c r="E88" s="11"/>
      <c r="F88" s="376"/>
      <c r="G88" s="11"/>
      <c r="H88" s="376"/>
      <c r="I88" s="573">
        <f t="shared" si="31"/>
        <v>0</v>
      </c>
      <c r="J88" s="135">
        <f t="shared" si="32"/>
        <v>0</v>
      </c>
      <c r="K88" s="11"/>
      <c r="L88" s="11"/>
      <c r="M88" s="135">
        <f t="shared" si="48"/>
        <v>0</v>
      </c>
      <c r="N88" s="576"/>
      <c r="O88" s="136">
        <f t="shared" si="33"/>
        <v>0</v>
      </c>
      <c r="P88" s="126">
        <f t="shared" si="34"/>
        <v>0</v>
      </c>
      <c r="Q88" s="126">
        <f t="shared" si="35"/>
        <v>0</v>
      </c>
      <c r="R88" s="161">
        <f t="shared" si="44"/>
        <v>0</v>
      </c>
      <c r="S88" s="126">
        <f t="shared" si="36"/>
        <v>0</v>
      </c>
      <c r="T88" s="126">
        <f t="shared" si="37"/>
        <v>0</v>
      </c>
      <c r="U88" s="161">
        <f t="shared" si="45"/>
        <v>0</v>
      </c>
      <c r="V88" s="157">
        <f t="shared" si="38"/>
        <v>0</v>
      </c>
      <c r="W88" s="126">
        <f t="shared" si="39"/>
        <v>0</v>
      </c>
      <c r="X88" s="126">
        <f t="shared" si="40"/>
        <v>0</v>
      </c>
      <c r="Y88" s="161">
        <f t="shared" si="46"/>
        <v>0</v>
      </c>
      <c r="Z88" s="126">
        <f t="shared" si="41"/>
        <v>0</v>
      </c>
      <c r="AA88" s="126">
        <f t="shared" si="42"/>
        <v>0</v>
      </c>
      <c r="AB88" s="165">
        <f t="shared" si="47"/>
        <v>0</v>
      </c>
      <c r="AC88" s="164">
        <f t="shared" si="43"/>
        <v>0</v>
      </c>
    </row>
    <row r="89" spans="1:29" x14ac:dyDescent="0.2">
      <c r="A89" s="10">
        <f>+IF(OR(D89&gt;0,J89&gt;0),MAX(A$14:A88)+1,0)</f>
        <v>0</v>
      </c>
      <c r="B89" s="11"/>
      <c r="C89" s="11"/>
      <c r="D89" s="376"/>
      <c r="E89" s="11"/>
      <c r="F89" s="376"/>
      <c r="G89" s="11"/>
      <c r="H89" s="376"/>
      <c r="I89" s="573">
        <f t="shared" si="31"/>
        <v>0</v>
      </c>
      <c r="J89" s="135">
        <f t="shared" si="32"/>
        <v>0</v>
      </c>
      <c r="K89" s="11"/>
      <c r="L89" s="11"/>
      <c r="M89" s="135">
        <f t="shared" si="48"/>
        <v>0</v>
      </c>
      <c r="N89" s="576"/>
      <c r="O89" s="136">
        <f t="shared" si="33"/>
        <v>0</v>
      </c>
      <c r="P89" s="126">
        <f t="shared" si="34"/>
        <v>0</v>
      </c>
      <c r="Q89" s="126">
        <f t="shared" si="35"/>
        <v>0</v>
      </c>
      <c r="R89" s="161">
        <f t="shared" si="44"/>
        <v>0</v>
      </c>
      <c r="S89" s="126">
        <f t="shared" si="36"/>
        <v>0</v>
      </c>
      <c r="T89" s="126">
        <f t="shared" si="37"/>
        <v>0</v>
      </c>
      <c r="U89" s="161">
        <f t="shared" si="45"/>
        <v>0</v>
      </c>
      <c r="V89" s="157">
        <f t="shared" si="38"/>
        <v>0</v>
      </c>
      <c r="W89" s="126">
        <f t="shared" si="39"/>
        <v>0</v>
      </c>
      <c r="X89" s="126">
        <f t="shared" si="40"/>
        <v>0</v>
      </c>
      <c r="Y89" s="161">
        <f t="shared" si="46"/>
        <v>0</v>
      </c>
      <c r="Z89" s="126">
        <f t="shared" si="41"/>
        <v>0</v>
      </c>
      <c r="AA89" s="126">
        <f t="shared" si="42"/>
        <v>0</v>
      </c>
      <c r="AB89" s="165">
        <f t="shared" si="47"/>
        <v>0</v>
      </c>
      <c r="AC89" s="164">
        <f t="shared" si="43"/>
        <v>0</v>
      </c>
    </row>
    <row r="90" spans="1:29" x14ac:dyDescent="0.2">
      <c r="A90" s="10">
        <f>+IF(OR(D90&gt;0,J90&gt;0),MAX(A$14:A89)+1,0)</f>
        <v>0</v>
      </c>
      <c r="B90" s="11"/>
      <c r="C90" s="11"/>
      <c r="D90" s="376"/>
      <c r="E90" s="11"/>
      <c r="F90" s="376"/>
      <c r="G90" s="11"/>
      <c r="H90" s="376"/>
      <c r="I90" s="573">
        <f t="shared" si="31"/>
        <v>0</v>
      </c>
      <c r="J90" s="135">
        <f t="shared" si="32"/>
        <v>0</v>
      </c>
      <c r="K90" s="11"/>
      <c r="L90" s="11"/>
      <c r="M90" s="135">
        <f t="shared" si="48"/>
        <v>0</v>
      </c>
      <c r="N90" s="576"/>
      <c r="O90" s="136">
        <f t="shared" si="33"/>
        <v>0</v>
      </c>
      <c r="P90" s="126">
        <f t="shared" si="34"/>
        <v>0</v>
      </c>
      <c r="Q90" s="126">
        <f t="shared" si="35"/>
        <v>0</v>
      </c>
      <c r="R90" s="161">
        <f t="shared" si="44"/>
        <v>0</v>
      </c>
      <c r="S90" s="126">
        <f t="shared" si="36"/>
        <v>0</v>
      </c>
      <c r="T90" s="126">
        <f t="shared" si="37"/>
        <v>0</v>
      </c>
      <c r="U90" s="161">
        <f t="shared" si="45"/>
        <v>0</v>
      </c>
      <c r="V90" s="157">
        <f t="shared" si="38"/>
        <v>0</v>
      </c>
      <c r="W90" s="126">
        <f t="shared" si="39"/>
        <v>0</v>
      </c>
      <c r="X90" s="126">
        <f t="shared" si="40"/>
        <v>0</v>
      </c>
      <c r="Y90" s="161">
        <f t="shared" si="46"/>
        <v>0</v>
      </c>
      <c r="Z90" s="126">
        <f t="shared" si="41"/>
        <v>0</v>
      </c>
      <c r="AA90" s="126">
        <f t="shared" si="42"/>
        <v>0</v>
      </c>
      <c r="AB90" s="165">
        <f t="shared" si="47"/>
        <v>0</v>
      </c>
      <c r="AC90" s="164">
        <f t="shared" si="43"/>
        <v>0</v>
      </c>
    </row>
    <row r="91" spans="1:29" x14ac:dyDescent="0.2">
      <c r="A91" s="10">
        <f>+IF(OR(D91&gt;0,J91&gt;0),MAX(A$14:A90)+1,0)</f>
        <v>0</v>
      </c>
      <c r="B91" s="11"/>
      <c r="C91" s="11"/>
      <c r="D91" s="376"/>
      <c r="E91" s="11"/>
      <c r="F91" s="376"/>
      <c r="G91" s="11"/>
      <c r="H91" s="376"/>
      <c r="I91" s="573">
        <f t="shared" si="31"/>
        <v>0</v>
      </c>
      <c r="J91" s="135">
        <f t="shared" si="32"/>
        <v>0</v>
      </c>
      <c r="K91" s="11"/>
      <c r="L91" s="11"/>
      <c r="M91" s="135">
        <f t="shared" si="48"/>
        <v>0</v>
      </c>
      <c r="N91" s="576"/>
      <c r="O91" s="136">
        <f t="shared" si="33"/>
        <v>0</v>
      </c>
      <c r="P91" s="126">
        <f t="shared" si="34"/>
        <v>0</v>
      </c>
      <c r="Q91" s="126">
        <f t="shared" si="35"/>
        <v>0</v>
      </c>
      <c r="R91" s="161">
        <f t="shared" si="44"/>
        <v>0</v>
      </c>
      <c r="S91" s="126">
        <f t="shared" si="36"/>
        <v>0</v>
      </c>
      <c r="T91" s="126">
        <f t="shared" si="37"/>
        <v>0</v>
      </c>
      <c r="U91" s="161">
        <f t="shared" si="45"/>
        <v>0</v>
      </c>
      <c r="V91" s="157">
        <f t="shared" si="38"/>
        <v>0</v>
      </c>
      <c r="W91" s="126">
        <f t="shared" si="39"/>
        <v>0</v>
      </c>
      <c r="X91" s="126">
        <f t="shared" si="40"/>
        <v>0</v>
      </c>
      <c r="Y91" s="161">
        <f t="shared" si="46"/>
        <v>0</v>
      </c>
      <c r="Z91" s="126">
        <f t="shared" si="41"/>
        <v>0</v>
      </c>
      <c r="AA91" s="126">
        <f t="shared" si="42"/>
        <v>0</v>
      </c>
      <c r="AB91" s="165">
        <f t="shared" si="47"/>
        <v>0</v>
      </c>
      <c r="AC91" s="164">
        <f t="shared" si="43"/>
        <v>0</v>
      </c>
    </row>
    <row r="92" spans="1:29" x14ac:dyDescent="0.2">
      <c r="A92" s="10">
        <f>+IF(OR(D92&gt;0,J92&gt;0),MAX(A$14:A91)+1,0)</f>
        <v>0</v>
      </c>
      <c r="B92" s="11"/>
      <c r="C92" s="11"/>
      <c r="D92" s="376"/>
      <c r="E92" s="11"/>
      <c r="F92" s="376"/>
      <c r="G92" s="11"/>
      <c r="H92" s="376"/>
      <c r="I92" s="573">
        <f t="shared" si="31"/>
        <v>0</v>
      </c>
      <c r="J92" s="135">
        <f t="shared" si="32"/>
        <v>0</v>
      </c>
      <c r="K92" s="11"/>
      <c r="L92" s="11"/>
      <c r="M92" s="135">
        <f t="shared" si="48"/>
        <v>0</v>
      </c>
      <c r="N92" s="576"/>
      <c r="O92" s="136">
        <f t="shared" si="33"/>
        <v>0</v>
      </c>
      <c r="P92" s="126">
        <f t="shared" si="34"/>
        <v>0</v>
      </c>
      <c r="Q92" s="126">
        <f t="shared" si="35"/>
        <v>0</v>
      </c>
      <c r="R92" s="161">
        <f t="shared" si="44"/>
        <v>0</v>
      </c>
      <c r="S92" s="126">
        <f t="shared" si="36"/>
        <v>0</v>
      </c>
      <c r="T92" s="126">
        <f t="shared" si="37"/>
        <v>0</v>
      </c>
      <c r="U92" s="161">
        <f t="shared" si="45"/>
        <v>0</v>
      </c>
      <c r="V92" s="157">
        <f t="shared" si="38"/>
        <v>0</v>
      </c>
      <c r="W92" s="126">
        <f t="shared" si="39"/>
        <v>0</v>
      </c>
      <c r="X92" s="126">
        <f t="shared" si="40"/>
        <v>0</v>
      </c>
      <c r="Y92" s="161">
        <f t="shared" si="46"/>
        <v>0</v>
      </c>
      <c r="Z92" s="126">
        <f t="shared" si="41"/>
        <v>0</v>
      </c>
      <c r="AA92" s="126">
        <f t="shared" si="42"/>
        <v>0</v>
      </c>
      <c r="AB92" s="165">
        <f t="shared" si="47"/>
        <v>0</v>
      </c>
      <c r="AC92" s="164">
        <f t="shared" si="43"/>
        <v>0</v>
      </c>
    </row>
    <row r="93" spans="1:29" x14ac:dyDescent="0.2">
      <c r="A93" s="10">
        <f>+IF(OR(D93&gt;0,J93&gt;0),MAX(A$14:A92)+1,0)</f>
        <v>0</v>
      </c>
      <c r="B93" s="11"/>
      <c r="C93" s="11"/>
      <c r="D93" s="376"/>
      <c r="E93" s="11"/>
      <c r="F93" s="376"/>
      <c r="G93" s="11"/>
      <c r="H93" s="376"/>
      <c r="I93" s="573">
        <f t="shared" si="31"/>
        <v>0</v>
      </c>
      <c r="J93" s="135">
        <f t="shared" si="32"/>
        <v>0</v>
      </c>
      <c r="K93" s="11"/>
      <c r="L93" s="11"/>
      <c r="M93" s="135">
        <f t="shared" si="48"/>
        <v>0</v>
      </c>
      <c r="N93" s="576"/>
      <c r="O93" s="136">
        <f t="shared" si="33"/>
        <v>0</v>
      </c>
      <c r="P93" s="126">
        <f t="shared" si="34"/>
        <v>0</v>
      </c>
      <c r="Q93" s="126">
        <f t="shared" si="35"/>
        <v>0</v>
      </c>
      <c r="R93" s="161">
        <f t="shared" si="44"/>
        <v>0</v>
      </c>
      <c r="S93" s="126">
        <f t="shared" si="36"/>
        <v>0</v>
      </c>
      <c r="T93" s="126">
        <f t="shared" si="37"/>
        <v>0</v>
      </c>
      <c r="U93" s="161">
        <f t="shared" si="45"/>
        <v>0</v>
      </c>
      <c r="V93" s="157">
        <f t="shared" si="38"/>
        <v>0</v>
      </c>
      <c r="W93" s="126">
        <f t="shared" si="39"/>
        <v>0</v>
      </c>
      <c r="X93" s="126">
        <f t="shared" si="40"/>
        <v>0</v>
      </c>
      <c r="Y93" s="161">
        <f t="shared" si="46"/>
        <v>0</v>
      </c>
      <c r="Z93" s="126">
        <f t="shared" si="41"/>
        <v>0</v>
      </c>
      <c r="AA93" s="126">
        <f t="shared" si="42"/>
        <v>0</v>
      </c>
      <c r="AB93" s="165">
        <f t="shared" si="47"/>
        <v>0</v>
      </c>
      <c r="AC93" s="164">
        <f t="shared" si="43"/>
        <v>0</v>
      </c>
    </row>
    <row r="94" spans="1:29" x14ac:dyDescent="0.2">
      <c r="A94" s="10">
        <f>+IF(OR(D94&gt;0,J94&gt;0),MAX(A$14:A93)+1,0)</f>
        <v>0</v>
      </c>
      <c r="B94" s="11"/>
      <c r="C94" s="11"/>
      <c r="D94" s="376"/>
      <c r="E94" s="11"/>
      <c r="F94" s="376"/>
      <c r="G94" s="11"/>
      <c r="H94" s="376"/>
      <c r="I94" s="573">
        <f t="shared" si="31"/>
        <v>0</v>
      </c>
      <c r="J94" s="135">
        <f t="shared" si="32"/>
        <v>0</v>
      </c>
      <c r="K94" s="11"/>
      <c r="L94" s="11"/>
      <c r="M94" s="135">
        <f t="shared" si="48"/>
        <v>0</v>
      </c>
      <c r="N94" s="576"/>
      <c r="O94" s="136">
        <f t="shared" si="33"/>
        <v>0</v>
      </c>
      <c r="P94" s="126">
        <f t="shared" si="34"/>
        <v>0</v>
      </c>
      <c r="Q94" s="126">
        <f t="shared" si="35"/>
        <v>0</v>
      </c>
      <c r="R94" s="161">
        <f t="shared" si="44"/>
        <v>0</v>
      </c>
      <c r="S94" s="126">
        <f t="shared" si="36"/>
        <v>0</v>
      </c>
      <c r="T94" s="126">
        <f t="shared" si="37"/>
        <v>0</v>
      </c>
      <c r="U94" s="161">
        <f t="shared" si="45"/>
        <v>0</v>
      </c>
      <c r="V94" s="157">
        <f t="shared" si="38"/>
        <v>0</v>
      </c>
      <c r="W94" s="126">
        <f t="shared" si="39"/>
        <v>0</v>
      </c>
      <c r="X94" s="126">
        <f t="shared" si="40"/>
        <v>0</v>
      </c>
      <c r="Y94" s="161">
        <f t="shared" si="46"/>
        <v>0</v>
      </c>
      <c r="Z94" s="126">
        <f t="shared" si="41"/>
        <v>0</v>
      </c>
      <c r="AA94" s="126">
        <f t="shared" si="42"/>
        <v>0</v>
      </c>
      <c r="AB94" s="165">
        <f t="shared" si="47"/>
        <v>0</v>
      </c>
      <c r="AC94" s="164">
        <f t="shared" si="43"/>
        <v>0</v>
      </c>
    </row>
    <row r="95" spans="1:29" x14ac:dyDescent="0.2">
      <c r="A95" s="10">
        <f>+IF(OR(D95&gt;0,J95&gt;0),MAX(A$14:A94)+1,0)</f>
        <v>0</v>
      </c>
      <c r="B95" s="11"/>
      <c r="C95" s="11"/>
      <c r="D95" s="376"/>
      <c r="E95" s="11"/>
      <c r="F95" s="376"/>
      <c r="G95" s="11"/>
      <c r="H95" s="376"/>
      <c r="I95" s="573">
        <f t="shared" si="31"/>
        <v>0</v>
      </c>
      <c r="J95" s="135">
        <f t="shared" si="32"/>
        <v>0</v>
      </c>
      <c r="K95" s="11"/>
      <c r="L95" s="11"/>
      <c r="M95" s="135">
        <f t="shared" si="48"/>
        <v>0</v>
      </c>
      <c r="N95" s="576"/>
      <c r="O95" s="136">
        <f t="shared" si="33"/>
        <v>0</v>
      </c>
      <c r="P95" s="126">
        <f t="shared" si="34"/>
        <v>0</v>
      </c>
      <c r="Q95" s="126">
        <f t="shared" si="35"/>
        <v>0</v>
      </c>
      <c r="R95" s="161">
        <f t="shared" si="44"/>
        <v>0</v>
      </c>
      <c r="S95" s="126">
        <f t="shared" si="36"/>
        <v>0</v>
      </c>
      <c r="T95" s="126">
        <f t="shared" si="37"/>
        <v>0</v>
      </c>
      <c r="U95" s="161">
        <f t="shared" si="45"/>
        <v>0</v>
      </c>
      <c r="V95" s="157">
        <f t="shared" si="38"/>
        <v>0</v>
      </c>
      <c r="W95" s="126">
        <f t="shared" si="39"/>
        <v>0</v>
      </c>
      <c r="X95" s="126">
        <f t="shared" si="40"/>
        <v>0</v>
      </c>
      <c r="Y95" s="161">
        <f t="shared" si="46"/>
        <v>0</v>
      </c>
      <c r="Z95" s="126">
        <f t="shared" si="41"/>
        <v>0</v>
      </c>
      <c r="AA95" s="126">
        <f t="shared" si="42"/>
        <v>0</v>
      </c>
      <c r="AB95" s="165">
        <f t="shared" si="47"/>
        <v>0</v>
      </c>
      <c r="AC95" s="164">
        <f t="shared" si="43"/>
        <v>0</v>
      </c>
    </row>
    <row r="96" spans="1:29" x14ac:dyDescent="0.2">
      <c r="A96" s="10">
        <f>+IF(OR(D96&gt;0,J96&gt;0),MAX(A$14:A95)+1,0)</f>
        <v>0</v>
      </c>
      <c r="B96" s="11"/>
      <c r="C96" s="11"/>
      <c r="D96" s="376"/>
      <c r="E96" s="11"/>
      <c r="F96" s="376"/>
      <c r="G96" s="11"/>
      <c r="H96" s="376"/>
      <c r="I96" s="573">
        <f t="shared" si="31"/>
        <v>0</v>
      </c>
      <c r="J96" s="135">
        <f t="shared" si="32"/>
        <v>0</v>
      </c>
      <c r="K96" s="11"/>
      <c r="L96" s="11"/>
      <c r="M96" s="135">
        <f t="shared" si="48"/>
        <v>0</v>
      </c>
      <c r="N96" s="576"/>
      <c r="O96" s="136">
        <f t="shared" si="33"/>
        <v>0</v>
      </c>
      <c r="P96" s="126">
        <f t="shared" si="34"/>
        <v>0</v>
      </c>
      <c r="Q96" s="126">
        <f t="shared" si="35"/>
        <v>0</v>
      </c>
      <c r="R96" s="161">
        <f t="shared" si="44"/>
        <v>0</v>
      </c>
      <c r="S96" s="126">
        <f t="shared" si="36"/>
        <v>0</v>
      </c>
      <c r="T96" s="126">
        <f t="shared" si="37"/>
        <v>0</v>
      </c>
      <c r="U96" s="161">
        <f t="shared" si="45"/>
        <v>0</v>
      </c>
      <c r="V96" s="157">
        <f t="shared" si="38"/>
        <v>0</v>
      </c>
      <c r="W96" s="126">
        <f t="shared" si="39"/>
        <v>0</v>
      </c>
      <c r="X96" s="126">
        <f t="shared" si="40"/>
        <v>0</v>
      </c>
      <c r="Y96" s="161">
        <f t="shared" si="46"/>
        <v>0</v>
      </c>
      <c r="Z96" s="126">
        <f t="shared" si="41"/>
        <v>0</v>
      </c>
      <c r="AA96" s="126">
        <f t="shared" si="42"/>
        <v>0</v>
      </c>
      <c r="AB96" s="165">
        <f t="shared" si="47"/>
        <v>0</v>
      </c>
      <c r="AC96" s="164">
        <f t="shared" si="43"/>
        <v>0</v>
      </c>
    </row>
    <row r="97" spans="1:29" x14ac:dyDescent="0.2">
      <c r="A97" s="10">
        <f>+IF(OR(D97&gt;0,J97&gt;0),MAX(A$14:A96)+1,0)</f>
        <v>0</v>
      </c>
      <c r="B97" s="11"/>
      <c r="C97" s="11"/>
      <c r="D97" s="376"/>
      <c r="E97" s="11"/>
      <c r="F97" s="376"/>
      <c r="G97" s="11"/>
      <c r="H97" s="376"/>
      <c r="I97" s="573">
        <f t="shared" si="31"/>
        <v>0</v>
      </c>
      <c r="J97" s="135">
        <f t="shared" si="32"/>
        <v>0</v>
      </c>
      <c r="K97" s="11"/>
      <c r="L97" s="11"/>
      <c r="M97" s="135">
        <f t="shared" si="48"/>
        <v>0</v>
      </c>
      <c r="N97" s="576"/>
      <c r="O97" s="136">
        <f t="shared" si="33"/>
        <v>0</v>
      </c>
      <c r="P97" s="126">
        <f t="shared" si="34"/>
        <v>0</v>
      </c>
      <c r="Q97" s="126">
        <f t="shared" si="35"/>
        <v>0</v>
      </c>
      <c r="R97" s="161">
        <f t="shared" si="44"/>
        <v>0</v>
      </c>
      <c r="S97" s="126">
        <f t="shared" si="36"/>
        <v>0</v>
      </c>
      <c r="T97" s="126">
        <f t="shared" si="37"/>
        <v>0</v>
      </c>
      <c r="U97" s="161">
        <f t="shared" si="45"/>
        <v>0</v>
      </c>
      <c r="V97" s="157">
        <f t="shared" si="38"/>
        <v>0</v>
      </c>
      <c r="W97" s="126">
        <f t="shared" si="39"/>
        <v>0</v>
      </c>
      <c r="X97" s="126">
        <f t="shared" si="40"/>
        <v>0</v>
      </c>
      <c r="Y97" s="161">
        <f t="shared" si="46"/>
        <v>0</v>
      </c>
      <c r="Z97" s="126">
        <f t="shared" si="41"/>
        <v>0</v>
      </c>
      <c r="AA97" s="126">
        <f t="shared" si="42"/>
        <v>0</v>
      </c>
      <c r="AB97" s="165">
        <f t="shared" si="47"/>
        <v>0</v>
      </c>
      <c r="AC97" s="164">
        <f t="shared" si="43"/>
        <v>0</v>
      </c>
    </row>
    <row r="98" spans="1:29" x14ac:dyDescent="0.2">
      <c r="A98" s="10">
        <f>+IF(OR(D98&gt;0,J98&gt;0),MAX(A$14:A97)+1,0)</f>
        <v>0</v>
      </c>
      <c r="B98" s="11"/>
      <c r="C98" s="11"/>
      <c r="D98" s="376"/>
      <c r="E98" s="11"/>
      <c r="F98" s="376"/>
      <c r="G98" s="11"/>
      <c r="H98" s="376"/>
      <c r="I98" s="573">
        <f t="shared" si="31"/>
        <v>0</v>
      </c>
      <c r="J98" s="135">
        <f t="shared" si="32"/>
        <v>0</v>
      </c>
      <c r="K98" s="11"/>
      <c r="L98" s="11"/>
      <c r="M98" s="135">
        <f t="shared" si="48"/>
        <v>0</v>
      </c>
      <c r="N98" s="576"/>
      <c r="O98" s="136">
        <f t="shared" si="33"/>
        <v>0</v>
      </c>
      <c r="P98" s="126">
        <f t="shared" si="34"/>
        <v>0</v>
      </c>
      <c r="Q98" s="126">
        <f t="shared" si="35"/>
        <v>0</v>
      </c>
      <c r="R98" s="161">
        <f t="shared" si="44"/>
        <v>0</v>
      </c>
      <c r="S98" s="126">
        <f t="shared" si="36"/>
        <v>0</v>
      </c>
      <c r="T98" s="126">
        <f t="shared" si="37"/>
        <v>0</v>
      </c>
      <c r="U98" s="161">
        <f t="shared" si="45"/>
        <v>0</v>
      </c>
      <c r="V98" s="157">
        <f t="shared" si="38"/>
        <v>0</v>
      </c>
      <c r="W98" s="126">
        <f t="shared" si="39"/>
        <v>0</v>
      </c>
      <c r="X98" s="126">
        <f t="shared" si="40"/>
        <v>0</v>
      </c>
      <c r="Y98" s="161">
        <f t="shared" si="46"/>
        <v>0</v>
      </c>
      <c r="Z98" s="126">
        <f t="shared" si="41"/>
        <v>0</v>
      </c>
      <c r="AA98" s="126">
        <f t="shared" si="42"/>
        <v>0</v>
      </c>
      <c r="AB98" s="165">
        <f t="shared" si="47"/>
        <v>0</v>
      </c>
      <c r="AC98" s="164">
        <f t="shared" si="43"/>
        <v>0</v>
      </c>
    </row>
    <row r="99" spans="1:29" x14ac:dyDescent="0.2">
      <c r="A99" s="10">
        <f>+IF(OR(D99&gt;0,J99&gt;0),MAX(A$14:A98)+1,0)</f>
        <v>0</v>
      </c>
      <c r="B99" s="11"/>
      <c r="C99" s="11"/>
      <c r="D99" s="376"/>
      <c r="E99" s="11"/>
      <c r="F99" s="376"/>
      <c r="G99" s="11"/>
      <c r="H99" s="376"/>
      <c r="I99" s="573">
        <f t="shared" si="31"/>
        <v>0</v>
      </c>
      <c r="J99" s="135">
        <f t="shared" si="32"/>
        <v>0</v>
      </c>
      <c r="K99" s="11"/>
      <c r="L99" s="11"/>
      <c r="M99" s="135">
        <f t="shared" si="48"/>
        <v>0</v>
      </c>
      <c r="N99" s="576"/>
      <c r="O99" s="136">
        <f t="shared" si="33"/>
        <v>0</v>
      </c>
      <c r="P99" s="126">
        <f t="shared" si="34"/>
        <v>0</v>
      </c>
      <c r="Q99" s="126">
        <f t="shared" si="35"/>
        <v>0</v>
      </c>
      <c r="R99" s="161">
        <f t="shared" si="44"/>
        <v>0</v>
      </c>
      <c r="S99" s="126">
        <f t="shared" si="36"/>
        <v>0</v>
      </c>
      <c r="T99" s="126">
        <f t="shared" si="37"/>
        <v>0</v>
      </c>
      <c r="U99" s="161">
        <f t="shared" si="45"/>
        <v>0</v>
      </c>
      <c r="V99" s="157">
        <f t="shared" si="38"/>
        <v>0</v>
      </c>
      <c r="W99" s="126">
        <f t="shared" si="39"/>
        <v>0</v>
      </c>
      <c r="X99" s="126">
        <f t="shared" si="40"/>
        <v>0</v>
      </c>
      <c r="Y99" s="161">
        <f t="shared" si="46"/>
        <v>0</v>
      </c>
      <c r="Z99" s="126">
        <f t="shared" si="41"/>
        <v>0</v>
      </c>
      <c r="AA99" s="126">
        <f t="shared" si="42"/>
        <v>0</v>
      </c>
      <c r="AB99" s="165">
        <f t="shared" si="47"/>
        <v>0</v>
      </c>
      <c r="AC99" s="164">
        <f t="shared" si="43"/>
        <v>0</v>
      </c>
    </row>
    <row r="100" spans="1:29" x14ac:dyDescent="0.2">
      <c r="A100" s="10">
        <f>+IF(OR(D100&gt;0,J100&gt;0),MAX(A$14:A99)+1,0)</f>
        <v>0</v>
      </c>
      <c r="B100" s="11"/>
      <c r="C100" s="11"/>
      <c r="D100" s="376"/>
      <c r="E100" s="11"/>
      <c r="F100" s="376"/>
      <c r="G100" s="11"/>
      <c r="H100" s="376"/>
      <c r="I100" s="573">
        <f t="shared" si="31"/>
        <v>0</v>
      </c>
      <c r="J100" s="135">
        <f t="shared" si="32"/>
        <v>0</v>
      </c>
      <c r="K100" s="11"/>
      <c r="L100" s="11"/>
      <c r="M100" s="135">
        <f t="shared" si="48"/>
        <v>0</v>
      </c>
      <c r="N100" s="576"/>
      <c r="O100" s="136">
        <f t="shared" si="33"/>
        <v>0</v>
      </c>
      <c r="P100" s="126">
        <f t="shared" si="34"/>
        <v>0</v>
      </c>
      <c r="Q100" s="126">
        <f t="shared" si="35"/>
        <v>0</v>
      </c>
      <c r="R100" s="161">
        <f t="shared" si="44"/>
        <v>0</v>
      </c>
      <c r="S100" s="126">
        <f t="shared" si="36"/>
        <v>0</v>
      </c>
      <c r="T100" s="126">
        <f t="shared" si="37"/>
        <v>0</v>
      </c>
      <c r="U100" s="161">
        <f t="shared" si="45"/>
        <v>0</v>
      </c>
      <c r="V100" s="157">
        <f t="shared" si="38"/>
        <v>0</v>
      </c>
      <c r="W100" s="126">
        <f t="shared" si="39"/>
        <v>0</v>
      </c>
      <c r="X100" s="126">
        <f t="shared" si="40"/>
        <v>0</v>
      </c>
      <c r="Y100" s="161">
        <f t="shared" si="46"/>
        <v>0</v>
      </c>
      <c r="Z100" s="126">
        <f t="shared" si="41"/>
        <v>0</v>
      </c>
      <c r="AA100" s="126">
        <f t="shared" si="42"/>
        <v>0</v>
      </c>
      <c r="AB100" s="165">
        <f t="shared" si="47"/>
        <v>0</v>
      </c>
      <c r="AC100" s="164">
        <f t="shared" si="43"/>
        <v>0</v>
      </c>
    </row>
    <row r="101" spans="1:29" x14ac:dyDescent="0.2">
      <c r="A101" s="10">
        <f>+IF(OR(D101&gt;0,J101&gt;0),MAX(A$14:A100)+1,0)</f>
        <v>0</v>
      </c>
      <c r="B101" s="11"/>
      <c r="C101" s="11"/>
      <c r="D101" s="376"/>
      <c r="E101" s="11"/>
      <c r="F101" s="376"/>
      <c r="G101" s="11"/>
      <c r="H101" s="376"/>
      <c r="I101" s="573">
        <f t="shared" si="31"/>
        <v>0</v>
      </c>
      <c r="J101" s="135">
        <f t="shared" si="32"/>
        <v>0</v>
      </c>
      <c r="K101" s="11"/>
      <c r="L101" s="11"/>
      <c r="M101" s="135">
        <f t="shared" si="48"/>
        <v>0</v>
      </c>
      <c r="N101" s="576"/>
      <c r="O101" s="136">
        <f t="shared" si="33"/>
        <v>0</v>
      </c>
      <c r="P101" s="126">
        <f t="shared" si="34"/>
        <v>0</v>
      </c>
      <c r="Q101" s="126">
        <f t="shared" si="35"/>
        <v>0</v>
      </c>
      <c r="R101" s="161">
        <f t="shared" si="44"/>
        <v>0</v>
      </c>
      <c r="S101" s="126">
        <f t="shared" si="36"/>
        <v>0</v>
      </c>
      <c r="T101" s="126">
        <f t="shared" si="37"/>
        <v>0</v>
      </c>
      <c r="U101" s="161">
        <f t="shared" si="45"/>
        <v>0</v>
      </c>
      <c r="V101" s="157">
        <f t="shared" si="38"/>
        <v>0</v>
      </c>
      <c r="W101" s="126">
        <f t="shared" si="39"/>
        <v>0</v>
      </c>
      <c r="X101" s="126">
        <f t="shared" si="40"/>
        <v>0</v>
      </c>
      <c r="Y101" s="161">
        <f t="shared" si="46"/>
        <v>0</v>
      </c>
      <c r="Z101" s="126">
        <f t="shared" si="41"/>
        <v>0</v>
      </c>
      <c r="AA101" s="126">
        <f t="shared" si="42"/>
        <v>0</v>
      </c>
      <c r="AB101" s="165">
        <f t="shared" si="47"/>
        <v>0</v>
      </c>
      <c r="AC101" s="164">
        <f t="shared" si="43"/>
        <v>0</v>
      </c>
    </row>
    <row r="102" spans="1:29" x14ac:dyDescent="0.2">
      <c r="A102" s="10">
        <f>+IF(OR(D102&gt;0,J102&gt;0),MAX(A$14:A101)+1,0)</f>
        <v>0</v>
      </c>
      <c r="B102" s="11"/>
      <c r="C102" s="11"/>
      <c r="D102" s="376"/>
      <c r="E102" s="11"/>
      <c r="F102" s="376"/>
      <c r="G102" s="11"/>
      <c r="H102" s="376"/>
      <c r="I102" s="573">
        <f t="shared" si="31"/>
        <v>0</v>
      </c>
      <c r="J102" s="135">
        <f t="shared" si="32"/>
        <v>0</v>
      </c>
      <c r="K102" s="11"/>
      <c r="L102" s="11"/>
      <c r="M102" s="135">
        <f t="shared" si="48"/>
        <v>0</v>
      </c>
      <c r="N102" s="576"/>
      <c r="O102" s="136">
        <f t="shared" si="33"/>
        <v>0</v>
      </c>
      <c r="P102" s="126">
        <f t="shared" si="34"/>
        <v>0</v>
      </c>
      <c r="Q102" s="126">
        <f t="shared" si="35"/>
        <v>0</v>
      </c>
      <c r="R102" s="161">
        <f t="shared" si="44"/>
        <v>0</v>
      </c>
      <c r="S102" s="126">
        <f t="shared" si="36"/>
        <v>0</v>
      </c>
      <c r="T102" s="126">
        <f t="shared" si="37"/>
        <v>0</v>
      </c>
      <c r="U102" s="161">
        <f t="shared" si="45"/>
        <v>0</v>
      </c>
      <c r="V102" s="157">
        <f t="shared" si="38"/>
        <v>0</v>
      </c>
      <c r="W102" s="126">
        <f t="shared" si="39"/>
        <v>0</v>
      </c>
      <c r="X102" s="126">
        <f t="shared" si="40"/>
        <v>0</v>
      </c>
      <c r="Y102" s="161">
        <f t="shared" si="46"/>
        <v>0</v>
      </c>
      <c r="Z102" s="126">
        <f t="shared" si="41"/>
        <v>0</v>
      </c>
      <c r="AA102" s="126">
        <f t="shared" si="42"/>
        <v>0</v>
      </c>
      <c r="AB102" s="165">
        <f t="shared" si="47"/>
        <v>0</v>
      </c>
      <c r="AC102" s="164">
        <f t="shared" si="43"/>
        <v>0</v>
      </c>
    </row>
    <row r="103" spans="1:29" x14ac:dyDescent="0.2">
      <c r="A103" s="10">
        <f>+IF(OR(D103&gt;0,J103&gt;0),MAX(A$14:A102)+1,0)</f>
        <v>0</v>
      </c>
      <c r="B103" s="11"/>
      <c r="C103" s="11"/>
      <c r="D103" s="376"/>
      <c r="E103" s="11"/>
      <c r="F103" s="376"/>
      <c r="G103" s="11"/>
      <c r="H103" s="376"/>
      <c r="I103" s="573">
        <f t="shared" si="31"/>
        <v>0</v>
      </c>
      <c r="J103" s="135">
        <f t="shared" si="32"/>
        <v>0</v>
      </c>
      <c r="K103" s="11"/>
      <c r="L103" s="11"/>
      <c r="M103" s="135">
        <f t="shared" si="48"/>
        <v>0</v>
      </c>
      <c r="N103" s="576"/>
      <c r="O103" s="136">
        <f t="shared" si="33"/>
        <v>0</v>
      </c>
      <c r="P103" s="126">
        <f t="shared" si="34"/>
        <v>0</v>
      </c>
      <c r="Q103" s="126">
        <f t="shared" si="35"/>
        <v>0</v>
      </c>
      <c r="R103" s="161">
        <f t="shared" si="44"/>
        <v>0</v>
      </c>
      <c r="S103" s="126">
        <f t="shared" si="36"/>
        <v>0</v>
      </c>
      <c r="T103" s="126">
        <f t="shared" si="37"/>
        <v>0</v>
      </c>
      <c r="U103" s="161">
        <f t="shared" si="45"/>
        <v>0</v>
      </c>
      <c r="V103" s="157">
        <f t="shared" si="38"/>
        <v>0</v>
      </c>
      <c r="W103" s="126">
        <f t="shared" si="39"/>
        <v>0</v>
      </c>
      <c r="X103" s="126">
        <f t="shared" si="40"/>
        <v>0</v>
      </c>
      <c r="Y103" s="161">
        <f t="shared" si="46"/>
        <v>0</v>
      </c>
      <c r="Z103" s="126">
        <f t="shared" si="41"/>
        <v>0</v>
      </c>
      <c r="AA103" s="126">
        <f t="shared" si="42"/>
        <v>0</v>
      </c>
      <c r="AB103" s="165">
        <f t="shared" si="47"/>
        <v>0</v>
      </c>
      <c r="AC103" s="164">
        <f t="shared" si="43"/>
        <v>0</v>
      </c>
    </row>
    <row r="104" spans="1:29" x14ac:dyDescent="0.2">
      <c r="A104" s="10">
        <f>+IF(OR(D104&gt;0,J104&gt;0),MAX(A$14:A103)+1,0)</f>
        <v>0</v>
      </c>
      <c r="B104" s="11"/>
      <c r="C104" s="11"/>
      <c r="D104" s="376"/>
      <c r="E104" s="11"/>
      <c r="F104" s="376"/>
      <c r="G104" s="11"/>
      <c r="H104" s="376"/>
      <c r="I104" s="573">
        <f t="shared" si="31"/>
        <v>0</v>
      </c>
      <c r="J104" s="135">
        <f t="shared" si="32"/>
        <v>0</v>
      </c>
      <c r="K104" s="11"/>
      <c r="L104" s="11"/>
      <c r="M104" s="135">
        <f t="shared" si="48"/>
        <v>0</v>
      </c>
      <c r="N104" s="576"/>
      <c r="O104" s="136">
        <f t="shared" si="33"/>
        <v>0</v>
      </c>
      <c r="P104" s="126">
        <f t="shared" si="34"/>
        <v>0</v>
      </c>
      <c r="Q104" s="126">
        <f t="shared" si="35"/>
        <v>0</v>
      </c>
      <c r="R104" s="161">
        <f t="shared" si="44"/>
        <v>0</v>
      </c>
      <c r="S104" s="126">
        <f t="shared" si="36"/>
        <v>0</v>
      </c>
      <c r="T104" s="126">
        <f t="shared" si="37"/>
        <v>0</v>
      </c>
      <c r="U104" s="161">
        <f t="shared" si="45"/>
        <v>0</v>
      </c>
      <c r="V104" s="157">
        <f t="shared" si="38"/>
        <v>0</v>
      </c>
      <c r="W104" s="126">
        <f t="shared" si="39"/>
        <v>0</v>
      </c>
      <c r="X104" s="126">
        <f t="shared" si="40"/>
        <v>0</v>
      </c>
      <c r="Y104" s="161">
        <f t="shared" si="46"/>
        <v>0</v>
      </c>
      <c r="Z104" s="126">
        <f t="shared" si="41"/>
        <v>0</v>
      </c>
      <c r="AA104" s="126">
        <f t="shared" si="42"/>
        <v>0</v>
      </c>
      <c r="AB104" s="165">
        <f t="shared" si="47"/>
        <v>0</v>
      </c>
      <c r="AC104" s="164">
        <f t="shared" si="43"/>
        <v>0</v>
      </c>
    </row>
    <row r="105" spans="1:29" x14ac:dyDescent="0.2">
      <c r="A105" s="10">
        <f>+IF(OR(D105&gt;0,J105&gt;0),MAX(A$14:A104)+1,0)</f>
        <v>0</v>
      </c>
      <c r="B105" s="11"/>
      <c r="C105" s="11"/>
      <c r="D105" s="376"/>
      <c r="E105" s="11"/>
      <c r="F105" s="376"/>
      <c r="G105" s="11"/>
      <c r="H105" s="376"/>
      <c r="I105" s="573">
        <f t="shared" si="31"/>
        <v>0</v>
      </c>
      <c r="J105" s="135">
        <f t="shared" si="32"/>
        <v>0</v>
      </c>
      <c r="K105" s="11"/>
      <c r="L105" s="11"/>
      <c r="M105" s="135">
        <f t="shared" si="48"/>
        <v>0</v>
      </c>
      <c r="N105" s="576"/>
      <c r="O105" s="136">
        <f t="shared" si="33"/>
        <v>0</v>
      </c>
      <c r="P105" s="126">
        <f t="shared" si="34"/>
        <v>0</v>
      </c>
      <c r="Q105" s="126">
        <f t="shared" si="35"/>
        <v>0</v>
      </c>
      <c r="R105" s="161">
        <f t="shared" si="44"/>
        <v>0</v>
      </c>
      <c r="S105" s="126">
        <f t="shared" si="36"/>
        <v>0</v>
      </c>
      <c r="T105" s="126">
        <f t="shared" si="37"/>
        <v>0</v>
      </c>
      <c r="U105" s="161">
        <f t="shared" si="45"/>
        <v>0</v>
      </c>
      <c r="V105" s="157">
        <f t="shared" si="38"/>
        <v>0</v>
      </c>
      <c r="W105" s="126">
        <f t="shared" si="39"/>
        <v>0</v>
      </c>
      <c r="X105" s="126">
        <f t="shared" si="40"/>
        <v>0</v>
      </c>
      <c r="Y105" s="161">
        <f t="shared" si="46"/>
        <v>0</v>
      </c>
      <c r="Z105" s="126">
        <f t="shared" si="41"/>
        <v>0</v>
      </c>
      <c r="AA105" s="126">
        <f t="shared" si="42"/>
        <v>0</v>
      </c>
      <c r="AB105" s="165">
        <f t="shared" si="47"/>
        <v>0</v>
      </c>
      <c r="AC105" s="164">
        <f t="shared" si="43"/>
        <v>0</v>
      </c>
    </row>
    <row r="106" spans="1:29" x14ac:dyDescent="0.2">
      <c r="A106" s="10">
        <f>+IF(OR(D106&gt;0,J106&gt;0),MAX(A$14:A105)+1,0)</f>
        <v>0</v>
      </c>
      <c r="B106" s="11"/>
      <c r="C106" s="11"/>
      <c r="D106" s="376"/>
      <c r="E106" s="11"/>
      <c r="F106" s="376"/>
      <c r="G106" s="11"/>
      <c r="H106" s="376"/>
      <c r="I106" s="573">
        <f t="shared" si="31"/>
        <v>0</v>
      </c>
      <c r="J106" s="135">
        <f t="shared" si="32"/>
        <v>0</v>
      </c>
      <c r="K106" s="11"/>
      <c r="L106" s="11"/>
      <c r="M106" s="135">
        <f t="shared" si="48"/>
        <v>0</v>
      </c>
      <c r="N106" s="576"/>
      <c r="O106" s="136">
        <f t="shared" si="33"/>
        <v>0</v>
      </c>
      <c r="P106" s="126">
        <f t="shared" si="34"/>
        <v>0</v>
      </c>
      <c r="Q106" s="126">
        <f t="shared" si="35"/>
        <v>0</v>
      </c>
      <c r="R106" s="161">
        <f t="shared" si="44"/>
        <v>0</v>
      </c>
      <c r="S106" s="126">
        <f t="shared" si="36"/>
        <v>0</v>
      </c>
      <c r="T106" s="126">
        <f t="shared" si="37"/>
        <v>0</v>
      </c>
      <c r="U106" s="161">
        <f t="shared" si="45"/>
        <v>0</v>
      </c>
      <c r="V106" s="157">
        <f t="shared" si="38"/>
        <v>0</v>
      </c>
      <c r="W106" s="126">
        <f t="shared" si="39"/>
        <v>0</v>
      </c>
      <c r="X106" s="126">
        <f t="shared" si="40"/>
        <v>0</v>
      </c>
      <c r="Y106" s="161">
        <f t="shared" si="46"/>
        <v>0</v>
      </c>
      <c r="Z106" s="126">
        <f t="shared" si="41"/>
        <v>0</v>
      </c>
      <c r="AA106" s="126">
        <f t="shared" si="42"/>
        <v>0</v>
      </c>
      <c r="AB106" s="165">
        <f t="shared" si="47"/>
        <v>0</v>
      </c>
      <c r="AC106" s="164">
        <f t="shared" si="43"/>
        <v>0</v>
      </c>
    </row>
    <row r="107" spans="1:29" x14ac:dyDescent="0.2">
      <c r="A107" s="10">
        <f>+IF(OR(D107&gt;0,J107&gt;0),MAX(A$14:A106)+1,0)</f>
        <v>0</v>
      </c>
      <c r="B107" s="11"/>
      <c r="C107" s="11"/>
      <c r="D107" s="376"/>
      <c r="E107" s="11"/>
      <c r="F107" s="376"/>
      <c r="G107" s="11"/>
      <c r="H107" s="376"/>
      <c r="I107" s="573">
        <f t="shared" si="31"/>
        <v>0</v>
      </c>
      <c r="J107" s="135">
        <f t="shared" si="32"/>
        <v>0</v>
      </c>
      <c r="K107" s="11"/>
      <c r="L107" s="11"/>
      <c r="M107" s="135">
        <f t="shared" si="48"/>
        <v>0</v>
      </c>
      <c r="N107" s="576"/>
      <c r="O107" s="136">
        <f t="shared" si="33"/>
        <v>0</v>
      </c>
      <c r="P107" s="126">
        <f t="shared" si="34"/>
        <v>0</v>
      </c>
      <c r="Q107" s="126">
        <f t="shared" si="35"/>
        <v>0</v>
      </c>
      <c r="R107" s="161">
        <f t="shared" si="44"/>
        <v>0</v>
      </c>
      <c r="S107" s="126">
        <f t="shared" si="36"/>
        <v>0</v>
      </c>
      <c r="T107" s="126">
        <f t="shared" si="37"/>
        <v>0</v>
      </c>
      <c r="U107" s="161">
        <f t="shared" si="45"/>
        <v>0</v>
      </c>
      <c r="V107" s="157">
        <f t="shared" si="38"/>
        <v>0</v>
      </c>
      <c r="W107" s="126">
        <f t="shared" si="39"/>
        <v>0</v>
      </c>
      <c r="X107" s="126">
        <f t="shared" si="40"/>
        <v>0</v>
      </c>
      <c r="Y107" s="161">
        <f t="shared" si="46"/>
        <v>0</v>
      </c>
      <c r="Z107" s="126">
        <f t="shared" si="41"/>
        <v>0</v>
      </c>
      <c r="AA107" s="126">
        <f t="shared" si="42"/>
        <v>0</v>
      </c>
      <c r="AB107" s="165">
        <f t="shared" si="47"/>
        <v>0</v>
      </c>
      <c r="AC107" s="164">
        <f t="shared" si="43"/>
        <v>0</v>
      </c>
    </row>
    <row r="108" spans="1:29" x14ac:dyDescent="0.2">
      <c r="A108" s="10">
        <f>+IF(OR(D108&gt;0,J108&gt;0),MAX(A$14:A107)+1,0)</f>
        <v>0</v>
      </c>
      <c r="B108" s="11"/>
      <c r="C108" s="11"/>
      <c r="D108" s="376"/>
      <c r="E108" s="11"/>
      <c r="F108" s="376"/>
      <c r="G108" s="11"/>
      <c r="H108" s="376"/>
      <c r="I108" s="573">
        <f t="shared" si="31"/>
        <v>0</v>
      </c>
      <c r="J108" s="135">
        <f t="shared" si="32"/>
        <v>0</v>
      </c>
      <c r="K108" s="11"/>
      <c r="L108" s="11"/>
      <c r="M108" s="135">
        <f t="shared" si="48"/>
        <v>0</v>
      </c>
      <c r="N108" s="576"/>
      <c r="O108" s="136">
        <f t="shared" si="33"/>
        <v>0</v>
      </c>
      <c r="P108" s="126">
        <f t="shared" si="34"/>
        <v>0</v>
      </c>
      <c r="Q108" s="126">
        <f t="shared" si="35"/>
        <v>0</v>
      </c>
      <c r="R108" s="161">
        <f t="shared" si="44"/>
        <v>0</v>
      </c>
      <c r="S108" s="126">
        <f t="shared" si="36"/>
        <v>0</v>
      </c>
      <c r="T108" s="126">
        <f t="shared" si="37"/>
        <v>0</v>
      </c>
      <c r="U108" s="161">
        <f t="shared" si="45"/>
        <v>0</v>
      </c>
      <c r="V108" s="157">
        <f t="shared" si="38"/>
        <v>0</v>
      </c>
      <c r="W108" s="126">
        <f t="shared" si="39"/>
        <v>0</v>
      </c>
      <c r="X108" s="126">
        <f t="shared" si="40"/>
        <v>0</v>
      </c>
      <c r="Y108" s="161">
        <f t="shared" si="46"/>
        <v>0</v>
      </c>
      <c r="Z108" s="126">
        <f t="shared" si="41"/>
        <v>0</v>
      </c>
      <c r="AA108" s="126">
        <f t="shared" si="42"/>
        <v>0</v>
      </c>
      <c r="AB108" s="165">
        <f t="shared" si="47"/>
        <v>0</v>
      </c>
      <c r="AC108" s="164">
        <f t="shared" si="43"/>
        <v>0</v>
      </c>
    </row>
    <row r="109" spans="1:29" x14ac:dyDescent="0.2">
      <c r="A109" s="10">
        <f>+IF(OR(D109&gt;0,J109&gt;0),MAX(A$14:A108)+1,0)</f>
        <v>0</v>
      </c>
      <c r="B109" s="11"/>
      <c r="C109" s="11"/>
      <c r="D109" s="376"/>
      <c r="E109" s="11"/>
      <c r="F109" s="376"/>
      <c r="G109" s="11"/>
      <c r="H109" s="376"/>
      <c r="I109" s="573">
        <f t="shared" si="31"/>
        <v>0</v>
      </c>
      <c r="J109" s="135">
        <f t="shared" si="32"/>
        <v>0</v>
      </c>
      <c r="K109" s="11"/>
      <c r="L109" s="11"/>
      <c r="M109" s="135">
        <f t="shared" si="48"/>
        <v>0</v>
      </c>
      <c r="N109" s="576"/>
      <c r="O109" s="136">
        <f t="shared" si="33"/>
        <v>0</v>
      </c>
      <c r="P109" s="126">
        <f t="shared" si="34"/>
        <v>0</v>
      </c>
      <c r="Q109" s="126">
        <f t="shared" si="35"/>
        <v>0</v>
      </c>
      <c r="R109" s="161">
        <f t="shared" si="44"/>
        <v>0</v>
      </c>
      <c r="S109" s="126">
        <f t="shared" si="36"/>
        <v>0</v>
      </c>
      <c r="T109" s="126">
        <f t="shared" si="37"/>
        <v>0</v>
      </c>
      <c r="U109" s="161">
        <f t="shared" si="45"/>
        <v>0</v>
      </c>
      <c r="V109" s="157">
        <f t="shared" si="38"/>
        <v>0</v>
      </c>
      <c r="W109" s="126">
        <f t="shared" si="39"/>
        <v>0</v>
      </c>
      <c r="X109" s="126">
        <f t="shared" si="40"/>
        <v>0</v>
      </c>
      <c r="Y109" s="161">
        <f t="shared" si="46"/>
        <v>0</v>
      </c>
      <c r="Z109" s="126">
        <f t="shared" si="41"/>
        <v>0</v>
      </c>
      <c r="AA109" s="126">
        <f t="shared" si="42"/>
        <v>0</v>
      </c>
      <c r="AB109" s="165">
        <f t="shared" si="47"/>
        <v>0</v>
      </c>
      <c r="AC109" s="164">
        <f t="shared" si="43"/>
        <v>0</v>
      </c>
    </row>
    <row r="110" spans="1:29" x14ac:dyDescent="0.2">
      <c r="A110" s="10">
        <f>+IF(OR(D110&gt;0,J110&gt;0),MAX(A$14:A109)+1,0)</f>
        <v>0</v>
      </c>
      <c r="B110" s="11"/>
      <c r="C110" s="11"/>
      <c r="D110" s="376"/>
      <c r="E110" s="11"/>
      <c r="F110" s="376"/>
      <c r="G110" s="11"/>
      <c r="H110" s="376"/>
      <c r="I110" s="573">
        <f t="shared" si="31"/>
        <v>0</v>
      </c>
      <c r="J110" s="135">
        <f t="shared" si="32"/>
        <v>0</v>
      </c>
      <c r="K110" s="11"/>
      <c r="L110" s="11"/>
      <c r="M110" s="135">
        <f t="shared" si="48"/>
        <v>0</v>
      </c>
      <c r="N110" s="576"/>
      <c r="O110" s="136">
        <f t="shared" si="33"/>
        <v>0</v>
      </c>
      <c r="P110" s="126">
        <f t="shared" si="34"/>
        <v>0</v>
      </c>
      <c r="Q110" s="126">
        <f t="shared" si="35"/>
        <v>0</v>
      </c>
      <c r="R110" s="161">
        <f t="shared" si="44"/>
        <v>0</v>
      </c>
      <c r="S110" s="126">
        <f t="shared" si="36"/>
        <v>0</v>
      </c>
      <c r="T110" s="126">
        <f t="shared" si="37"/>
        <v>0</v>
      </c>
      <c r="U110" s="161">
        <f t="shared" si="45"/>
        <v>0</v>
      </c>
      <c r="V110" s="157">
        <f t="shared" si="38"/>
        <v>0</v>
      </c>
      <c r="W110" s="126">
        <f t="shared" si="39"/>
        <v>0</v>
      </c>
      <c r="X110" s="126">
        <f t="shared" si="40"/>
        <v>0</v>
      </c>
      <c r="Y110" s="161">
        <f t="shared" si="46"/>
        <v>0</v>
      </c>
      <c r="Z110" s="126">
        <f t="shared" si="41"/>
        <v>0</v>
      </c>
      <c r="AA110" s="126">
        <f t="shared" si="42"/>
        <v>0</v>
      </c>
      <c r="AB110" s="165">
        <f t="shared" si="47"/>
        <v>0</v>
      </c>
      <c r="AC110" s="164">
        <f t="shared" si="43"/>
        <v>0</v>
      </c>
    </row>
    <row r="111" spans="1:29" x14ac:dyDescent="0.2">
      <c r="A111" s="10">
        <f>+IF(OR(D111&gt;0,J111&gt;0),MAX(A$14:A110)+1,0)</f>
        <v>0</v>
      </c>
      <c r="B111" s="11"/>
      <c r="C111" s="11"/>
      <c r="D111" s="376"/>
      <c r="E111" s="11"/>
      <c r="F111" s="376"/>
      <c r="G111" s="11"/>
      <c r="H111" s="376"/>
      <c r="I111" s="573">
        <f t="shared" ref="I111:I142" si="49">+E111+G111</f>
        <v>0</v>
      </c>
      <c r="J111" s="135">
        <f t="shared" ref="J111:J142" si="50">+F111+H111</f>
        <v>0</v>
      </c>
      <c r="K111" s="11"/>
      <c r="L111" s="11"/>
      <c r="M111" s="135">
        <f t="shared" si="48"/>
        <v>0</v>
      </c>
      <c r="N111" s="576"/>
      <c r="O111" s="136">
        <f t="shared" ref="O111:O142" si="51">+M111*N111</f>
        <v>0</v>
      </c>
      <c r="P111" s="126">
        <f t="shared" ref="P111:P142" si="52">+O111*C111</f>
        <v>0</v>
      </c>
      <c r="Q111" s="126">
        <f t="shared" ref="Q111:Q142" si="53">+O111*E111+O111*G111*0.8</f>
        <v>0</v>
      </c>
      <c r="R111" s="161">
        <f t="shared" si="44"/>
        <v>0</v>
      </c>
      <c r="S111" s="126">
        <f t="shared" ref="S111:S142" si="54">+($O111-$AD$6)/$AD$8*C111</f>
        <v>0</v>
      </c>
      <c r="T111" s="126">
        <f t="shared" ref="T111:T142" si="55">+($O111-$AD$6)/$AD$8*E111+($O111-$AD$6)/$AD$8*G111*0.8</f>
        <v>0</v>
      </c>
      <c r="U111" s="161">
        <f t="shared" si="45"/>
        <v>0</v>
      </c>
      <c r="V111" s="157">
        <f t="shared" ref="V111:V142" si="56">+U111*AE$10</f>
        <v>0</v>
      </c>
      <c r="W111" s="126">
        <f t="shared" ref="W111:W142" si="57">+O111*D111</f>
        <v>0</v>
      </c>
      <c r="X111" s="126">
        <f t="shared" ref="X111:X142" si="58">+O111*F111+O111*H111*0.8</f>
        <v>0</v>
      </c>
      <c r="Y111" s="161">
        <f t="shared" si="46"/>
        <v>0</v>
      </c>
      <c r="Z111" s="126">
        <f t="shared" ref="Z111:Z142" si="59">+($O111-$AD$6)/$AD$8*$D111</f>
        <v>0</v>
      </c>
      <c r="AA111" s="126">
        <f t="shared" ref="AA111:AA142" si="60">+($O111-$AD$6)/$AD$8*$F111+($O111-$AD$6)/$AD$8*$H111*0.8</f>
        <v>0</v>
      </c>
      <c r="AB111" s="165">
        <f t="shared" si="47"/>
        <v>0</v>
      </c>
      <c r="AC111" s="164">
        <f t="shared" ref="AC111:AC142" si="61">+AB111*AF$10</f>
        <v>0</v>
      </c>
    </row>
    <row r="112" spans="1:29" x14ac:dyDescent="0.2">
      <c r="A112" s="10">
        <f>+IF(OR(D112&gt;0,J112&gt;0),MAX(A$14:A111)+1,0)</f>
        <v>0</v>
      </c>
      <c r="B112" s="11"/>
      <c r="C112" s="11"/>
      <c r="D112" s="376"/>
      <c r="E112" s="11"/>
      <c r="F112" s="376"/>
      <c r="G112" s="11"/>
      <c r="H112" s="376"/>
      <c r="I112" s="573">
        <f t="shared" si="49"/>
        <v>0</v>
      </c>
      <c r="J112" s="135">
        <f t="shared" si="50"/>
        <v>0</v>
      </c>
      <c r="K112" s="11"/>
      <c r="L112" s="11"/>
      <c r="M112" s="135">
        <f t="shared" si="48"/>
        <v>0</v>
      </c>
      <c r="N112" s="576"/>
      <c r="O112" s="136">
        <f t="shared" si="51"/>
        <v>0</v>
      </c>
      <c r="P112" s="126">
        <f t="shared" si="52"/>
        <v>0</v>
      </c>
      <c r="Q112" s="126">
        <f t="shared" si="53"/>
        <v>0</v>
      </c>
      <c r="R112" s="161">
        <f t="shared" si="44"/>
        <v>0</v>
      </c>
      <c r="S112" s="126">
        <f t="shared" si="54"/>
        <v>0</v>
      </c>
      <c r="T112" s="126">
        <f t="shared" si="55"/>
        <v>0</v>
      </c>
      <c r="U112" s="161">
        <f t="shared" si="45"/>
        <v>0</v>
      </c>
      <c r="V112" s="157">
        <f t="shared" si="56"/>
        <v>0</v>
      </c>
      <c r="W112" s="126">
        <f t="shared" si="57"/>
        <v>0</v>
      </c>
      <c r="X112" s="126">
        <f t="shared" si="58"/>
        <v>0</v>
      </c>
      <c r="Y112" s="161">
        <f t="shared" si="46"/>
        <v>0</v>
      </c>
      <c r="Z112" s="126">
        <f t="shared" si="59"/>
        <v>0</v>
      </c>
      <c r="AA112" s="126">
        <f t="shared" si="60"/>
        <v>0</v>
      </c>
      <c r="AB112" s="165">
        <f t="shared" si="47"/>
        <v>0</v>
      </c>
      <c r="AC112" s="164">
        <f t="shared" si="61"/>
        <v>0</v>
      </c>
    </row>
    <row r="113" spans="1:29" x14ac:dyDescent="0.2">
      <c r="A113" s="10">
        <f>+IF(OR(D113&gt;0,J113&gt;0),MAX(A$14:A112)+1,0)</f>
        <v>0</v>
      </c>
      <c r="B113" s="11"/>
      <c r="C113" s="11"/>
      <c r="D113" s="376"/>
      <c r="E113" s="11"/>
      <c r="F113" s="376"/>
      <c r="G113" s="11"/>
      <c r="H113" s="376"/>
      <c r="I113" s="573">
        <f t="shared" si="49"/>
        <v>0</v>
      </c>
      <c r="J113" s="135">
        <f t="shared" si="50"/>
        <v>0</v>
      </c>
      <c r="K113" s="11"/>
      <c r="L113" s="11"/>
      <c r="M113" s="135">
        <f t="shared" si="48"/>
        <v>0</v>
      </c>
      <c r="N113" s="576"/>
      <c r="O113" s="136">
        <f t="shared" si="51"/>
        <v>0</v>
      </c>
      <c r="P113" s="126">
        <f t="shared" si="52"/>
        <v>0</v>
      </c>
      <c r="Q113" s="126">
        <f t="shared" si="53"/>
        <v>0</v>
      </c>
      <c r="R113" s="161">
        <f t="shared" si="44"/>
        <v>0</v>
      </c>
      <c r="S113" s="126">
        <f t="shared" si="54"/>
        <v>0</v>
      </c>
      <c r="T113" s="126">
        <f t="shared" si="55"/>
        <v>0</v>
      </c>
      <c r="U113" s="161">
        <f t="shared" si="45"/>
        <v>0</v>
      </c>
      <c r="V113" s="157">
        <f t="shared" si="56"/>
        <v>0</v>
      </c>
      <c r="W113" s="126">
        <f t="shared" si="57"/>
        <v>0</v>
      </c>
      <c r="X113" s="126">
        <f t="shared" si="58"/>
        <v>0</v>
      </c>
      <c r="Y113" s="161">
        <f t="shared" si="46"/>
        <v>0</v>
      </c>
      <c r="Z113" s="126">
        <f t="shared" si="59"/>
        <v>0</v>
      </c>
      <c r="AA113" s="126">
        <f t="shared" si="60"/>
        <v>0</v>
      </c>
      <c r="AB113" s="165">
        <f t="shared" si="47"/>
        <v>0</v>
      </c>
      <c r="AC113" s="164">
        <f t="shared" si="61"/>
        <v>0</v>
      </c>
    </row>
    <row r="114" spans="1:29" x14ac:dyDescent="0.2">
      <c r="A114" s="10">
        <f>+IF(OR(D114&gt;0,J114&gt;0),MAX(A$14:A113)+1,0)</f>
        <v>0</v>
      </c>
      <c r="B114" s="11"/>
      <c r="C114" s="11"/>
      <c r="D114" s="376"/>
      <c r="E114" s="11"/>
      <c r="F114" s="376"/>
      <c r="G114" s="11"/>
      <c r="H114" s="376"/>
      <c r="I114" s="573">
        <f t="shared" si="49"/>
        <v>0</v>
      </c>
      <c r="J114" s="135">
        <f t="shared" si="50"/>
        <v>0</v>
      </c>
      <c r="K114" s="11"/>
      <c r="L114" s="11"/>
      <c r="M114" s="135">
        <f t="shared" si="48"/>
        <v>0</v>
      </c>
      <c r="N114" s="576"/>
      <c r="O114" s="136">
        <f t="shared" si="51"/>
        <v>0</v>
      </c>
      <c r="P114" s="126">
        <f t="shared" si="52"/>
        <v>0</v>
      </c>
      <c r="Q114" s="126">
        <f t="shared" si="53"/>
        <v>0</v>
      </c>
      <c r="R114" s="161">
        <f t="shared" si="44"/>
        <v>0</v>
      </c>
      <c r="S114" s="126">
        <f t="shared" si="54"/>
        <v>0</v>
      </c>
      <c r="T114" s="126">
        <f t="shared" si="55"/>
        <v>0</v>
      </c>
      <c r="U114" s="161">
        <f t="shared" si="45"/>
        <v>0</v>
      </c>
      <c r="V114" s="157">
        <f t="shared" si="56"/>
        <v>0</v>
      </c>
      <c r="W114" s="126">
        <f t="shared" si="57"/>
        <v>0</v>
      </c>
      <c r="X114" s="126">
        <f t="shared" si="58"/>
        <v>0</v>
      </c>
      <c r="Y114" s="161">
        <f t="shared" si="46"/>
        <v>0</v>
      </c>
      <c r="Z114" s="126">
        <f t="shared" si="59"/>
        <v>0</v>
      </c>
      <c r="AA114" s="126">
        <f t="shared" si="60"/>
        <v>0</v>
      </c>
      <c r="AB114" s="165">
        <f t="shared" si="47"/>
        <v>0</v>
      </c>
      <c r="AC114" s="164">
        <f t="shared" si="61"/>
        <v>0</v>
      </c>
    </row>
    <row r="115" spans="1:29" x14ac:dyDescent="0.2">
      <c r="A115" s="10">
        <f>+IF(OR(D115&gt;0,J115&gt;0),MAX(A$14:A114)+1,0)</f>
        <v>0</v>
      </c>
      <c r="B115" s="11"/>
      <c r="C115" s="11"/>
      <c r="D115" s="376"/>
      <c r="E115" s="11"/>
      <c r="F115" s="376"/>
      <c r="G115" s="11"/>
      <c r="H115" s="376"/>
      <c r="I115" s="573">
        <f t="shared" si="49"/>
        <v>0</v>
      </c>
      <c r="J115" s="135">
        <f t="shared" si="50"/>
        <v>0</v>
      </c>
      <c r="K115" s="11"/>
      <c r="L115" s="11"/>
      <c r="M115" s="135">
        <f t="shared" si="48"/>
        <v>0</v>
      </c>
      <c r="N115" s="576"/>
      <c r="O115" s="136">
        <f t="shared" si="51"/>
        <v>0</v>
      </c>
      <c r="P115" s="126">
        <f t="shared" si="52"/>
        <v>0</v>
      </c>
      <c r="Q115" s="126">
        <f t="shared" si="53"/>
        <v>0</v>
      </c>
      <c r="R115" s="161">
        <f t="shared" si="44"/>
        <v>0</v>
      </c>
      <c r="S115" s="126">
        <f t="shared" si="54"/>
        <v>0</v>
      </c>
      <c r="T115" s="126">
        <f t="shared" si="55"/>
        <v>0</v>
      </c>
      <c r="U115" s="161">
        <f t="shared" si="45"/>
        <v>0</v>
      </c>
      <c r="V115" s="157">
        <f t="shared" si="56"/>
        <v>0</v>
      </c>
      <c r="W115" s="126">
        <f t="shared" si="57"/>
        <v>0</v>
      </c>
      <c r="X115" s="126">
        <f t="shared" si="58"/>
        <v>0</v>
      </c>
      <c r="Y115" s="161">
        <f t="shared" si="46"/>
        <v>0</v>
      </c>
      <c r="Z115" s="126">
        <f t="shared" si="59"/>
        <v>0</v>
      </c>
      <c r="AA115" s="126">
        <f t="shared" si="60"/>
        <v>0</v>
      </c>
      <c r="AB115" s="165">
        <f t="shared" si="47"/>
        <v>0</v>
      </c>
      <c r="AC115" s="164">
        <f t="shared" si="61"/>
        <v>0</v>
      </c>
    </row>
    <row r="116" spans="1:29" x14ac:dyDescent="0.2">
      <c r="A116" s="10">
        <f>+IF(OR(D116&gt;0,J116&gt;0),MAX(A$14:A115)+1,0)</f>
        <v>0</v>
      </c>
      <c r="B116" s="11"/>
      <c r="C116" s="11"/>
      <c r="D116" s="376"/>
      <c r="E116" s="11"/>
      <c r="F116" s="376"/>
      <c r="G116" s="11"/>
      <c r="H116" s="376"/>
      <c r="I116" s="573">
        <f t="shared" si="49"/>
        <v>0</v>
      </c>
      <c r="J116" s="135">
        <f t="shared" si="50"/>
        <v>0</v>
      </c>
      <c r="K116" s="11"/>
      <c r="L116" s="11"/>
      <c r="M116" s="135">
        <f t="shared" si="48"/>
        <v>0</v>
      </c>
      <c r="N116" s="576"/>
      <c r="O116" s="136">
        <f t="shared" si="51"/>
        <v>0</v>
      </c>
      <c r="P116" s="126">
        <f t="shared" si="52"/>
        <v>0</v>
      </c>
      <c r="Q116" s="126">
        <f t="shared" si="53"/>
        <v>0</v>
      </c>
      <c r="R116" s="161">
        <f t="shared" si="44"/>
        <v>0</v>
      </c>
      <c r="S116" s="126">
        <f t="shared" si="54"/>
        <v>0</v>
      </c>
      <c r="T116" s="126">
        <f t="shared" si="55"/>
        <v>0</v>
      </c>
      <c r="U116" s="161">
        <f t="shared" si="45"/>
        <v>0</v>
      </c>
      <c r="V116" s="157">
        <f t="shared" si="56"/>
        <v>0</v>
      </c>
      <c r="W116" s="126">
        <f t="shared" si="57"/>
        <v>0</v>
      </c>
      <c r="X116" s="126">
        <f t="shared" si="58"/>
        <v>0</v>
      </c>
      <c r="Y116" s="161">
        <f t="shared" si="46"/>
        <v>0</v>
      </c>
      <c r="Z116" s="126">
        <f t="shared" si="59"/>
        <v>0</v>
      </c>
      <c r="AA116" s="126">
        <f t="shared" si="60"/>
        <v>0</v>
      </c>
      <c r="AB116" s="165">
        <f t="shared" si="47"/>
        <v>0</v>
      </c>
      <c r="AC116" s="164">
        <f t="shared" si="61"/>
        <v>0</v>
      </c>
    </row>
    <row r="117" spans="1:29" x14ac:dyDescent="0.2">
      <c r="A117" s="10">
        <f>+IF(OR(D117&gt;0,J117&gt;0),MAX(A$14:A116)+1,0)</f>
        <v>0</v>
      </c>
      <c r="B117" s="11"/>
      <c r="C117" s="11"/>
      <c r="D117" s="376"/>
      <c r="E117" s="11"/>
      <c r="F117" s="376"/>
      <c r="G117" s="11"/>
      <c r="H117" s="376"/>
      <c r="I117" s="573">
        <f t="shared" si="49"/>
        <v>0</v>
      </c>
      <c r="J117" s="135">
        <f t="shared" si="50"/>
        <v>0</v>
      </c>
      <c r="K117" s="11"/>
      <c r="L117" s="11"/>
      <c r="M117" s="135">
        <f t="shared" si="48"/>
        <v>0</v>
      </c>
      <c r="N117" s="576"/>
      <c r="O117" s="136">
        <f t="shared" si="51"/>
        <v>0</v>
      </c>
      <c r="P117" s="126">
        <f t="shared" si="52"/>
        <v>0</v>
      </c>
      <c r="Q117" s="126">
        <f t="shared" si="53"/>
        <v>0</v>
      </c>
      <c r="R117" s="161">
        <f t="shared" si="44"/>
        <v>0</v>
      </c>
      <c r="S117" s="126">
        <f t="shared" si="54"/>
        <v>0</v>
      </c>
      <c r="T117" s="126">
        <f t="shared" si="55"/>
        <v>0</v>
      </c>
      <c r="U117" s="161">
        <f t="shared" si="45"/>
        <v>0</v>
      </c>
      <c r="V117" s="157">
        <f t="shared" si="56"/>
        <v>0</v>
      </c>
      <c r="W117" s="126">
        <f t="shared" si="57"/>
        <v>0</v>
      </c>
      <c r="X117" s="126">
        <f t="shared" si="58"/>
        <v>0</v>
      </c>
      <c r="Y117" s="161">
        <f t="shared" si="46"/>
        <v>0</v>
      </c>
      <c r="Z117" s="126">
        <f t="shared" si="59"/>
        <v>0</v>
      </c>
      <c r="AA117" s="126">
        <f t="shared" si="60"/>
        <v>0</v>
      </c>
      <c r="AB117" s="165">
        <f t="shared" si="47"/>
        <v>0</v>
      </c>
      <c r="AC117" s="164">
        <f t="shared" si="61"/>
        <v>0</v>
      </c>
    </row>
    <row r="118" spans="1:29" x14ac:dyDescent="0.2">
      <c r="A118" s="10">
        <f>+IF(OR(D118&gt;0,J118&gt;0),MAX(A$14:A117)+1,0)</f>
        <v>0</v>
      </c>
      <c r="B118" s="11"/>
      <c r="C118" s="11"/>
      <c r="D118" s="376"/>
      <c r="E118" s="11"/>
      <c r="F118" s="376"/>
      <c r="G118" s="11"/>
      <c r="H118" s="376"/>
      <c r="I118" s="573">
        <f t="shared" si="49"/>
        <v>0</v>
      </c>
      <c r="J118" s="135">
        <f t="shared" si="50"/>
        <v>0</v>
      </c>
      <c r="K118" s="11"/>
      <c r="L118" s="11"/>
      <c r="M118" s="135">
        <f t="shared" si="48"/>
        <v>0</v>
      </c>
      <c r="N118" s="576"/>
      <c r="O118" s="136">
        <f t="shared" si="51"/>
        <v>0</v>
      </c>
      <c r="P118" s="126">
        <f t="shared" si="52"/>
        <v>0</v>
      </c>
      <c r="Q118" s="126">
        <f t="shared" si="53"/>
        <v>0</v>
      </c>
      <c r="R118" s="161">
        <f t="shared" si="44"/>
        <v>0</v>
      </c>
      <c r="S118" s="126">
        <f t="shared" si="54"/>
        <v>0</v>
      </c>
      <c r="T118" s="126">
        <f t="shared" si="55"/>
        <v>0</v>
      </c>
      <c r="U118" s="161">
        <f t="shared" si="45"/>
        <v>0</v>
      </c>
      <c r="V118" s="157">
        <f t="shared" si="56"/>
        <v>0</v>
      </c>
      <c r="W118" s="126">
        <f t="shared" si="57"/>
        <v>0</v>
      </c>
      <c r="X118" s="126">
        <f t="shared" si="58"/>
        <v>0</v>
      </c>
      <c r="Y118" s="161">
        <f t="shared" si="46"/>
        <v>0</v>
      </c>
      <c r="Z118" s="126">
        <f t="shared" si="59"/>
        <v>0</v>
      </c>
      <c r="AA118" s="126">
        <f t="shared" si="60"/>
        <v>0</v>
      </c>
      <c r="AB118" s="165">
        <f t="shared" si="47"/>
        <v>0</v>
      </c>
      <c r="AC118" s="164">
        <f t="shared" si="61"/>
        <v>0</v>
      </c>
    </row>
    <row r="119" spans="1:29" x14ac:dyDescent="0.2">
      <c r="A119" s="10">
        <f>+IF(OR(D119&gt;0,J119&gt;0),MAX(A$14:A118)+1,0)</f>
        <v>0</v>
      </c>
      <c r="B119" s="11"/>
      <c r="C119" s="11"/>
      <c r="D119" s="376"/>
      <c r="E119" s="11"/>
      <c r="F119" s="376"/>
      <c r="G119" s="11"/>
      <c r="H119" s="376"/>
      <c r="I119" s="573">
        <f t="shared" si="49"/>
        <v>0</v>
      </c>
      <c r="J119" s="135">
        <f t="shared" si="50"/>
        <v>0</v>
      </c>
      <c r="K119" s="11"/>
      <c r="L119" s="11"/>
      <c r="M119" s="135">
        <f t="shared" si="48"/>
        <v>0</v>
      </c>
      <c r="N119" s="576"/>
      <c r="O119" s="136">
        <f t="shared" si="51"/>
        <v>0</v>
      </c>
      <c r="P119" s="126">
        <f t="shared" si="52"/>
        <v>0</v>
      </c>
      <c r="Q119" s="126">
        <f t="shared" si="53"/>
        <v>0</v>
      </c>
      <c r="R119" s="161">
        <f t="shared" si="44"/>
        <v>0</v>
      </c>
      <c r="S119" s="126">
        <f t="shared" si="54"/>
        <v>0</v>
      </c>
      <c r="T119" s="126">
        <f t="shared" si="55"/>
        <v>0</v>
      </c>
      <c r="U119" s="161">
        <f t="shared" si="45"/>
        <v>0</v>
      </c>
      <c r="V119" s="157">
        <f t="shared" si="56"/>
        <v>0</v>
      </c>
      <c r="W119" s="126">
        <f t="shared" si="57"/>
        <v>0</v>
      </c>
      <c r="X119" s="126">
        <f t="shared" si="58"/>
        <v>0</v>
      </c>
      <c r="Y119" s="161">
        <f t="shared" si="46"/>
        <v>0</v>
      </c>
      <c r="Z119" s="126">
        <f t="shared" si="59"/>
        <v>0</v>
      </c>
      <c r="AA119" s="126">
        <f t="shared" si="60"/>
        <v>0</v>
      </c>
      <c r="AB119" s="165">
        <f t="shared" si="47"/>
        <v>0</v>
      </c>
      <c r="AC119" s="164">
        <f t="shared" si="61"/>
        <v>0</v>
      </c>
    </row>
    <row r="120" spans="1:29" x14ac:dyDescent="0.2">
      <c r="A120" s="10">
        <f>+IF(OR(D120&gt;0,J120&gt;0),MAX(A$14:A119)+1,0)</f>
        <v>0</v>
      </c>
      <c r="B120" s="11"/>
      <c r="C120" s="11"/>
      <c r="D120" s="376"/>
      <c r="E120" s="11"/>
      <c r="F120" s="376"/>
      <c r="G120" s="11"/>
      <c r="H120" s="376"/>
      <c r="I120" s="573">
        <f t="shared" si="49"/>
        <v>0</v>
      </c>
      <c r="J120" s="135">
        <f t="shared" si="50"/>
        <v>0</v>
      </c>
      <c r="K120" s="11"/>
      <c r="L120" s="11"/>
      <c r="M120" s="135">
        <f t="shared" si="48"/>
        <v>0</v>
      </c>
      <c r="N120" s="576"/>
      <c r="O120" s="136">
        <f t="shared" si="51"/>
        <v>0</v>
      </c>
      <c r="P120" s="126">
        <f t="shared" si="52"/>
        <v>0</v>
      </c>
      <c r="Q120" s="126">
        <f t="shared" si="53"/>
        <v>0</v>
      </c>
      <c r="R120" s="161">
        <f t="shared" si="44"/>
        <v>0</v>
      </c>
      <c r="S120" s="126">
        <f t="shared" si="54"/>
        <v>0</v>
      </c>
      <c r="T120" s="126">
        <f t="shared" si="55"/>
        <v>0</v>
      </c>
      <c r="U120" s="161">
        <f t="shared" si="45"/>
        <v>0</v>
      </c>
      <c r="V120" s="157">
        <f t="shared" si="56"/>
        <v>0</v>
      </c>
      <c r="W120" s="126">
        <f t="shared" si="57"/>
        <v>0</v>
      </c>
      <c r="X120" s="126">
        <f t="shared" si="58"/>
        <v>0</v>
      </c>
      <c r="Y120" s="161">
        <f t="shared" si="46"/>
        <v>0</v>
      </c>
      <c r="Z120" s="126">
        <f t="shared" si="59"/>
        <v>0</v>
      </c>
      <c r="AA120" s="126">
        <f t="shared" si="60"/>
        <v>0</v>
      </c>
      <c r="AB120" s="165">
        <f t="shared" si="47"/>
        <v>0</v>
      </c>
      <c r="AC120" s="164">
        <f t="shared" si="61"/>
        <v>0</v>
      </c>
    </row>
    <row r="121" spans="1:29" x14ac:dyDescent="0.2">
      <c r="A121" s="10">
        <f>+IF(OR(D121&gt;0,J121&gt;0),MAX(A$14:A120)+1,0)</f>
        <v>0</v>
      </c>
      <c r="B121" s="11"/>
      <c r="C121" s="11"/>
      <c r="D121" s="376"/>
      <c r="E121" s="11"/>
      <c r="F121" s="376"/>
      <c r="G121" s="11"/>
      <c r="H121" s="376"/>
      <c r="I121" s="573">
        <f t="shared" si="49"/>
        <v>0</v>
      </c>
      <c r="J121" s="135">
        <f t="shared" si="50"/>
        <v>0</v>
      </c>
      <c r="K121" s="11"/>
      <c r="L121" s="11"/>
      <c r="M121" s="135">
        <f t="shared" si="48"/>
        <v>0</v>
      </c>
      <c r="N121" s="576"/>
      <c r="O121" s="136">
        <f t="shared" si="51"/>
        <v>0</v>
      </c>
      <c r="P121" s="126">
        <f t="shared" si="52"/>
        <v>0</v>
      </c>
      <c r="Q121" s="126">
        <f t="shared" si="53"/>
        <v>0</v>
      </c>
      <c r="R121" s="161">
        <f t="shared" si="44"/>
        <v>0</v>
      </c>
      <c r="S121" s="126">
        <f t="shared" si="54"/>
        <v>0</v>
      </c>
      <c r="T121" s="126">
        <f t="shared" si="55"/>
        <v>0</v>
      </c>
      <c r="U121" s="161">
        <f t="shared" si="45"/>
        <v>0</v>
      </c>
      <c r="V121" s="157">
        <f t="shared" si="56"/>
        <v>0</v>
      </c>
      <c r="W121" s="126">
        <f t="shared" si="57"/>
        <v>0</v>
      </c>
      <c r="X121" s="126">
        <f t="shared" si="58"/>
        <v>0</v>
      </c>
      <c r="Y121" s="161">
        <f t="shared" si="46"/>
        <v>0</v>
      </c>
      <c r="Z121" s="126">
        <f t="shared" si="59"/>
        <v>0</v>
      </c>
      <c r="AA121" s="126">
        <f t="shared" si="60"/>
        <v>0</v>
      </c>
      <c r="AB121" s="165">
        <f t="shared" si="47"/>
        <v>0</v>
      </c>
      <c r="AC121" s="164">
        <f t="shared" si="61"/>
        <v>0</v>
      </c>
    </row>
    <row r="122" spans="1:29" x14ac:dyDescent="0.2">
      <c r="A122" s="10">
        <f>+IF(OR(D122&gt;0,J122&gt;0),MAX(A$14:A121)+1,0)</f>
        <v>0</v>
      </c>
      <c r="B122" s="11"/>
      <c r="C122" s="11"/>
      <c r="D122" s="376"/>
      <c r="E122" s="11"/>
      <c r="F122" s="376"/>
      <c r="G122" s="11"/>
      <c r="H122" s="376"/>
      <c r="I122" s="573">
        <f t="shared" si="49"/>
        <v>0</v>
      </c>
      <c r="J122" s="135">
        <f t="shared" si="50"/>
        <v>0</v>
      </c>
      <c r="K122" s="11"/>
      <c r="L122" s="11"/>
      <c r="M122" s="135">
        <f t="shared" si="48"/>
        <v>0</v>
      </c>
      <c r="N122" s="576"/>
      <c r="O122" s="136">
        <f t="shared" si="51"/>
        <v>0</v>
      </c>
      <c r="P122" s="126">
        <f t="shared" si="52"/>
        <v>0</v>
      </c>
      <c r="Q122" s="126">
        <f t="shared" si="53"/>
        <v>0</v>
      </c>
      <c r="R122" s="161">
        <f t="shared" si="44"/>
        <v>0</v>
      </c>
      <c r="S122" s="126">
        <f t="shared" si="54"/>
        <v>0</v>
      </c>
      <c r="T122" s="126">
        <f t="shared" si="55"/>
        <v>0</v>
      </c>
      <c r="U122" s="161">
        <f t="shared" si="45"/>
        <v>0</v>
      </c>
      <c r="V122" s="157">
        <f t="shared" si="56"/>
        <v>0</v>
      </c>
      <c r="W122" s="126">
        <f t="shared" si="57"/>
        <v>0</v>
      </c>
      <c r="X122" s="126">
        <f t="shared" si="58"/>
        <v>0</v>
      </c>
      <c r="Y122" s="161">
        <f t="shared" si="46"/>
        <v>0</v>
      </c>
      <c r="Z122" s="126">
        <f t="shared" si="59"/>
        <v>0</v>
      </c>
      <c r="AA122" s="126">
        <f t="shared" si="60"/>
        <v>0</v>
      </c>
      <c r="AB122" s="165">
        <f t="shared" si="47"/>
        <v>0</v>
      </c>
      <c r="AC122" s="164">
        <f t="shared" si="61"/>
        <v>0</v>
      </c>
    </row>
    <row r="123" spans="1:29" x14ac:dyDescent="0.2">
      <c r="A123" s="10">
        <f>+IF(OR(D123&gt;0,J123&gt;0),MAX(A$14:A122)+1,0)</f>
        <v>0</v>
      </c>
      <c r="B123" s="11"/>
      <c r="C123" s="11"/>
      <c r="D123" s="376"/>
      <c r="E123" s="11"/>
      <c r="F123" s="376"/>
      <c r="G123" s="11"/>
      <c r="H123" s="376"/>
      <c r="I123" s="573">
        <f t="shared" si="49"/>
        <v>0</v>
      </c>
      <c r="J123" s="135">
        <f t="shared" si="50"/>
        <v>0</v>
      </c>
      <c r="K123" s="11"/>
      <c r="L123" s="11"/>
      <c r="M123" s="135">
        <f t="shared" si="48"/>
        <v>0</v>
      </c>
      <c r="N123" s="576"/>
      <c r="O123" s="136">
        <f t="shared" si="51"/>
        <v>0</v>
      </c>
      <c r="P123" s="126">
        <f t="shared" si="52"/>
        <v>0</v>
      </c>
      <c r="Q123" s="126">
        <f t="shared" si="53"/>
        <v>0</v>
      </c>
      <c r="R123" s="161">
        <f t="shared" si="44"/>
        <v>0</v>
      </c>
      <c r="S123" s="126">
        <f t="shared" si="54"/>
        <v>0</v>
      </c>
      <c r="T123" s="126">
        <f t="shared" si="55"/>
        <v>0</v>
      </c>
      <c r="U123" s="161">
        <f t="shared" si="45"/>
        <v>0</v>
      </c>
      <c r="V123" s="157">
        <f t="shared" si="56"/>
        <v>0</v>
      </c>
      <c r="W123" s="126">
        <f t="shared" si="57"/>
        <v>0</v>
      </c>
      <c r="X123" s="126">
        <f t="shared" si="58"/>
        <v>0</v>
      </c>
      <c r="Y123" s="161">
        <f t="shared" si="46"/>
        <v>0</v>
      </c>
      <c r="Z123" s="126">
        <f t="shared" si="59"/>
        <v>0</v>
      </c>
      <c r="AA123" s="126">
        <f t="shared" si="60"/>
        <v>0</v>
      </c>
      <c r="AB123" s="165">
        <f t="shared" si="47"/>
        <v>0</v>
      </c>
      <c r="AC123" s="164">
        <f t="shared" si="61"/>
        <v>0</v>
      </c>
    </row>
    <row r="124" spans="1:29" x14ac:dyDescent="0.2">
      <c r="A124" s="10">
        <f>+IF(OR(D124&gt;0,J124&gt;0),MAX(A$14:A123)+1,0)</f>
        <v>0</v>
      </c>
      <c r="B124" s="11"/>
      <c r="C124" s="11"/>
      <c r="D124" s="376"/>
      <c r="E124" s="11"/>
      <c r="F124" s="376"/>
      <c r="G124" s="11"/>
      <c r="H124" s="376"/>
      <c r="I124" s="573">
        <f t="shared" si="49"/>
        <v>0</v>
      </c>
      <c r="J124" s="135">
        <f t="shared" si="50"/>
        <v>0</v>
      </c>
      <c r="K124" s="11"/>
      <c r="L124" s="11"/>
      <c r="M124" s="135">
        <f t="shared" si="48"/>
        <v>0</v>
      </c>
      <c r="N124" s="576"/>
      <c r="O124" s="136">
        <f t="shared" si="51"/>
        <v>0</v>
      </c>
      <c r="P124" s="126">
        <f t="shared" si="52"/>
        <v>0</v>
      </c>
      <c r="Q124" s="126">
        <f t="shared" si="53"/>
        <v>0</v>
      </c>
      <c r="R124" s="161">
        <f t="shared" si="44"/>
        <v>0</v>
      </c>
      <c r="S124" s="126">
        <f t="shared" si="54"/>
        <v>0</v>
      </c>
      <c r="T124" s="126">
        <f t="shared" si="55"/>
        <v>0</v>
      </c>
      <c r="U124" s="161">
        <f t="shared" si="45"/>
        <v>0</v>
      </c>
      <c r="V124" s="157">
        <f t="shared" si="56"/>
        <v>0</v>
      </c>
      <c r="W124" s="126">
        <f t="shared" si="57"/>
        <v>0</v>
      </c>
      <c r="X124" s="126">
        <f t="shared" si="58"/>
        <v>0</v>
      </c>
      <c r="Y124" s="161">
        <f t="shared" si="46"/>
        <v>0</v>
      </c>
      <c r="Z124" s="126">
        <f t="shared" si="59"/>
        <v>0</v>
      </c>
      <c r="AA124" s="126">
        <f t="shared" si="60"/>
        <v>0</v>
      </c>
      <c r="AB124" s="165">
        <f t="shared" si="47"/>
        <v>0</v>
      </c>
      <c r="AC124" s="164">
        <f t="shared" si="61"/>
        <v>0</v>
      </c>
    </row>
    <row r="125" spans="1:29" x14ac:dyDescent="0.2">
      <c r="A125" s="10">
        <f>+IF(OR(D125&gt;0,J125&gt;0),MAX(A$14:A124)+1,0)</f>
        <v>0</v>
      </c>
      <c r="B125" s="11"/>
      <c r="C125" s="11"/>
      <c r="D125" s="376"/>
      <c r="E125" s="11"/>
      <c r="F125" s="376"/>
      <c r="G125" s="11"/>
      <c r="H125" s="376"/>
      <c r="I125" s="573">
        <f t="shared" si="49"/>
        <v>0</v>
      </c>
      <c r="J125" s="135">
        <f t="shared" si="50"/>
        <v>0</v>
      </c>
      <c r="K125" s="11"/>
      <c r="L125" s="11"/>
      <c r="M125" s="135">
        <f t="shared" si="48"/>
        <v>0</v>
      </c>
      <c r="N125" s="576"/>
      <c r="O125" s="136">
        <f t="shared" si="51"/>
        <v>0</v>
      </c>
      <c r="P125" s="126">
        <f t="shared" si="52"/>
        <v>0</v>
      </c>
      <c r="Q125" s="126">
        <f t="shared" si="53"/>
        <v>0</v>
      </c>
      <c r="R125" s="161">
        <f t="shared" si="44"/>
        <v>0</v>
      </c>
      <c r="S125" s="126">
        <f t="shared" si="54"/>
        <v>0</v>
      </c>
      <c r="T125" s="126">
        <f t="shared" si="55"/>
        <v>0</v>
      </c>
      <c r="U125" s="161">
        <f t="shared" si="45"/>
        <v>0</v>
      </c>
      <c r="V125" s="157">
        <f t="shared" si="56"/>
        <v>0</v>
      </c>
      <c r="W125" s="126">
        <f t="shared" si="57"/>
        <v>0</v>
      </c>
      <c r="X125" s="126">
        <f t="shared" si="58"/>
        <v>0</v>
      </c>
      <c r="Y125" s="161">
        <f t="shared" si="46"/>
        <v>0</v>
      </c>
      <c r="Z125" s="126">
        <f t="shared" si="59"/>
        <v>0</v>
      </c>
      <c r="AA125" s="126">
        <f t="shared" si="60"/>
        <v>0</v>
      </c>
      <c r="AB125" s="165">
        <f t="shared" si="47"/>
        <v>0</v>
      </c>
      <c r="AC125" s="164">
        <f t="shared" si="61"/>
        <v>0</v>
      </c>
    </row>
    <row r="126" spans="1:29" x14ac:dyDescent="0.2">
      <c r="A126" s="10">
        <f>+IF(OR(D126&gt;0,J126&gt;0),MAX(A$14:A125)+1,0)</f>
        <v>0</v>
      </c>
      <c r="B126" s="11"/>
      <c r="C126" s="11"/>
      <c r="D126" s="376"/>
      <c r="E126" s="11"/>
      <c r="F126" s="376"/>
      <c r="G126" s="11"/>
      <c r="H126" s="376"/>
      <c r="I126" s="573">
        <f t="shared" si="49"/>
        <v>0</v>
      </c>
      <c r="J126" s="135">
        <f t="shared" si="50"/>
        <v>0</v>
      </c>
      <c r="K126" s="11"/>
      <c r="L126" s="11"/>
      <c r="M126" s="135">
        <f t="shared" si="48"/>
        <v>0</v>
      </c>
      <c r="N126" s="576"/>
      <c r="O126" s="136">
        <f t="shared" si="51"/>
        <v>0</v>
      </c>
      <c r="P126" s="126">
        <f t="shared" si="52"/>
        <v>0</v>
      </c>
      <c r="Q126" s="126">
        <f t="shared" si="53"/>
        <v>0</v>
      </c>
      <c r="R126" s="161">
        <f t="shared" si="44"/>
        <v>0</v>
      </c>
      <c r="S126" s="126">
        <f t="shared" si="54"/>
        <v>0</v>
      </c>
      <c r="T126" s="126">
        <f t="shared" si="55"/>
        <v>0</v>
      </c>
      <c r="U126" s="161">
        <f t="shared" si="45"/>
        <v>0</v>
      </c>
      <c r="V126" s="157">
        <f t="shared" si="56"/>
        <v>0</v>
      </c>
      <c r="W126" s="126">
        <f t="shared" si="57"/>
        <v>0</v>
      </c>
      <c r="X126" s="126">
        <f t="shared" si="58"/>
        <v>0</v>
      </c>
      <c r="Y126" s="161">
        <f t="shared" si="46"/>
        <v>0</v>
      </c>
      <c r="Z126" s="126">
        <f t="shared" si="59"/>
        <v>0</v>
      </c>
      <c r="AA126" s="126">
        <f t="shared" si="60"/>
        <v>0</v>
      </c>
      <c r="AB126" s="165">
        <f t="shared" si="47"/>
        <v>0</v>
      </c>
      <c r="AC126" s="164">
        <f t="shared" si="61"/>
        <v>0</v>
      </c>
    </row>
    <row r="127" spans="1:29" x14ac:dyDescent="0.2">
      <c r="A127" s="10">
        <f>+IF(OR(D127&gt;0,J127&gt;0),MAX(A$14:A126)+1,0)</f>
        <v>0</v>
      </c>
      <c r="B127" s="11"/>
      <c r="C127" s="11"/>
      <c r="D127" s="376"/>
      <c r="E127" s="11"/>
      <c r="F127" s="376"/>
      <c r="G127" s="11"/>
      <c r="H127" s="376"/>
      <c r="I127" s="573">
        <f t="shared" si="49"/>
        <v>0</v>
      </c>
      <c r="J127" s="135">
        <f t="shared" si="50"/>
        <v>0</v>
      </c>
      <c r="K127" s="11"/>
      <c r="L127" s="11"/>
      <c r="M127" s="135">
        <f t="shared" si="48"/>
        <v>0</v>
      </c>
      <c r="N127" s="576"/>
      <c r="O127" s="136">
        <f t="shared" si="51"/>
        <v>0</v>
      </c>
      <c r="P127" s="126">
        <f t="shared" si="52"/>
        <v>0</v>
      </c>
      <c r="Q127" s="126">
        <f t="shared" si="53"/>
        <v>0</v>
      </c>
      <c r="R127" s="161">
        <f t="shared" si="44"/>
        <v>0</v>
      </c>
      <c r="S127" s="126">
        <f t="shared" si="54"/>
        <v>0</v>
      </c>
      <c r="T127" s="126">
        <f t="shared" si="55"/>
        <v>0</v>
      </c>
      <c r="U127" s="161">
        <f t="shared" si="45"/>
        <v>0</v>
      </c>
      <c r="V127" s="157">
        <f t="shared" si="56"/>
        <v>0</v>
      </c>
      <c r="W127" s="126">
        <f t="shared" si="57"/>
        <v>0</v>
      </c>
      <c r="X127" s="126">
        <f t="shared" si="58"/>
        <v>0</v>
      </c>
      <c r="Y127" s="161">
        <f t="shared" si="46"/>
        <v>0</v>
      </c>
      <c r="Z127" s="126">
        <f t="shared" si="59"/>
        <v>0</v>
      </c>
      <c r="AA127" s="126">
        <f t="shared" si="60"/>
        <v>0</v>
      </c>
      <c r="AB127" s="165">
        <f t="shared" si="47"/>
        <v>0</v>
      </c>
      <c r="AC127" s="164">
        <f t="shared" si="61"/>
        <v>0</v>
      </c>
    </row>
    <row r="128" spans="1:29" x14ac:dyDescent="0.2">
      <c r="A128" s="10">
        <f>+IF(OR(D128&gt;0,J128&gt;0),MAX(A$14:A127)+1,0)</f>
        <v>0</v>
      </c>
      <c r="B128" s="11"/>
      <c r="C128" s="11"/>
      <c r="D128" s="376"/>
      <c r="E128" s="11"/>
      <c r="F128" s="376"/>
      <c r="G128" s="11"/>
      <c r="H128" s="376"/>
      <c r="I128" s="573">
        <f t="shared" si="49"/>
        <v>0</v>
      </c>
      <c r="J128" s="135">
        <f t="shared" si="50"/>
        <v>0</v>
      </c>
      <c r="K128" s="11"/>
      <c r="L128" s="11"/>
      <c r="M128" s="135">
        <f t="shared" si="48"/>
        <v>0</v>
      </c>
      <c r="N128" s="576"/>
      <c r="O128" s="136">
        <f t="shared" si="51"/>
        <v>0</v>
      </c>
      <c r="P128" s="126">
        <f t="shared" si="52"/>
        <v>0</v>
      </c>
      <c r="Q128" s="126">
        <f t="shared" si="53"/>
        <v>0</v>
      </c>
      <c r="R128" s="161">
        <f t="shared" si="44"/>
        <v>0</v>
      </c>
      <c r="S128" s="126">
        <f t="shared" si="54"/>
        <v>0</v>
      </c>
      <c r="T128" s="126">
        <f t="shared" si="55"/>
        <v>0</v>
      </c>
      <c r="U128" s="161">
        <f t="shared" si="45"/>
        <v>0</v>
      </c>
      <c r="V128" s="157">
        <f t="shared" si="56"/>
        <v>0</v>
      </c>
      <c r="W128" s="126">
        <f t="shared" si="57"/>
        <v>0</v>
      </c>
      <c r="X128" s="126">
        <f t="shared" si="58"/>
        <v>0</v>
      </c>
      <c r="Y128" s="161">
        <f t="shared" si="46"/>
        <v>0</v>
      </c>
      <c r="Z128" s="126">
        <f t="shared" si="59"/>
        <v>0</v>
      </c>
      <c r="AA128" s="126">
        <f t="shared" si="60"/>
        <v>0</v>
      </c>
      <c r="AB128" s="165">
        <f t="shared" si="47"/>
        <v>0</v>
      </c>
      <c r="AC128" s="164">
        <f t="shared" si="61"/>
        <v>0</v>
      </c>
    </row>
    <row r="129" spans="1:29" x14ac:dyDescent="0.2">
      <c r="A129" s="10">
        <f>+IF(OR(D129&gt;0,J129&gt;0),MAX(A$14:A128)+1,0)</f>
        <v>0</v>
      </c>
      <c r="B129" s="11"/>
      <c r="C129" s="11"/>
      <c r="D129" s="376"/>
      <c r="E129" s="11"/>
      <c r="F129" s="376"/>
      <c r="G129" s="11"/>
      <c r="H129" s="376"/>
      <c r="I129" s="573">
        <f t="shared" si="49"/>
        <v>0</v>
      </c>
      <c r="J129" s="135">
        <f t="shared" si="50"/>
        <v>0</v>
      </c>
      <c r="K129" s="11"/>
      <c r="L129" s="11"/>
      <c r="M129" s="135">
        <f t="shared" si="48"/>
        <v>0</v>
      </c>
      <c r="N129" s="576"/>
      <c r="O129" s="136">
        <f t="shared" si="51"/>
        <v>0</v>
      </c>
      <c r="P129" s="126">
        <f t="shared" si="52"/>
        <v>0</v>
      </c>
      <c r="Q129" s="126">
        <f t="shared" si="53"/>
        <v>0</v>
      </c>
      <c r="R129" s="161">
        <f t="shared" si="44"/>
        <v>0</v>
      </c>
      <c r="S129" s="126">
        <f t="shared" si="54"/>
        <v>0</v>
      </c>
      <c r="T129" s="126">
        <f t="shared" si="55"/>
        <v>0</v>
      </c>
      <c r="U129" s="161">
        <f t="shared" si="45"/>
        <v>0</v>
      </c>
      <c r="V129" s="157">
        <f t="shared" si="56"/>
        <v>0</v>
      </c>
      <c r="W129" s="126">
        <f t="shared" si="57"/>
        <v>0</v>
      </c>
      <c r="X129" s="126">
        <f t="shared" si="58"/>
        <v>0</v>
      </c>
      <c r="Y129" s="161">
        <f t="shared" si="46"/>
        <v>0</v>
      </c>
      <c r="Z129" s="126">
        <f t="shared" si="59"/>
        <v>0</v>
      </c>
      <c r="AA129" s="126">
        <f t="shared" si="60"/>
        <v>0</v>
      </c>
      <c r="AB129" s="165">
        <f t="shared" si="47"/>
        <v>0</v>
      </c>
      <c r="AC129" s="164">
        <f t="shared" si="61"/>
        <v>0</v>
      </c>
    </row>
    <row r="130" spans="1:29" x14ac:dyDescent="0.2">
      <c r="A130" s="10">
        <f>+IF(OR(D130&gt;0,J130&gt;0),MAX(A$14:A129)+1,0)</f>
        <v>0</v>
      </c>
      <c r="B130" s="11"/>
      <c r="C130" s="11"/>
      <c r="D130" s="376"/>
      <c r="E130" s="11"/>
      <c r="F130" s="376"/>
      <c r="G130" s="11"/>
      <c r="H130" s="376"/>
      <c r="I130" s="573">
        <f t="shared" si="49"/>
        <v>0</v>
      </c>
      <c r="J130" s="135">
        <f t="shared" si="50"/>
        <v>0</v>
      </c>
      <c r="K130" s="11"/>
      <c r="L130" s="11"/>
      <c r="M130" s="135">
        <f t="shared" si="48"/>
        <v>0</v>
      </c>
      <c r="N130" s="576"/>
      <c r="O130" s="136">
        <f t="shared" si="51"/>
        <v>0</v>
      </c>
      <c r="P130" s="126">
        <f t="shared" si="52"/>
        <v>0</v>
      </c>
      <c r="Q130" s="126">
        <f t="shared" si="53"/>
        <v>0</v>
      </c>
      <c r="R130" s="161">
        <f t="shared" si="44"/>
        <v>0</v>
      </c>
      <c r="S130" s="126">
        <f t="shared" si="54"/>
        <v>0</v>
      </c>
      <c r="T130" s="126">
        <f t="shared" si="55"/>
        <v>0</v>
      </c>
      <c r="U130" s="161">
        <f t="shared" si="45"/>
        <v>0</v>
      </c>
      <c r="V130" s="157">
        <f t="shared" si="56"/>
        <v>0</v>
      </c>
      <c r="W130" s="126">
        <f t="shared" si="57"/>
        <v>0</v>
      </c>
      <c r="X130" s="126">
        <f t="shared" si="58"/>
        <v>0</v>
      </c>
      <c r="Y130" s="161">
        <f t="shared" si="46"/>
        <v>0</v>
      </c>
      <c r="Z130" s="126">
        <f t="shared" si="59"/>
        <v>0</v>
      </c>
      <c r="AA130" s="126">
        <f t="shared" si="60"/>
        <v>0</v>
      </c>
      <c r="AB130" s="165">
        <f t="shared" si="47"/>
        <v>0</v>
      </c>
      <c r="AC130" s="164">
        <f t="shared" si="61"/>
        <v>0</v>
      </c>
    </row>
    <row r="131" spans="1:29" x14ac:dyDescent="0.2">
      <c r="A131" s="10">
        <f>+IF(OR(D131&gt;0,J131&gt;0),MAX(A$14:A130)+1,0)</f>
        <v>0</v>
      </c>
      <c r="B131" s="11"/>
      <c r="C131" s="11"/>
      <c r="D131" s="376"/>
      <c r="E131" s="11"/>
      <c r="F131" s="376"/>
      <c r="G131" s="11"/>
      <c r="H131" s="376"/>
      <c r="I131" s="573">
        <f t="shared" si="49"/>
        <v>0</v>
      </c>
      <c r="J131" s="135">
        <f t="shared" si="50"/>
        <v>0</v>
      </c>
      <c r="K131" s="11"/>
      <c r="L131" s="11"/>
      <c r="M131" s="135">
        <f t="shared" si="48"/>
        <v>0</v>
      </c>
      <c r="N131" s="576"/>
      <c r="O131" s="136">
        <f t="shared" si="51"/>
        <v>0</v>
      </c>
      <c r="P131" s="126">
        <f t="shared" si="52"/>
        <v>0</v>
      </c>
      <c r="Q131" s="126">
        <f t="shared" si="53"/>
        <v>0</v>
      </c>
      <c r="R131" s="161">
        <f t="shared" si="44"/>
        <v>0</v>
      </c>
      <c r="S131" s="126">
        <f t="shared" si="54"/>
        <v>0</v>
      </c>
      <c r="T131" s="126">
        <f t="shared" si="55"/>
        <v>0</v>
      </c>
      <c r="U131" s="161">
        <f t="shared" si="45"/>
        <v>0</v>
      </c>
      <c r="V131" s="157">
        <f t="shared" si="56"/>
        <v>0</v>
      </c>
      <c r="W131" s="126">
        <f t="shared" si="57"/>
        <v>0</v>
      </c>
      <c r="X131" s="126">
        <f t="shared" si="58"/>
        <v>0</v>
      </c>
      <c r="Y131" s="161">
        <f t="shared" si="46"/>
        <v>0</v>
      </c>
      <c r="Z131" s="126">
        <f t="shared" si="59"/>
        <v>0</v>
      </c>
      <c r="AA131" s="126">
        <f t="shared" si="60"/>
        <v>0</v>
      </c>
      <c r="AB131" s="165">
        <f t="shared" si="47"/>
        <v>0</v>
      </c>
      <c r="AC131" s="164">
        <f t="shared" si="61"/>
        <v>0</v>
      </c>
    </row>
    <row r="132" spans="1:29" x14ac:dyDescent="0.2">
      <c r="A132" s="10">
        <f>+IF(OR(D132&gt;0,J132&gt;0),MAX(A$14:A131)+1,0)</f>
        <v>0</v>
      </c>
      <c r="B132" s="11"/>
      <c r="C132" s="11"/>
      <c r="D132" s="376"/>
      <c r="E132" s="11"/>
      <c r="F132" s="376"/>
      <c r="G132" s="11"/>
      <c r="H132" s="376"/>
      <c r="I132" s="573">
        <f t="shared" si="49"/>
        <v>0</v>
      </c>
      <c r="J132" s="135">
        <f t="shared" si="50"/>
        <v>0</v>
      </c>
      <c r="K132" s="11"/>
      <c r="L132" s="11"/>
      <c r="M132" s="135">
        <f t="shared" si="48"/>
        <v>0</v>
      </c>
      <c r="N132" s="576"/>
      <c r="O132" s="136">
        <f t="shared" si="51"/>
        <v>0</v>
      </c>
      <c r="P132" s="126">
        <f t="shared" si="52"/>
        <v>0</v>
      </c>
      <c r="Q132" s="126">
        <f t="shared" si="53"/>
        <v>0</v>
      </c>
      <c r="R132" s="161">
        <f t="shared" si="44"/>
        <v>0</v>
      </c>
      <c r="S132" s="126">
        <f t="shared" si="54"/>
        <v>0</v>
      </c>
      <c r="T132" s="126">
        <f t="shared" si="55"/>
        <v>0</v>
      </c>
      <c r="U132" s="161">
        <f t="shared" si="45"/>
        <v>0</v>
      </c>
      <c r="V132" s="157">
        <f t="shared" si="56"/>
        <v>0</v>
      </c>
      <c r="W132" s="126">
        <f t="shared" si="57"/>
        <v>0</v>
      </c>
      <c r="X132" s="126">
        <f t="shared" si="58"/>
        <v>0</v>
      </c>
      <c r="Y132" s="161">
        <f t="shared" si="46"/>
        <v>0</v>
      </c>
      <c r="Z132" s="126">
        <f t="shared" si="59"/>
        <v>0</v>
      </c>
      <c r="AA132" s="126">
        <f t="shared" si="60"/>
        <v>0</v>
      </c>
      <c r="AB132" s="165">
        <f t="shared" si="47"/>
        <v>0</v>
      </c>
      <c r="AC132" s="164">
        <f t="shared" si="61"/>
        <v>0</v>
      </c>
    </row>
    <row r="133" spans="1:29" x14ac:dyDescent="0.2">
      <c r="A133" s="10">
        <f>+IF(OR(D133&gt;0,J133&gt;0),MAX(A$14:A132)+1,0)</f>
        <v>0</v>
      </c>
      <c r="B133" s="11"/>
      <c r="C133" s="11"/>
      <c r="D133" s="376"/>
      <c r="E133" s="11"/>
      <c r="F133" s="376"/>
      <c r="G133" s="11"/>
      <c r="H133" s="376"/>
      <c r="I133" s="573">
        <f t="shared" si="49"/>
        <v>0</v>
      </c>
      <c r="J133" s="135">
        <f t="shared" si="50"/>
        <v>0</v>
      </c>
      <c r="K133" s="11"/>
      <c r="L133" s="11"/>
      <c r="M133" s="135">
        <f t="shared" si="48"/>
        <v>0</v>
      </c>
      <c r="N133" s="576"/>
      <c r="O133" s="136">
        <f t="shared" si="51"/>
        <v>0</v>
      </c>
      <c r="P133" s="126">
        <f t="shared" si="52"/>
        <v>0</v>
      </c>
      <c r="Q133" s="126">
        <f t="shared" si="53"/>
        <v>0</v>
      </c>
      <c r="R133" s="161">
        <f t="shared" si="44"/>
        <v>0</v>
      </c>
      <c r="S133" s="126">
        <f t="shared" si="54"/>
        <v>0</v>
      </c>
      <c r="T133" s="126">
        <f t="shared" si="55"/>
        <v>0</v>
      </c>
      <c r="U133" s="161">
        <f t="shared" si="45"/>
        <v>0</v>
      </c>
      <c r="V133" s="157">
        <f t="shared" si="56"/>
        <v>0</v>
      </c>
      <c r="W133" s="126">
        <f t="shared" si="57"/>
        <v>0</v>
      </c>
      <c r="X133" s="126">
        <f t="shared" si="58"/>
        <v>0</v>
      </c>
      <c r="Y133" s="161">
        <f t="shared" si="46"/>
        <v>0</v>
      </c>
      <c r="Z133" s="126">
        <f t="shared" si="59"/>
        <v>0</v>
      </c>
      <c r="AA133" s="126">
        <f t="shared" si="60"/>
        <v>0</v>
      </c>
      <c r="AB133" s="165">
        <f t="shared" si="47"/>
        <v>0</v>
      </c>
      <c r="AC133" s="164">
        <f t="shared" si="61"/>
        <v>0</v>
      </c>
    </row>
    <row r="134" spans="1:29" x14ac:dyDescent="0.2">
      <c r="A134" s="10">
        <f>+IF(OR(D134&gt;0,J134&gt;0),MAX(A$14:A133)+1,0)</f>
        <v>0</v>
      </c>
      <c r="B134" s="11"/>
      <c r="C134" s="11"/>
      <c r="D134" s="376"/>
      <c r="E134" s="11"/>
      <c r="F134" s="376"/>
      <c r="G134" s="11"/>
      <c r="H134" s="376"/>
      <c r="I134" s="573">
        <f t="shared" si="49"/>
        <v>0</v>
      </c>
      <c r="J134" s="135">
        <f t="shared" si="50"/>
        <v>0</v>
      </c>
      <c r="K134" s="11"/>
      <c r="L134" s="11"/>
      <c r="M134" s="135">
        <f t="shared" si="48"/>
        <v>0</v>
      </c>
      <c r="N134" s="576"/>
      <c r="O134" s="136">
        <f t="shared" si="51"/>
        <v>0</v>
      </c>
      <c r="P134" s="126">
        <f t="shared" si="52"/>
        <v>0</v>
      </c>
      <c r="Q134" s="126">
        <f t="shared" si="53"/>
        <v>0</v>
      </c>
      <c r="R134" s="161">
        <f t="shared" si="44"/>
        <v>0</v>
      </c>
      <c r="S134" s="126">
        <f t="shared" si="54"/>
        <v>0</v>
      </c>
      <c r="T134" s="126">
        <f t="shared" si="55"/>
        <v>0</v>
      </c>
      <c r="U134" s="161">
        <f t="shared" si="45"/>
        <v>0</v>
      </c>
      <c r="V134" s="157">
        <f t="shared" si="56"/>
        <v>0</v>
      </c>
      <c r="W134" s="126">
        <f t="shared" si="57"/>
        <v>0</v>
      </c>
      <c r="X134" s="126">
        <f t="shared" si="58"/>
        <v>0</v>
      </c>
      <c r="Y134" s="161">
        <f t="shared" si="46"/>
        <v>0</v>
      </c>
      <c r="Z134" s="126">
        <f t="shared" si="59"/>
        <v>0</v>
      </c>
      <c r="AA134" s="126">
        <f t="shared" si="60"/>
        <v>0</v>
      </c>
      <c r="AB134" s="165">
        <f t="shared" si="47"/>
        <v>0</v>
      </c>
      <c r="AC134" s="164">
        <f t="shared" si="61"/>
        <v>0</v>
      </c>
    </row>
    <row r="135" spans="1:29" x14ac:dyDescent="0.2">
      <c r="A135" s="10">
        <f>+IF(OR(D135&gt;0,J135&gt;0),MAX(A$14:A134)+1,0)</f>
        <v>0</v>
      </c>
      <c r="B135" s="11"/>
      <c r="C135" s="11"/>
      <c r="D135" s="376"/>
      <c r="E135" s="11"/>
      <c r="F135" s="376"/>
      <c r="G135" s="11"/>
      <c r="H135" s="376"/>
      <c r="I135" s="573">
        <f t="shared" si="49"/>
        <v>0</v>
      </c>
      <c r="J135" s="135">
        <f t="shared" si="50"/>
        <v>0</v>
      </c>
      <c r="K135" s="11"/>
      <c r="L135" s="11"/>
      <c r="M135" s="135">
        <f t="shared" si="48"/>
        <v>0</v>
      </c>
      <c r="N135" s="576"/>
      <c r="O135" s="136">
        <f t="shared" si="51"/>
        <v>0</v>
      </c>
      <c r="P135" s="126">
        <f t="shared" si="52"/>
        <v>0</v>
      </c>
      <c r="Q135" s="126">
        <f t="shared" si="53"/>
        <v>0</v>
      </c>
      <c r="R135" s="161">
        <f t="shared" si="44"/>
        <v>0</v>
      </c>
      <c r="S135" s="126">
        <f t="shared" si="54"/>
        <v>0</v>
      </c>
      <c r="T135" s="126">
        <f t="shared" si="55"/>
        <v>0</v>
      </c>
      <c r="U135" s="161">
        <f t="shared" si="45"/>
        <v>0</v>
      </c>
      <c r="V135" s="157">
        <f t="shared" si="56"/>
        <v>0</v>
      </c>
      <c r="W135" s="126">
        <f t="shared" si="57"/>
        <v>0</v>
      </c>
      <c r="X135" s="126">
        <f t="shared" si="58"/>
        <v>0</v>
      </c>
      <c r="Y135" s="161">
        <f t="shared" si="46"/>
        <v>0</v>
      </c>
      <c r="Z135" s="126">
        <f t="shared" si="59"/>
        <v>0</v>
      </c>
      <c r="AA135" s="126">
        <f t="shared" si="60"/>
        <v>0</v>
      </c>
      <c r="AB135" s="165">
        <f t="shared" si="47"/>
        <v>0</v>
      </c>
      <c r="AC135" s="164">
        <f t="shared" si="61"/>
        <v>0</v>
      </c>
    </row>
    <row r="136" spans="1:29" x14ac:dyDescent="0.2">
      <c r="A136" s="10">
        <f>+IF(OR(D136&gt;0,J136&gt;0),MAX(A$14:A135)+1,0)</f>
        <v>0</v>
      </c>
      <c r="B136" s="11"/>
      <c r="C136" s="11"/>
      <c r="D136" s="376"/>
      <c r="E136" s="11"/>
      <c r="F136" s="376"/>
      <c r="G136" s="11"/>
      <c r="H136" s="376"/>
      <c r="I136" s="573">
        <f t="shared" si="49"/>
        <v>0</v>
      </c>
      <c r="J136" s="135">
        <f t="shared" si="50"/>
        <v>0</v>
      </c>
      <c r="K136" s="11"/>
      <c r="L136" s="11"/>
      <c r="M136" s="135">
        <f t="shared" si="48"/>
        <v>0</v>
      </c>
      <c r="N136" s="576"/>
      <c r="O136" s="136">
        <f t="shared" si="51"/>
        <v>0</v>
      </c>
      <c r="P136" s="126">
        <f t="shared" si="52"/>
        <v>0</v>
      </c>
      <c r="Q136" s="126">
        <f t="shared" si="53"/>
        <v>0</v>
      </c>
      <c r="R136" s="161">
        <f t="shared" si="44"/>
        <v>0</v>
      </c>
      <c r="S136" s="126">
        <f t="shared" si="54"/>
        <v>0</v>
      </c>
      <c r="T136" s="126">
        <f t="shared" si="55"/>
        <v>0</v>
      </c>
      <c r="U136" s="161">
        <f t="shared" si="45"/>
        <v>0</v>
      </c>
      <c r="V136" s="157">
        <f t="shared" si="56"/>
        <v>0</v>
      </c>
      <c r="W136" s="126">
        <f t="shared" si="57"/>
        <v>0</v>
      </c>
      <c r="X136" s="126">
        <f t="shared" si="58"/>
        <v>0</v>
      </c>
      <c r="Y136" s="161">
        <f t="shared" si="46"/>
        <v>0</v>
      </c>
      <c r="Z136" s="126">
        <f t="shared" si="59"/>
        <v>0</v>
      </c>
      <c r="AA136" s="126">
        <f t="shared" si="60"/>
        <v>0</v>
      </c>
      <c r="AB136" s="165">
        <f t="shared" si="47"/>
        <v>0</v>
      </c>
      <c r="AC136" s="164">
        <f t="shared" si="61"/>
        <v>0</v>
      </c>
    </row>
    <row r="137" spans="1:29" x14ac:dyDescent="0.2">
      <c r="A137" s="10">
        <f>+IF(OR(D137&gt;0,J137&gt;0),MAX(A$14:A136)+1,0)</f>
        <v>0</v>
      </c>
      <c r="B137" s="11"/>
      <c r="C137" s="11"/>
      <c r="D137" s="376"/>
      <c r="E137" s="11"/>
      <c r="F137" s="376"/>
      <c r="G137" s="11"/>
      <c r="H137" s="376"/>
      <c r="I137" s="573">
        <f t="shared" si="49"/>
        <v>0</v>
      </c>
      <c r="J137" s="135">
        <f t="shared" si="50"/>
        <v>0</v>
      </c>
      <c r="K137" s="11"/>
      <c r="L137" s="11"/>
      <c r="M137" s="135">
        <f t="shared" si="48"/>
        <v>0</v>
      </c>
      <c r="N137" s="576"/>
      <c r="O137" s="136">
        <f t="shared" si="51"/>
        <v>0</v>
      </c>
      <c r="P137" s="126">
        <f t="shared" si="52"/>
        <v>0</v>
      </c>
      <c r="Q137" s="126">
        <f t="shared" si="53"/>
        <v>0</v>
      </c>
      <c r="R137" s="161">
        <f t="shared" si="44"/>
        <v>0</v>
      </c>
      <c r="S137" s="126">
        <f t="shared" si="54"/>
        <v>0</v>
      </c>
      <c r="T137" s="126">
        <f t="shared" si="55"/>
        <v>0</v>
      </c>
      <c r="U137" s="161">
        <f t="shared" si="45"/>
        <v>0</v>
      </c>
      <c r="V137" s="157">
        <f t="shared" si="56"/>
        <v>0</v>
      </c>
      <c r="W137" s="126">
        <f t="shared" si="57"/>
        <v>0</v>
      </c>
      <c r="X137" s="126">
        <f t="shared" si="58"/>
        <v>0</v>
      </c>
      <c r="Y137" s="161">
        <f t="shared" si="46"/>
        <v>0</v>
      </c>
      <c r="Z137" s="126">
        <f t="shared" si="59"/>
        <v>0</v>
      </c>
      <c r="AA137" s="126">
        <f t="shared" si="60"/>
        <v>0</v>
      </c>
      <c r="AB137" s="165">
        <f t="shared" si="47"/>
        <v>0</v>
      </c>
      <c r="AC137" s="164">
        <f t="shared" si="61"/>
        <v>0</v>
      </c>
    </row>
    <row r="138" spans="1:29" x14ac:dyDescent="0.2">
      <c r="A138" s="10">
        <f>+IF(OR(D138&gt;0,J138&gt;0),MAX(A$14:A137)+1,0)</f>
        <v>0</v>
      </c>
      <c r="B138" s="11"/>
      <c r="C138" s="11"/>
      <c r="D138" s="376"/>
      <c r="E138" s="11"/>
      <c r="F138" s="376"/>
      <c r="G138" s="11"/>
      <c r="H138" s="376"/>
      <c r="I138" s="573">
        <f t="shared" si="49"/>
        <v>0</v>
      </c>
      <c r="J138" s="135">
        <f t="shared" si="50"/>
        <v>0</v>
      </c>
      <c r="K138" s="11"/>
      <c r="L138" s="11"/>
      <c r="M138" s="135">
        <f t="shared" si="48"/>
        <v>0</v>
      </c>
      <c r="N138" s="576"/>
      <c r="O138" s="136">
        <f t="shared" si="51"/>
        <v>0</v>
      </c>
      <c r="P138" s="126">
        <f t="shared" si="52"/>
        <v>0</v>
      </c>
      <c r="Q138" s="126">
        <f t="shared" si="53"/>
        <v>0</v>
      </c>
      <c r="R138" s="161">
        <f t="shared" si="44"/>
        <v>0</v>
      </c>
      <c r="S138" s="126">
        <f t="shared" si="54"/>
        <v>0</v>
      </c>
      <c r="T138" s="126">
        <f t="shared" si="55"/>
        <v>0</v>
      </c>
      <c r="U138" s="161">
        <f t="shared" si="45"/>
        <v>0</v>
      </c>
      <c r="V138" s="157">
        <f t="shared" si="56"/>
        <v>0</v>
      </c>
      <c r="W138" s="126">
        <f t="shared" si="57"/>
        <v>0</v>
      </c>
      <c r="X138" s="126">
        <f t="shared" si="58"/>
        <v>0</v>
      </c>
      <c r="Y138" s="161">
        <f t="shared" si="46"/>
        <v>0</v>
      </c>
      <c r="Z138" s="126">
        <f t="shared" si="59"/>
        <v>0</v>
      </c>
      <c r="AA138" s="126">
        <f t="shared" si="60"/>
        <v>0</v>
      </c>
      <c r="AB138" s="165">
        <f t="shared" si="47"/>
        <v>0</v>
      </c>
      <c r="AC138" s="164">
        <f t="shared" si="61"/>
        <v>0</v>
      </c>
    </row>
    <row r="139" spans="1:29" x14ac:dyDescent="0.2">
      <c r="A139" s="10">
        <f>+IF(OR(D139&gt;0,J139&gt;0),MAX(A$14:A138)+1,0)</f>
        <v>0</v>
      </c>
      <c r="B139" s="11"/>
      <c r="C139" s="11"/>
      <c r="D139" s="376"/>
      <c r="E139" s="11"/>
      <c r="F139" s="376"/>
      <c r="G139" s="11"/>
      <c r="H139" s="376"/>
      <c r="I139" s="573">
        <f t="shared" si="49"/>
        <v>0</v>
      </c>
      <c r="J139" s="135">
        <f t="shared" si="50"/>
        <v>0</v>
      </c>
      <c r="K139" s="11"/>
      <c r="L139" s="11"/>
      <c r="M139" s="135">
        <f t="shared" si="48"/>
        <v>0</v>
      </c>
      <c r="N139" s="576"/>
      <c r="O139" s="136">
        <f t="shared" si="51"/>
        <v>0</v>
      </c>
      <c r="P139" s="126">
        <f t="shared" si="52"/>
        <v>0</v>
      </c>
      <c r="Q139" s="126">
        <f t="shared" si="53"/>
        <v>0</v>
      </c>
      <c r="R139" s="161">
        <f t="shared" si="44"/>
        <v>0</v>
      </c>
      <c r="S139" s="126">
        <f t="shared" si="54"/>
        <v>0</v>
      </c>
      <c r="T139" s="126">
        <f t="shared" si="55"/>
        <v>0</v>
      </c>
      <c r="U139" s="161">
        <f t="shared" si="45"/>
        <v>0</v>
      </c>
      <c r="V139" s="157">
        <f t="shared" si="56"/>
        <v>0</v>
      </c>
      <c r="W139" s="126">
        <f t="shared" si="57"/>
        <v>0</v>
      </c>
      <c r="X139" s="126">
        <f t="shared" si="58"/>
        <v>0</v>
      </c>
      <c r="Y139" s="161">
        <f t="shared" si="46"/>
        <v>0</v>
      </c>
      <c r="Z139" s="126">
        <f t="shared" si="59"/>
        <v>0</v>
      </c>
      <c r="AA139" s="126">
        <f t="shared" si="60"/>
        <v>0</v>
      </c>
      <c r="AB139" s="165">
        <f t="shared" si="47"/>
        <v>0</v>
      </c>
      <c r="AC139" s="164">
        <f t="shared" si="61"/>
        <v>0</v>
      </c>
    </row>
    <row r="140" spans="1:29" x14ac:dyDescent="0.2">
      <c r="A140" s="10">
        <f>+IF(OR(D140&gt;0,J140&gt;0),MAX(A$14:A139)+1,0)</f>
        <v>0</v>
      </c>
      <c r="B140" s="11"/>
      <c r="C140" s="11"/>
      <c r="D140" s="376"/>
      <c r="E140" s="11"/>
      <c r="F140" s="376"/>
      <c r="G140" s="11"/>
      <c r="H140" s="376"/>
      <c r="I140" s="573">
        <f t="shared" si="49"/>
        <v>0</v>
      </c>
      <c r="J140" s="135">
        <f t="shared" si="50"/>
        <v>0</v>
      </c>
      <c r="K140" s="11"/>
      <c r="L140" s="11"/>
      <c r="M140" s="135">
        <f t="shared" si="48"/>
        <v>0</v>
      </c>
      <c r="N140" s="576"/>
      <c r="O140" s="136">
        <f t="shared" si="51"/>
        <v>0</v>
      </c>
      <c r="P140" s="126">
        <f t="shared" si="52"/>
        <v>0</v>
      </c>
      <c r="Q140" s="126">
        <f t="shared" si="53"/>
        <v>0</v>
      </c>
      <c r="R140" s="161">
        <f t="shared" si="44"/>
        <v>0</v>
      </c>
      <c r="S140" s="126">
        <f t="shared" si="54"/>
        <v>0</v>
      </c>
      <c r="T140" s="126">
        <f t="shared" si="55"/>
        <v>0</v>
      </c>
      <c r="U140" s="161">
        <f t="shared" si="45"/>
        <v>0</v>
      </c>
      <c r="V140" s="157">
        <f t="shared" si="56"/>
        <v>0</v>
      </c>
      <c r="W140" s="126">
        <f t="shared" si="57"/>
        <v>0</v>
      </c>
      <c r="X140" s="126">
        <f t="shared" si="58"/>
        <v>0</v>
      </c>
      <c r="Y140" s="161">
        <f t="shared" si="46"/>
        <v>0</v>
      </c>
      <c r="Z140" s="126">
        <f t="shared" si="59"/>
        <v>0</v>
      </c>
      <c r="AA140" s="126">
        <f t="shared" si="60"/>
        <v>0</v>
      </c>
      <c r="AB140" s="165">
        <f t="shared" si="47"/>
        <v>0</v>
      </c>
      <c r="AC140" s="164">
        <f t="shared" si="61"/>
        <v>0</v>
      </c>
    </row>
    <row r="141" spans="1:29" x14ac:dyDescent="0.2">
      <c r="A141" s="10">
        <f>+IF(OR(D141&gt;0,J141&gt;0),MAX(A$14:A140)+1,0)</f>
        <v>0</v>
      </c>
      <c r="B141" s="11"/>
      <c r="C141" s="11"/>
      <c r="D141" s="376"/>
      <c r="E141" s="11"/>
      <c r="F141" s="376"/>
      <c r="G141" s="11"/>
      <c r="H141" s="376"/>
      <c r="I141" s="573">
        <f t="shared" si="49"/>
        <v>0</v>
      </c>
      <c r="J141" s="135">
        <f t="shared" si="50"/>
        <v>0</v>
      </c>
      <c r="K141" s="11"/>
      <c r="L141" s="11"/>
      <c r="M141" s="135">
        <f t="shared" si="48"/>
        <v>0</v>
      </c>
      <c r="N141" s="576"/>
      <c r="O141" s="136">
        <f t="shared" si="51"/>
        <v>0</v>
      </c>
      <c r="P141" s="126">
        <f t="shared" si="52"/>
        <v>0</v>
      </c>
      <c r="Q141" s="126">
        <f t="shared" si="53"/>
        <v>0</v>
      </c>
      <c r="R141" s="161">
        <f t="shared" si="44"/>
        <v>0</v>
      </c>
      <c r="S141" s="126">
        <f t="shared" si="54"/>
        <v>0</v>
      </c>
      <c r="T141" s="126">
        <f t="shared" si="55"/>
        <v>0</v>
      </c>
      <c r="U141" s="161">
        <f t="shared" si="45"/>
        <v>0</v>
      </c>
      <c r="V141" s="157">
        <f t="shared" si="56"/>
        <v>0</v>
      </c>
      <c r="W141" s="126">
        <f t="shared" si="57"/>
        <v>0</v>
      </c>
      <c r="X141" s="126">
        <f t="shared" si="58"/>
        <v>0</v>
      </c>
      <c r="Y141" s="161">
        <f t="shared" si="46"/>
        <v>0</v>
      </c>
      <c r="Z141" s="126">
        <f t="shared" si="59"/>
        <v>0</v>
      </c>
      <c r="AA141" s="126">
        <f t="shared" si="60"/>
        <v>0</v>
      </c>
      <c r="AB141" s="165">
        <f t="shared" si="47"/>
        <v>0</v>
      </c>
      <c r="AC141" s="164">
        <f t="shared" si="61"/>
        <v>0</v>
      </c>
    </row>
    <row r="142" spans="1:29" x14ac:dyDescent="0.2">
      <c r="A142" s="10">
        <f>+IF(OR(D142&gt;0,J142&gt;0),MAX(A$14:A141)+1,0)</f>
        <v>0</v>
      </c>
      <c r="B142" s="11"/>
      <c r="C142" s="11"/>
      <c r="D142" s="376"/>
      <c r="E142" s="11"/>
      <c r="F142" s="376"/>
      <c r="G142" s="11"/>
      <c r="H142" s="376"/>
      <c r="I142" s="573">
        <f t="shared" si="49"/>
        <v>0</v>
      </c>
      <c r="J142" s="135">
        <f t="shared" si="50"/>
        <v>0</v>
      </c>
      <c r="K142" s="11"/>
      <c r="L142" s="11"/>
      <c r="M142" s="135">
        <f t="shared" si="48"/>
        <v>0</v>
      </c>
      <c r="N142" s="576"/>
      <c r="O142" s="136">
        <f t="shared" si="51"/>
        <v>0</v>
      </c>
      <c r="P142" s="126">
        <f t="shared" si="52"/>
        <v>0</v>
      </c>
      <c r="Q142" s="126">
        <f t="shared" si="53"/>
        <v>0</v>
      </c>
      <c r="R142" s="161">
        <f t="shared" si="44"/>
        <v>0</v>
      </c>
      <c r="S142" s="126">
        <f t="shared" si="54"/>
        <v>0</v>
      </c>
      <c r="T142" s="126">
        <f t="shared" si="55"/>
        <v>0</v>
      </c>
      <c r="U142" s="161">
        <f t="shared" si="45"/>
        <v>0</v>
      </c>
      <c r="V142" s="157">
        <f t="shared" si="56"/>
        <v>0</v>
      </c>
      <c r="W142" s="126">
        <f t="shared" si="57"/>
        <v>0</v>
      </c>
      <c r="X142" s="126">
        <f t="shared" si="58"/>
        <v>0</v>
      </c>
      <c r="Y142" s="161">
        <f t="shared" si="46"/>
        <v>0</v>
      </c>
      <c r="Z142" s="126">
        <f t="shared" si="59"/>
        <v>0</v>
      </c>
      <c r="AA142" s="126">
        <f t="shared" si="60"/>
        <v>0</v>
      </c>
      <c r="AB142" s="165">
        <f t="shared" si="47"/>
        <v>0</v>
      </c>
      <c r="AC142" s="164">
        <f t="shared" si="61"/>
        <v>0</v>
      </c>
    </row>
    <row r="143" spans="1:29" x14ac:dyDescent="0.2">
      <c r="A143" s="10">
        <f>+IF(OR(D143&gt;0,J143&gt;0),MAX(A$14:A142)+1,0)</f>
        <v>0</v>
      </c>
      <c r="B143" s="11"/>
      <c r="C143" s="11"/>
      <c r="D143" s="376"/>
      <c r="E143" s="11"/>
      <c r="F143" s="376"/>
      <c r="G143" s="11"/>
      <c r="H143" s="376"/>
      <c r="I143" s="573">
        <f t="shared" ref="I143:I174" si="62">+E143+G143</f>
        <v>0</v>
      </c>
      <c r="J143" s="135">
        <f t="shared" ref="J143:J174" si="63">+F143+H143</f>
        <v>0</v>
      </c>
      <c r="K143" s="11"/>
      <c r="L143" s="11"/>
      <c r="M143" s="135">
        <f t="shared" si="48"/>
        <v>0</v>
      </c>
      <c r="N143" s="576"/>
      <c r="O143" s="136">
        <f t="shared" ref="O143:O174" si="64">+M143*N143</f>
        <v>0</v>
      </c>
      <c r="P143" s="126">
        <f t="shared" ref="P143:P174" si="65">+O143*C143</f>
        <v>0</v>
      </c>
      <c r="Q143" s="126">
        <f t="shared" ref="Q143:Q174" si="66">+O143*E143+O143*G143*0.8</f>
        <v>0</v>
      </c>
      <c r="R143" s="161">
        <f t="shared" si="44"/>
        <v>0</v>
      </c>
      <c r="S143" s="126">
        <f t="shared" ref="S143:S174" si="67">+($O143-$AD$6)/$AD$8*C143</f>
        <v>0</v>
      </c>
      <c r="T143" s="126">
        <f t="shared" ref="T143:T174" si="68">+($O143-$AD$6)/$AD$8*E143+($O143-$AD$6)/$AD$8*G143*0.8</f>
        <v>0</v>
      </c>
      <c r="U143" s="161">
        <f t="shared" si="45"/>
        <v>0</v>
      </c>
      <c r="V143" s="157">
        <f t="shared" ref="V143:V174" si="69">+U143*AE$10</f>
        <v>0</v>
      </c>
      <c r="W143" s="126">
        <f t="shared" ref="W143:W174" si="70">+O143*D143</f>
        <v>0</v>
      </c>
      <c r="X143" s="126">
        <f t="shared" ref="X143:X174" si="71">+O143*F143+O143*H143*0.8</f>
        <v>0</v>
      </c>
      <c r="Y143" s="161">
        <f t="shared" si="46"/>
        <v>0</v>
      </c>
      <c r="Z143" s="126">
        <f t="shared" ref="Z143:Z174" si="72">+($O143-$AD$6)/$AD$8*$D143</f>
        <v>0</v>
      </c>
      <c r="AA143" s="126">
        <f t="shared" ref="AA143:AA174" si="73">+($O143-$AD$6)/$AD$8*$F143+($O143-$AD$6)/$AD$8*$H143*0.8</f>
        <v>0</v>
      </c>
      <c r="AB143" s="165">
        <f t="shared" si="47"/>
        <v>0</v>
      </c>
      <c r="AC143" s="164">
        <f t="shared" ref="AC143:AC174" si="74">+AB143*AF$10</f>
        <v>0</v>
      </c>
    </row>
    <row r="144" spans="1:29" x14ac:dyDescent="0.2">
      <c r="A144" s="10">
        <f>+IF(OR(D144&gt;0,J144&gt;0),MAX(A$14:A143)+1,0)</f>
        <v>0</v>
      </c>
      <c r="B144" s="11"/>
      <c r="C144" s="11"/>
      <c r="D144" s="376"/>
      <c r="E144" s="11"/>
      <c r="F144" s="376"/>
      <c r="G144" s="11"/>
      <c r="H144" s="376"/>
      <c r="I144" s="573">
        <f t="shared" si="62"/>
        <v>0</v>
      </c>
      <c r="J144" s="135">
        <f t="shared" si="63"/>
        <v>0</v>
      </c>
      <c r="K144" s="11"/>
      <c r="L144" s="11"/>
      <c r="M144" s="135">
        <f t="shared" si="48"/>
        <v>0</v>
      </c>
      <c r="N144" s="576"/>
      <c r="O144" s="136">
        <f t="shared" si="64"/>
        <v>0</v>
      </c>
      <c r="P144" s="126">
        <f t="shared" si="65"/>
        <v>0</v>
      </c>
      <c r="Q144" s="126">
        <f t="shared" si="66"/>
        <v>0</v>
      </c>
      <c r="R144" s="161">
        <f t="shared" ref="R144:R194" si="75">+P144+Q144</f>
        <v>0</v>
      </c>
      <c r="S144" s="126">
        <f t="shared" si="67"/>
        <v>0</v>
      </c>
      <c r="T144" s="126">
        <f t="shared" si="68"/>
        <v>0</v>
      </c>
      <c r="U144" s="161">
        <f t="shared" ref="U144:U194" si="76">+S144+T144</f>
        <v>0</v>
      </c>
      <c r="V144" s="157">
        <f t="shared" si="69"/>
        <v>0</v>
      </c>
      <c r="W144" s="126">
        <f t="shared" si="70"/>
        <v>0</v>
      </c>
      <c r="X144" s="126">
        <f t="shared" si="71"/>
        <v>0</v>
      </c>
      <c r="Y144" s="161">
        <f t="shared" ref="Y144:Y194" si="77">+W144+X144</f>
        <v>0</v>
      </c>
      <c r="Z144" s="126">
        <f t="shared" si="72"/>
        <v>0</v>
      </c>
      <c r="AA144" s="126">
        <f t="shared" si="73"/>
        <v>0</v>
      </c>
      <c r="AB144" s="165">
        <f t="shared" ref="AB144:AB194" si="78">+Z144+AA144</f>
        <v>0</v>
      </c>
      <c r="AC144" s="164">
        <f t="shared" si="74"/>
        <v>0</v>
      </c>
    </row>
    <row r="145" spans="1:29" x14ac:dyDescent="0.2">
      <c r="A145" s="10">
        <f>+IF(OR(D145&gt;0,J145&gt;0),MAX(A$14:A144)+1,0)</f>
        <v>0</v>
      </c>
      <c r="B145" s="11"/>
      <c r="C145" s="11"/>
      <c r="D145" s="376"/>
      <c r="E145" s="11"/>
      <c r="F145" s="376"/>
      <c r="G145" s="11"/>
      <c r="H145" s="376"/>
      <c r="I145" s="573">
        <f t="shared" si="62"/>
        <v>0</v>
      </c>
      <c r="J145" s="135">
        <f t="shared" si="63"/>
        <v>0</v>
      </c>
      <c r="K145" s="11"/>
      <c r="L145" s="11"/>
      <c r="M145" s="135">
        <f t="shared" ref="M145:M193" si="79">+K145+L145</f>
        <v>0</v>
      </c>
      <c r="N145" s="576"/>
      <c r="O145" s="136">
        <f t="shared" si="64"/>
        <v>0</v>
      </c>
      <c r="P145" s="126">
        <f t="shared" si="65"/>
        <v>0</v>
      </c>
      <c r="Q145" s="126">
        <f t="shared" si="66"/>
        <v>0</v>
      </c>
      <c r="R145" s="161">
        <f t="shared" si="75"/>
        <v>0</v>
      </c>
      <c r="S145" s="126">
        <f t="shared" si="67"/>
        <v>0</v>
      </c>
      <c r="T145" s="126">
        <f t="shared" si="68"/>
        <v>0</v>
      </c>
      <c r="U145" s="161">
        <f t="shared" si="76"/>
        <v>0</v>
      </c>
      <c r="V145" s="157">
        <f t="shared" si="69"/>
        <v>0</v>
      </c>
      <c r="W145" s="126">
        <f t="shared" si="70"/>
        <v>0</v>
      </c>
      <c r="X145" s="126">
        <f t="shared" si="71"/>
        <v>0</v>
      </c>
      <c r="Y145" s="161">
        <f t="shared" si="77"/>
        <v>0</v>
      </c>
      <c r="Z145" s="126">
        <f t="shared" si="72"/>
        <v>0</v>
      </c>
      <c r="AA145" s="126">
        <f t="shared" si="73"/>
        <v>0</v>
      </c>
      <c r="AB145" s="165">
        <f t="shared" si="78"/>
        <v>0</v>
      </c>
      <c r="AC145" s="164">
        <f t="shared" si="74"/>
        <v>0</v>
      </c>
    </row>
    <row r="146" spans="1:29" x14ac:dyDescent="0.2">
      <c r="A146" s="10">
        <f>+IF(OR(D146&gt;0,J146&gt;0),MAX(A$14:A145)+1,0)</f>
        <v>0</v>
      </c>
      <c r="B146" s="11"/>
      <c r="C146" s="11"/>
      <c r="D146" s="376"/>
      <c r="E146" s="11"/>
      <c r="F146" s="376"/>
      <c r="G146" s="11"/>
      <c r="H146" s="376"/>
      <c r="I146" s="573">
        <f t="shared" si="62"/>
        <v>0</v>
      </c>
      <c r="J146" s="135">
        <f t="shared" si="63"/>
        <v>0</v>
      </c>
      <c r="K146" s="11"/>
      <c r="L146" s="11"/>
      <c r="M146" s="135">
        <f t="shared" si="79"/>
        <v>0</v>
      </c>
      <c r="N146" s="576"/>
      <c r="O146" s="136">
        <f t="shared" si="64"/>
        <v>0</v>
      </c>
      <c r="P146" s="126">
        <f t="shared" si="65"/>
        <v>0</v>
      </c>
      <c r="Q146" s="126">
        <f t="shared" si="66"/>
        <v>0</v>
      </c>
      <c r="R146" s="161">
        <f t="shared" si="75"/>
        <v>0</v>
      </c>
      <c r="S146" s="126">
        <f t="shared" si="67"/>
        <v>0</v>
      </c>
      <c r="T146" s="126">
        <f t="shared" si="68"/>
        <v>0</v>
      </c>
      <c r="U146" s="161">
        <f t="shared" si="76"/>
        <v>0</v>
      </c>
      <c r="V146" s="157">
        <f t="shared" si="69"/>
        <v>0</v>
      </c>
      <c r="W146" s="126">
        <f t="shared" si="70"/>
        <v>0</v>
      </c>
      <c r="X146" s="126">
        <f t="shared" si="71"/>
        <v>0</v>
      </c>
      <c r="Y146" s="161">
        <f t="shared" si="77"/>
        <v>0</v>
      </c>
      <c r="Z146" s="126">
        <f t="shared" si="72"/>
        <v>0</v>
      </c>
      <c r="AA146" s="126">
        <f t="shared" si="73"/>
        <v>0</v>
      </c>
      <c r="AB146" s="165">
        <f t="shared" si="78"/>
        <v>0</v>
      </c>
      <c r="AC146" s="164">
        <f t="shared" si="74"/>
        <v>0</v>
      </c>
    </row>
    <row r="147" spans="1:29" x14ac:dyDescent="0.2">
      <c r="A147" s="10">
        <f>+IF(OR(D147&gt;0,J147&gt;0),MAX(A$14:A146)+1,0)</f>
        <v>0</v>
      </c>
      <c r="B147" s="11"/>
      <c r="C147" s="11"/>
      <c r="D147" s="376"/>
      <c r="E147" s="11"/>
      <c r="F147" s="376"/>
      <c r="G147" s="11"/>
      <c r="H147" s="376"/>
      <c r="I147" s="573">
        <f t="shared" si="62"/>
        <v>0</v>
      </c>
      <c r="J147" s="135">
        <f t="shared" si="63"/>
        <v>0</v>
      </c>
      <c r="K147" s="11"/>
      <c r="L147" s="11"/>
      <c r="M147" s="135">
        <f t="shared" si="79"/>
        <v>0</v>
      </c>
      <c r="N147" s="576"/>
      <c r="O147" s="136">
        <f t="shared" si="64"/>
        <v>0</v>
      </c>
      <c r="P147" s="126">
        <f t="shared" si="65"/>
        <v>0</v>
      </c>
      <c r="Q147" s="126">
        <f t="shared" si="66"/>
        <v>0</v>
      </c>
      <c r="R147" s="161">
        <f t="shared" si="75"/>
        <v>0</v>
      </c>
      <c r="S147" s="126">
        <f t="shared" si="67"/>
        <v>0</v>
      </c>
      <c r="T147" s="126">
        <f t="shared" si="68"/>
        <v>0</v>
      </c>
      <c r="U147" s="161">
        <f t="shared" si="76"/>
        <v>0</v>
      </c>
      <c r="V147" s="157">
        <f t="shared" si="69"/>
        <v>0</v>
      </c>
      <c r="W147" s="126">
        <f t="shared" si="70"/>
        <v>0</v>
      </c>
      <c r="X147" s="126">
        <f t="shared" si="71"/>
        <v>0</v>
      </c>
      <c r="Y147" s="161">
        <f t="shared" si="77"/>
        <v>0</v>
      </c>
      <c r="Z147" s="126">
        <f t="shared" si="72"/>
        <v>0</v>
      </c>
      <c r="AA147" s="126">
        <f t="shared" si="73"/>
        <v>0</v>
      </c>
      <c r="AB147" s="165">
        <f t="shared" si="78"/>
        <v>0</v>
      </c>
      <c r="AC147" s="164">
        <f t="shared" si="74"/>
        <v>0</v>
      </c>
    </row>
    <row r="148" spans="1:29" x14ac:dyDescent="0.2">
      <c r="A148" s="10">
        <f>+IF(OR(D148&gt;0,J148&gt;0),MAX(A$14:A147)+1,0)</f>
        <v>0</v>
      </c>
      <c r="B148" s="11"/>
      <c r="C148" s="11"/>
      <c r="D148" s="376"/>
      <c r="E148" s="11"/>
      <c r="F148" s="376"/>
      <c r="G148" s="11"/>
      <c r="H148" s="376"/>
      <c r="I148" s="573">
        <f t="shared" si="62"/>
        <v>0</v>
      </c>
      <c r="J148" s="135">
        <f t="shared" si="63"/>
        <v>0</v>
      </c>
      <c r="K148" s="11"/>
      <c r="L148" s="11"/>
      <c r="M148" s="135">
        <f t="shared" si="79"/>
        <v>0</v>
      </c>
      <c r="N148" s="576"/>
      <c r="O148" s="136">
        <f t="shared" si="64"/>
        <v>0</v>
      </c>
      <c r="P148" s="126">
        <f t="shared" si="65"/>
        <v>0</v>
      </c>
      <c r="Q148" s="126">
        <f t="shared" si="66"/>
        <v>0</v>
      </c>
      <c r="R148" s="161">
        <f t="shared" si="75"/>
        <v>0</v>
      </c>
      <c r="S148" s="126">
        <f t="shared" si="67"/>
        <v>0</v>
      </c>
      <c r="T148" s="126">
        <f t="shared" si="68"/>
        <v>0</v>
      </c>
      <c r="U148" s="161">
        <f t="shared" si="76"/>
        <v>0</v>
      </c>
      <c r="V148" s="157">
        <f t="shared" si="69"/>
        <v>0</v>
      </c>
      <c r="W148" s="126">
        <f t="shared" si="70"/>
        <v>0</v>
      </c>
      <c r="X148" s="126">
        <f t="shared" si="71"/>
        <v>0</v>
      </c>
      <c r="Y148" s="161">
        <f t="shared" si="77"/>
        <v>0</v>
      </c>
      <c r="Z148" s="126">
        <f t="shared" si="72"/>
        <v>0</v>
      </c>
      <c r="AA148" s="126">
        <f t="shared" si="73"/>
        <v>0</v>
      </c>
      <c r="AB148" s="165">
        <f t="shared" si="78"/>
        <v>0</v>
      </c>
      <c r="AC148" s="164">
        <f t="shared" si="74"/>
        <v>0</v>
      </c>
    </row>
    <row r="149" spans="1:29" x14ac:dyDescent="0.2">
      <c r="A149" s="10">
        <f>+IF(OR(D149&gt;0,J149&gt;0),MAX(A$14:A148)+1,0)</f>
        <v>0</v>
      </c>
      <c r="B149" s="11"/>
      <c r="C149" s="11"/>
      <c r="D149" s="376"/>
      <c r="E149" s="11"/>
      <c r="F149" s="376"/>
      <c r="G149" s="11"/>
      <c r="H149" s="376"/>
      <c r="I149" s="573">
        <f t="shared" si="62"/>
        <v>0</v>
      </c>
      <c r="J149" s="135">
        <f t="shared" si="63"/>
        <v>0</v>
      </c>
      <c r="K149" s="11"/>
      <c r="L149" s="11"/>
      <c r="M149" s="135">
        <f t="shared" si="79"/>
        <v>0</v>
      </c>
      <c r="N149" s="576"/>
      <c r="O149" s="136">
        <f t="shared" si="64"/>
        <v>0</v>
      </c>
      <c r="P149" s="126">
        <f t="shared" si="65"/>
        <v>0</v>
      </c>
      <c r="Q149" s="126">
        <f t="shared" si="66"/>
        <v>0</v>
      </c>
      <c r="R149" s="161">
        <f t="shared" si="75"/>
        <v>0</v>
      </c>
      <c r="S149" s="126">
        <f t="shared" si="67"/>
        <v>0</v>
      </c>
      <c r="T149" s="126">
        <f t="shared" si="68"/>
        <v>0</v>
      </c>
      <c r="U149" s="161">
        <f t="shared" si="76"/>
        <v>0</v>
      </c>
      <c r="V149" s="157">
        <f t="shared" si="69"/>
        <v>0</v>
      </c>
      <c r="W149" s="126">
        <f t="shared" si="70"/>
        <v>0</v>
      </c>
      <c r="X149" s="126">
        <f t="shared" si="71"/>
        <v>0</v>
      </c>
      <c r="Y149" s="161">
        <f t="shared" si="77"/>
        <v>0</v>
      </c>
      <c r="Z149" s="126">
        <f t="shared" si="72"/>
        <v>0</v>
      </c>
      <c r="AA149" s="126">
        <f t="shared" si="73"/>
        <v>0</v>
      </c>
      <c r="AB149" s="165">
        <f t="shared" si="78"/>
        <v>0</v>
      </c>
      <c r="AC149" s="164">
        <f t="shared" si="74"/>
        <v>0</v>
      </c>
    </row>
    <row r="150" spans="1:29" x14ac:dyDescent="0.2">
      <c r="A150" s="10">
        <f>+IF(OR(D150&gt;0,J150&gt;0),MAX(A$14:A149)+1,0)</f>
        <v>0</v>
      </c>
      <c r="B150" s="11"/>
      <c r="C150" s="11"/>
      <c r="D150" s="376"/>
      <c r="E150" s="11"/>
      <c r="F150" s="376"/>
      <c r="G150" s="11"/>
      <c r="H150" s="376"/>
      <c r="I150" s="573">
        <f t="shared" si="62"/>
        <v>0</v>
      </c>
      <c r="J150" s="135">
        <f t="shared" si="63"/>
        <v>0</v>
      </c>
      <c r="K150" s="11"/>
      <c r="L150" s="11"/>
      <c r="M150" s="135">
        <f t="shared" si="79"/>
        <v>0</v>
      </c>
      <c r="N150" s="576"/>
      <c r="O150" s="136">
        <f t="shared" si="64"/>
        <v>0</v>
      </c>
      <c r="P150" s="126">
        <f t="shared" si="65"/>
        <v>0</v>
      </c>
      <c r="Q150" s="126">
        <f t="shared" si="66"/>
        <v>0</v>
      </c>
      <c r="R150" s="161">
        <f t="shared" si="75"/>
        <v>0</v>
      </c>
      <c r="S150" s="126">
        <f t="shared" si="67"/>
        <v>0</v>
      </c>
      <c r="T150" s="126">
        <f t="shared" si="68"/>
        <v>0</v>
      </c>
      <c r="U150" s="161">
        <f t="shared" si="76"/>
        <v>0</v>
      </c>
      <c r="V150" s="157">
        <f t="shared" si="69"/>
        <v>0</v>
      </c>
      <c r="W150" s="126">
        <f t="shared" si="70"/>
        <v>0</v>
      </c>
      <c r="X150" s="126">
        <f t="shared" si="71"/>
        <v>0</v>
      </c>
      <c r="Y150" s="161">
        <f t="shared" si="77"/>
        <v>0</v>
      </c>
      <c r="Z150" s="126">
        <f t="shared" si="72"/>
        <v>0</v>
      </c>
      <c r="AA150" s="126">
        <f t="shared" si="73"/>
        <v>0</v>
      </c>
      <c r="AB150" s="165">
        <f t="shared" si="78"/>
        <v>0</v>
      </c>
      <c r="AC150" s="164">
        <f t="shared" si="74"/>
        <v>0</v>
      </c>
    </row>
    <row r="151" spans="1:29" x14ac:dyDescent="0.2">
      <c r="A151" s="10">
        <f>+IF(OR(D151&gt;0,J151&gt;0),MAX(A$14:A150)+1,0)</f>
        <v>0</v>
      </c>
      <c r="B151" s="11"/>
      <c r="C151" s="11"/>
      <c r="D151" s="376"/>
      <c r="E151" s="11"/>
      <c r="F151" s="376"/>
      <c r="G151" s="11"/>
      <c r="H151" s="376"/>
      <c r="I151" s="573">
        <f t="shared" si="62"/>
        <v>0</v>
      </c>
      <c r="J151" s="135">
        <f t="shared" si="63"/>
        <v>0</v>
      </c>
      <c r="K151" s="11"/>
      <c r="L151" s="11"/>
      <c r="M151" s="135">
        <f t="shared" si="79"/>
        <v>0</v>
      </c>
      <c r="N151" s="576"/>
      <c r="O151" s="136">
        <f t="shared" si="64"/>
        <v>0</v>
      </c>
      <c r="P151" s="126">
        <f t="shared" si="65"/>
        <v>0</v>
      </c>
      <c r="Q151" s="126">
        <f t="shared" si="66"/>
        <v>0</v>
      </c>
      <c r="R151" s="161">
        <f t="shared" si="75"/>
        <v>0</v>
      </c>
      <c r="S151" s="126">
        <f t="shared" si="67"/>
        <v>0</v>
      </c>
      <c r="T151" s="126">
        <f t="shared" si="68"/>
        <v>0</v>
      </c>
      <c r="U151" s="161">
        <f t="shared" si="76"/>
        <v>0</v>
      </c>
      <c r="V151" s="157">
        <f t="shared" si="69"/>
        <v>0</v>
      </c>
      <c r="W151" s="126">
        <f t="shared" si="70"/>
        <v>0</v>
      </c>
      <c r="X151" s="126">
        <f t="shared" si="71"/>
        <v>0</v>
      </c>
      <c r="Y151" s="161">
        <f t="shared" si="77"/>
        <v>0</v>
      </c>
      <c r="Z151" s="126">
        <f t="shared" si="72"/>
        <v>0</v>
      </c>
      <c r="AA151" s="126">
        <f t="shared" si="73"/>
        <v>0</v>
      </c>
      <c r="AB151" s="165">
        <f t="shared" si="78"/>
        <v>0</v>
      </c>
      <c r="AC151" s="164">
        <f t="shared" si="74"/>
        <v>0</v>
      </c>
    </row>
    <row r="152" spans="1:29" x14ac:dyDescent="0.2">
      <c r="A152" s="10">
        <f>+IF(OR(D152&gt;0,J152&gt;0),MAX(A$14:A151)+1,0)</f>
        <v>0</v>
      </c>
      <c r="B152" s="11"/>
      <c r="C152" s="11"/>
      <c r="D152" s="376"/>
      <c r="E152" s="11"/>
      <c r="F152" s="376"/>
      <c r="G152" s="11"/>
      <c r="H152" s="376"/>
      <c r="I152" s="573">
        <f t="shared" si="62"/>
        <v>0</v>
      </c>
      <c r="J152" s="135">
        <f t="shared" si="63"/>
        <v>0</v>
      </c>
      <c r="K152" s="11"/>
      <c r="L152" s="11"/>
      <c r="M152" s="135">
        <f t="shared" si="79"/>
        <v>0</v>
      </c>
      <c r="N152" s="576"/>
      <c r="O152" s="136">
        <f t="shared" si="64"/>
        <v>0</v>
      </c>
      <c r="P152" s="126">
        <f t="shared" si="65"/>
        <v>0</v>
      </c>
      <c r="Q152" s="126">
        <f t="shared" si="66"/>
        <v>0</v>
      </c>
      <c r="R152" s="161">
        <f t="shared" si="75"/>
        <v>0</v>
      </c>
      <c r="S152" s="126">
        <f t="shared" si="67"/>
        <v>0</v>
      </c>
      <c r="T152" s="126">
        <f t="shared" si="68"/>
        <v>0</v>
      </c>
      <c r="U152" s="161">
        <f t="shared" si="76"/>
        <v>0</v>
      </c>
      <c r="V152" s="157">
        <f t="shared" si="69"/>
        <v>0</v>
      </c>
      <c r="W152" s="126">
        <f t="shared" si="70"/>
        <v>0</v>
      </c>
      <c r="X152" s="126">
        <f t="shared" si="71"/>
        <v>0</v>
      </c>
      <c r="Y152" s="161">
        <f t="shared" si="77"/>
        <v>0</v>
      </c>
      <c r="Z152" s="126">
        <f t="shared" si="72"/>
        <v>0</v>
      </c>
      <c r="AA152" s="126">
        <f t="shared" si="73"/>
        <v>0</v>
      </c>
      <c r="AB152" s="165">
        <f t="shared" si="78"/>
        <v>0</v>
      </c>
      <c r="AC152" s="164">
        <f t="shared" si="74"/>
        <v>0</v>
      </c>
    </row>
    <row r="153" spans="1:29" x14ac:dyDescent="0.2">
      <c r="A153" s="10">
        <f>+IF(OR(D153&gt;0,J153&gt;0),MAX(A$14:A152)+1,0)</f>
        <v>0</v>
      </c>
      <c r="B153" s="11"/>
      <c r="C153" s="11"/>
      <c r="D153" s="376"/>
      <c r="E153" s="11"/>
      <c r="F153" s="376"/>
      <c r="G153" s="11"/>
      <c r="H153" s="376"/>
      <c r="I153" s="573">
        <f t="shared" si="62"/>
        <v>0</v>
      </c>
      <c r="J153" s="135">
        <f t="shared" si="63"/>
        <v>0</v>
      </c>
      <c r="K153" s="11"/>
      <c r="L153" s="11"/>
      <c r="M153" s="135">
        <f t="shared" si="79"/>
        <v>0</v>
      </c>
      <c r="N153" s="576"/>
      <c r="O153" s="136">
        <f t="shared" si="64"/>
        <v>0</v>
      </c>
      <c r="P153" s="126">
        <f t="shared" si="65"/>
        <v>0</v>
      </c>
      <c r="Q153" s="126">
        <f t="shared" si="66"/>
        <v>0</v>
      </c>
      <c r="R153" s="161">
        <f t="shared" si="75"/>
        <v>0</v>
      </c>
      <c r="S153" s="126">
        <f t="shared" si="67"/>
        <v>0</v>
      </c>
      <c r="T153" s="126">
        <f t="shared" si="68"/>
        <v>0</v>
      </c>
      <c r="U153" s="161">
        <f t="shared" si="76"/>
        <v>0</v>
      </c>
      <c r="V153" s="157">
        <f t="shared" si="69"/>
        <v>0</v>
      </c>
      <c r="W153" s="126">
        <f t="shared" si="70"/>
        <v>0</v>
      </c>
      <c r="X153" s="126">
        <f t="shared" si="71"/>
        <v>0</v>
      </c>
      <c r="Y153" s="161">
        <f t="shared" si="77"/>
        <v>0</v>
      </c>
      <c r="Z153" s="126">
        <f t="shared" si="72"/>
        <v>0</v>
      </c>
      <c r="AA153" s="126">
        <f t="shared" si="73"/>
        <v>0</v>
      </c>
      <c r="AB153" s="165">
        <f t="shared" si="78"/>
        <v>0</v>
      </c>
      <c r="AC153" s="164">
        <f t="shared" si="74"/>
        <v>0</v>
      </c>
    </row>
    <row r="154" spans="1:29" x14ac:dyDescent="0.2">
      <c r="A154" s="10">
        <f>+IF(OR(D154&gt;0,J154&gt;0),MAX(A$14:A153)+1,0)</f>
        <v>0</v>
      </c>
      <c r="B154" s="11"/>
      <c r="C154" s="11"/>
      <c r="D154" s="376"/>
      <c r="E154" s="11"/>
      <c r="F154" s="376"/>
      <c r="G154" s="11"/>
      <c r="H154" s="376"/>
      <c r="I154" s="573">
        <f t="shared" si="62"/>
        <v>0</v>
      </c>
      <c r="J154" s="135">
        <f t="shared" si="63"/>
        <v>0</v>
      </c>
      <c r="K154" s="11"/>
      <c r="L154" s="11"/>
      <c r="M154" s="135">
        <f t="shared" si="79"/>
        <v>0</v>
      </c>
      <c r="N154" s="576"/>
      <c r="O154" s="136">
        <f t="shared" si="64"/>
        <v>0</v>
      </c>
      <c r="P154" s="126">
        <f t="shared" si="65"/>
        <v>0</v>
      </c>
      <c r="Q154" s="126">
        <f t="shared" si="66"/>
        <v>0</v>
      </c>
      <c r="R154" s="161">
        <f t="shared" si="75"/>
        <v>0</v>
      </c>
      <c r="S154" s="126">
        <f t="shared" si="67"/>
        <v>0</v>
      </c>
      <c r="T154" s="126">
        <f t="shared" si="68"/>
        <v>0</v>
      </c>
      <c r="U154" s="161">
        <f t="shared" si="76"/>
        <v>0</v>
      </c>
      <c r="V154" s="157">
        <f t="shared" si="69"/>
        <v>0</v>
      </c>
      <c r="W154" s="126">
        <f t="shared" si="70"/>
        <v>0</v>
      </c>
      <c r="X154" s="126">
        <f t="shared" si="71"/>
        <v>0</v>
      </c>
      <c r="Y154" s="161">
        <f t="shared" si="77"/>
        <v>0</v>
      </c>
      <c r="Z154" s="126">
        <f t="shared" si="72"/>
        <v>0</v>
      </c>
      <c r="AA154" s="126">
        <f t="shared" si="73"/>
        <v>0</v>
      </c>
      <c r="AB154" s="165">
        <f t="shared" si="78"/>
        <v>0</v>
      </c>
      <c r="AC154" s="164">
        <f t="shared" si="74"/>
        <v>0</v>
      </c>
    </row>
    <row r="155" spans="1:29" x14ac:dyDescent="0.2">
      <c r="A155" s="10">
        <f>+IF(OR(D155&gt;0,J155&gt;0),MAX(A$14:A154)+1,0)</f>
        <v>0</v>
      </c>
      <c r="B155" s="11"/>
      <c r="C155" s="11"/>
      <c r="D155" s="376"/>
      <c r="E155" s="11"/>
      <c r="F155" s="376"/>
      <c r="G155" s="11"/>
      <c r="H155" s="376"/>
      <c r="I155" s="573">
        <f t="shared" si="62"/>
        <v>0</v>
      </c>
      <c r="J155" s="135">
        <f t="shared" si="63"/>
        <v>0</v>
      </c>
      <c r="K155" s="11"/>
      <c r="L155" s="11"/>
      <c r="M155" s="135">
        <f t="shared" si="79"/>
        <v>0</v>
      </c>
      <c r="N155" s="576"/>
      <c r="O155" s="136">
        <f t="shared" si="64"/>
        <v>0</v>
      </c>
      <c r="P155" s="126">
        <f t="shared" si="65"/>
        <v>0</v>
      </c>
      <c r="Q155" s="126">
        <f t="shared" si="66"/>
        <v>0</v>
      </c>
      <c r="R155" s="161">
        <f t="shared" si="75"/>
        <v>0</v>
      </c>
      <c r="S155" s="126">
        <f t="shared" si="67"/>
        <v>0</v>
      </c>
      <c r="T155" s="126">
        <f t="shared" si="68"/>
        <v>0</v>
      </c>
      <c r="U155" s="161">
        <f t="shared" si="76"/>
        <v>0</v>
      </c>
      <c r="V155" s="157">
        <f t="shared" si="69"/>
        <v>0</v>
      </c>
      <c r="W155" s="126">
        <f t="shared" si="70"/>
        <v>0</v>
      </c>
      <c r="X155" s="126">
        <f t="shared" si="71"/>
        <v>0</v>
      </c>
      <c r="Y155" s="161">
        <f t="shared" si="77"/>
        <v>0</v>
      </c>
      <c r="Z155" s="126">
        <f t="shared" si="72"/>
        <v>0</v>
      </c>
      <c r="AA155" s="126">
        <f t="shared" si="73"/>
        <v>0</v>
      </c>
      <c r="AB155" s="165">
        <f t="shared" si="78"/>
        <v>0</v>
      </c>
      <c r="AC155" s="164">
        <f t="shared" si="74"/>
        <v>0</v>
      </c>
    </row>
    <row r="156" spans="1:29" x14ac:dyDescent="0.2">
      <c r="A156" s="10">
        <f>+IF(OR(D156&gt;0,J156&gt;0),MAX(A$14:A155)+1,0)</f>
        <v>0</v>
      </c>
      <c r="B156" s="11"/>
      <c r="C156" s="11"/>
      <c r="D156" s="376"/>
      <c r="E156" s="11"/>
      <c r="F156" s="376"/>
      <c r="G156" s="11"/>
      <c r="H156" s="376"/>
      <c r="I156" s="573">
        <f t="shared" si="62"/>
        <v>0</v>
      </c>
      <c r="J156" s="135">
        <f t="shared" si="63"/>
        <v>0</v>
      </c>
      <c r="K156" s="11"/>
      <c r="L156" s="11"/>
      <c r="M156" s="135">
        <f t="shared" si="79"/>
        <v>0</v>
      </c>
      <c r="N156" s="576"/>
      <c r="O156" s="136">
        <f t="shared" si="64"/>
        <v>0</v>
      </c>
      <c r="P156" s="126">
        <f t="shared" si="65"/>
        <v>0</v>
      </c>
      <c r="Q156" s="126">
        <f t="shared" si="66"/>
        <v>0</v>
      </c>
      <c r="R156" s="161">
        <f t="shared" si="75"/>
        <v>0</v>
      </c>
      <c r="S156" s="126">
        <f t="shared" si="67"/>
        <v>0</v>
      </c>
      <c r="T156" s="126">
        <f t="shared" si="68"/>
        <v>0</v>
      </c>
      <c r="U156" s="161">
        <f t="shared" si="76"/>
        <v>0</v>
      </c>
      <c r="V156" s="157">
        <f t="shared" si="69"/>
        <v>0</v>
      </c>
      <c r="W156" s="126">
        <f t="shared" si="70"/>
        <v>0</v>
      </c>
      <c r="X156" s="126">
        <f t="shared" si="71"/>
        <v>0</v>
      </c>
      <c r="Y156" s="161">
        <f t="shared" si="77"/>
        <v>0</v>
      </c>
      <c r="Z156" s="126">
        <f t="shared" si="72"/>
        <v>0</v>
      </c>
      <c r="AA156" s="126">
        <f t="shared" si="73"/>
        <v>0</v>
      </c>
      <c r="AB156" s="165">
        <f t="shared" si="78"/>
        <v>0</v>
      </c>
      <c r="AC156" s="164">
        <f t="shared" si="74"/>
        <v>0</v>
      </c>
    </row>
    <row r="157" spans="1:29" x14ac:dyDescent="0.2">
      <c r="A157" s="10">
        <f>+IF(OR(D157&gt;0,J157&gt;0),MAX(A$14:A156)+1,0)</f>
        <v>0</v>
      </c>
      <c r="B157" s="11"/>
      <c r="C157" s="11"/>
      <c r="D157" s="376"/>
      <c r="E157" s="11"/>
      <c r="F157" s="376"/>
      <c r="G157" s="11"/>
      <c r="H157" s="376"/>
      <c r="I157" s="573">
        <f t="shared" si="62"/>
        <v>0</v>
      </c>
      <c r="J157" s="135">
        <f t="shared" si="63"/>
        <v>0</v>
      </c>
      <c r="K157" s="11"/>
      <c r="L157" s="11"/>
      <c r="M157" s="135">
        <f t="shared" si="79"/>
        <v>0</v>
      </c>
      <c r="N157" s="576"/>
      <c r="O157" s="136">
        <f t="shared" si="64"/>
        <v>0</v>
      </c>
      <c r="P157" s="126">
        <f t="shared" si="65"/>
        <v>0</v>
      </c>
      <c r="Q157" s="126">
        <f t="shared" si="66"/>
        <v>0</v>
      </c>
      <c r="R157" s="161">
        <f t="shared" si="75"/>
        <v>0</v>
      </c>
      <c r="S157" s="126">
        <f t="shared" si="67"/>
        <v>0</v>
      </c>
      <c r="T157" s="126">
        <f t="shared" si="68"/>
        <v>0</v>
      </c>
      <c r="U157" s="161">
        <f t="shared" si="76"/>
        <v>0</v>
      </c>
      <c r="V157" s="157">
        <f t="shared" si="69"/>
        <v>0</v>
      </c>
      <c r="W157" s="126">
        <f t="shared" si="70"/>
        <v>0</v>
      </c>
      <c r="X157" s="126">
        <f t="shared" si="71"/>
        <v>0</v>
      </c>
      <c r="Y157" s="161">
        <f t="shared" si="77"/>
        <v>0</v>
      </c>
      <c r="Z157" s="126">
        <f t="shared" si="72"/>
        <v>0</v>
      </c>
      <c r="AA157" s="126">
        <f t="shared" si="73"/>
        <v>0</v>
      </c>
      <c r="AB157" s="165">
        <f t="shared" si="78"/>
        <v>0</v>
      </c>
      <c r="AC157" s="164">
        <f t="shared" si="74"/>
        <v>0</v>
      </c>
    </row>
    <row r="158" spans="1:29" x14ac:dyDescent="0.2">
      <c r="A158" s="10">
        <f>+IF(OR(D158&gt;0,J158&gt;0),MAX(A$14:A157)+1,0)</f>
        <v>0</v>
      </c>
      <c r="B158" s="11"/>
      <c r="C158" s="11"/>
      <c r="D158" s="376"/>
      <c r="E158" s="11"/>
      <c r="F158" s="376"/>
      <c r="G158" s="11"/>
      <c r="H158" s="376"/>
      <c r="I158" s="573">
        <f t="shared" si="62"/>
        <v>0</v>
      </c>
      <c r="J158" s="135">
        <f t="shared" si="63"/>
        <v>0</v>
      </c>
      <c r="K158" s="11"/>
      <c r="L158" s="11"/>
      <c r="M158" s="135">
        <f t="shared" si="79"/>
        <v>0</v>
      </c>
      <c r="N158" s="576"/>
      <c r="O158" s="136">
        <f t="shared" si="64"/>
        <v>0</v>
      </c>
      <c r="P158" s="126">
        <f t="shared" si="65"/>
        <v>0</v>
      </c>
      <c r="Q158" s="126">
        <f t="shared" si="66"/>
        <v>0</v>
      </c>
      <c r="R158" s="161">
        <f t="shared" si="75"/>
        <v>0</v>
      </c>
      <c r="S158" s="126">
        <f t="shared" si="67"/>
        <v>0</v>
      </c>
      <c r="T158" s="126">
        <f t="shared" si="68"/>
        <v>0</v>
      </c>
      <c r="U158" s="161">
        <f t="shared" si="76"/>
        <v>0</v>
      </c>
      <c r="V158" s="157">
        <f t="shared" si="69"/>
        <v>0</v>
      </c>
      <c r="W158" s="126">
        <f t="shared" si="70"/>
        <v>0</v>
      </c>
      <c r="X158" s="126">
        <f t="shared" si="71"/>
        <v>0</v>
      </c>
      <c r="Y158" s="161">
        <f t="shared" si="77"/>
        <v>0</v>
      </c>
      <c r="Z158" s="126">
        <f t="shared" si="72"/>
        <v>0</v>
      </c>
      <c r="AA158" s="126">
        <f t="shared" si="73"/>
        <v>0</v>
      </c>
      <c r="AB158" s="165">
        <f t="shared" si="78"/>
        <v>0</v>
      </c>
      <c r="AC158" s="164">
        <f t="shared" si="74"/>
        <v>0</v>
      </c>
    </row>
    <row r="159" spans="1:29" x14ac:dyDescent="0.2">
      <c r="A159" s="10">
        <f>+IF(OR(D159&gt;0,J159&gt;0),MAX(A$14:A158)+1,0)</f>
        <v>0</v>
      </c>
      <c r="B159" s="11"/>
      <c r="C159" s="11"/>
      <c r="D159" s="376"/>
      <c r="E159" s="11"/>
      <c r="F159" s="376"/>
      <c r="G159" s="11"/>
      <c r="H159" s="376"/>
      <c r="I159" s="573">
        <f t="shared" si="62"/>
        <v>0</v>
      </c>
      <c r="J159" s="135">
        <f t="shared" si="63"/>
        <v>0</v>
      </c>
      <c r="K159" s="11"/>
      <c r="L159" s="11"/>
      <c r="M159" s="135">
        <f t="shared" si="79"/>
        <v>0</v>
      </c>
      <c r="N159" s="576"/>
      <c r="O159" s="136">
        <f t="shared" si="64"/>
        <v>0</v>
      </c>
      <c r="P159" s="126">
        <f t="shared" si="65"/>
        <v>0</v>
      </c>
      <c r="Q159" s="126">
        <f t="shared" si="66"/>
        <v>0</v>
      </c>
      <c r="R159" s="161">
        <f t="shared" si="75"/>
        <v>0</v>
      </c>
      <c r="S159" s="126">
        <f t="shared" si="67"/>
        <v>0</v>
      </c>
      <c r="T159" s="126">
        <f t="shared" si="68"/>
        <v>0</v>
      </c>
      <c r="U159" s="161">
        <f t="shared" si="76"/>
        <v>0</v>
      </c>
      <c r="V159" s="157">
        <f t="shared" si="69"/>
        <v>0</v>
      </c>
      <c r="W159" s="126">
        <f t="shared" si="70"/>
        <v>0</v>
      </c>
      <c r="X159" s="126">
        <f t="shared" si="71"/>
        <v>0</v>
      </c>
      <c r="Y159" s="161">
        <f t="shared" si="77"/>
        <v>0</v>
      </c>
      <c r="Z159" s="126">
        <f t="shared" si="72"/>
        <v>0</v>
      </c>
      <c r="AA159" s="126">
        <f t="shared" si="73"/>
        <v>0</v>
      </c>
      <c r="AB159" s="165">
        <f t="shared" si="78"/>
        <v>0</v>
      </c>
      <c r="AC159" s="164">
        <f t="shared" si="74"/>
        <v>0</v>
      </c>
    </row>
    <row r="160" spans="1:29" x14ac:dyDescent="0.2">
      <c r="A160" s="10">
        <f>+IF(OR(D160&gt;0,J160&gt;0),MAX(A$14:A159)+1,0)</f>
        <v>0</v>
      </c>
      <c r="B160" s="11"/>
      <c r="C160" s="11"/>
      <c r="D160" s="376"/>
      <c r="E160" s="11"/>
      <c r="F160" s="376"/>
      <c r="G160" s="11"/>
      <c r="H160" s="376"/>
      <c r="I160" s="573">
        <f t="shared" si="62"/>
        <v>0</v>
      </c>
      <c r="J160" s="135">
        <f t="shared" si="63"/>
        <v>0</v>
      </c>
      <c r="K160" s="11"/>
      <c r="L160" s="11"/>
      <c r="M160" s="135">
        <f t="shared" si="79"/>
        <v>0</v>
      </c>
      <c r="N160" s="576"/>
      <c r="O160" s="136">
        <f t="shared" si="64"/>
        <v>0</v>
      </c>
      <c r="P160" s="126">
        <f t="shared" si="65"/>
        <v>0</v>
      </c>
      <c r="Q160" s="126">
        <f t="shared" si="66"/>
        <v>0</v>
      </c>
      <c r="R160" s="161">
        <f t="shared" si="75"/>
        <v>0</v>
      </c>
      <c r="S160" s="126">
        <f t="shared" si="67"/>
        <v>0</v>
      </c>
      <c r="T160" s="126">
        <f t="shared" si="68"/>
        <v>0</v>
      </c>
      <c r="U160" s="161">
        <f t="shared" si="76"/>
        <v>0</v>
      </c>
      <c r="V160" s="157">
        <f t="shared" si="69"/>
        <v>0</v>
      </c>
      <c r="W160" s="126">
        <f t="shared" si="70"/>
        <v>0</v>
      </c>
      <c r="X160" s="126">
        <f t="shared" si="71"/>
        <v>0</v>
      </c>
      <c r="Y160" s="161">
        <f t="shared" si="77"/>
        <v>0</v>
      </c>
      <c r="Z160" s="126">
        <f t="shared" si="72"/>
        <v>0</v>
      </c>
      <c r="AA160" s="126">
        <f t="shared" si="73"/>
        <v>0</v>
      </c>
      <c r="AB160" s="165">
        <f t="shared" si="78"/>
        <v>0</v>
      </c>
      <c r="AC160" s="164">
        <f t="shared" si="74"/>
        <v>0</v>
      </c>
    </row>
    <row r="161" spans="1:29" x14ac:dyDescent="0.2">
      <c r="A161" s="10">
        <f>+IF(OR(D161&gt;0,J161&gt;0),MAX(A$14:A160)+1,0)</f>
        <v>0</v>
      </c>
      <c r="B161" s="11"/>
      <c r="C161" s="11"/>
      <c r="D161" s="376"/>
      <c r="E161" s="11"/>
      <c r="F161" s="376"/>
      <c r="G161" s="11"/>
      <c r="H161" s="376"/>
      <c r="I161" s="573">
        <f t="shared" si="62"/>
        <v>0</v>
      </c>
      <c r="J161" s="135">
        <f t="shared" si="63"/>
        <v>0</v>
      </c>
      <c r="K161" s="11"/>
      <c r="L161" s="11"/>
      <c r="M161" s="135">
        <f t="shared" si="79"/>
        <v>0</v>
      </c>
      <c r="N161" s="576"/>
      <c r="O161" s="136">
        <f t="shared" si="64"/>
        <v>0</v>
      </c>
      <c r="P161" s="126">
        <f t="shared" si="65"/>
        <v>0</v>
      </c>
      <c r="Q161" s="126">
        <f t="shared" si="66"/>
        <v>0</v>
      </c>
      <c r="R161" s="161">
        <f t="shared" si="75"/>
        <v>0</v>
      </c>
      <c r="S161" s="126">
        <f t="shared" si="67"/>
        <v>0</v>
      </c>
      <c r="T161" s="126">
        <f t="shared" si="68"/>
        <v>0</v>
      </c>
      <c r="U161" s="161">
        <f t="shared" si="76"/>
        <v>0</v>
      </c>
      <c r="V161" s="157">
        <f t="shared" si="69"/>
        <v>0</v>
      </c>
      <c r="W161" s="126">
        <f t="shared" si="70"/>
        <v>0</v>
      </c>
      <c r="X161" s="126">
        <f t="shared" si="71"/>
        <v>0</v>
      </c>
      <c r="Y161" s="161">
        <f t="shared" si="77"/>
        <v>0</v>
      </c>
      <c r="Z161" s="126">
        <f t="shared" si="72"/>
        <v>0</v>
      </c>
      <c r="AA161" s="126">
        <f t="shared" si="73"/>
        <v>0</v>
      </c>
      <c r="AB161" s="165">
        <f t="shared" si="78"/>
        <v>0</v>
      </c>
      <c r="AC161" s="164">
        <f t="shared" si="74"/>
        <v>0</v>
      </c>
    </row>
    <row r="162" spans="1:29" x14ac:dyDescent="0.2">
      <c r="A162" s="10">
        <f>+IF(OR(D162&gt;0,J162&gt;0),MAX(A$14:A161)+1,0)</f>
        <v>0</v>
      </c>
      <c r="B162" s="11"/>
      <c r="C162" s="11"/>
      <c r="D162" s="376"/>
      <c r="E162" s="11"/>
      <c r="F162" s="376"/>
      <c r="G162" s="11"/>
      <c r="H162" s="376"/>
      <c r="I162" s="573">
        <f t="shared" si="62"/>
        <v>0</v>
      </c>
      <c r="J162" s="135">
        <f t="shared" si="63"/>
        <v>0</v>
      </c>
      <c r="K162" s="11"/>
      <c r="L162" s="11"/>
      <c r="M162" s="135">
        <f t="shared" si="79"/>
        <v>0</v>
      </c>
      <c r="N162" s="576"/>
      <c r="O162" s="136">
        <f t="shared" si="64"/>
        <v>0</v>
      </c>
      <c r="P162" s="126">
        <f t="shared" si="65"/>
        <v>0</v>
      </c>
      <c r="Q162" s="126">
        <f t="shared" si="66"/>
        <v>0</v>
      </c>
      <c r="R162" s="161">
        <f t="shared" si="75"/>
        <v>0</v>
      </c>
      <c r="S162" s="126">
        <f t="shared" si="67"/>
        <v>0</v>
      </c>
      <c r="T162" s="126">
        <f t="shared" si="68"/>
        <v>0</v>
      </c>
      <c r="U162" s="161">
        <f t="shared" si="76"/>
        <v>0</v>
      </c>
      <c r="V162" s="157">
        <f t="shared" si="69"/>
        <v>0</v>
      </c>
      <c r="W162" s="126">
        <f t="shared" si="70"/>
        <v>0</v>
      </c>
      <c r="X162" s="126">
        <f t="shared" si="71"/>
        <v>0</v>
      </c>
      <c r="Y162" s="161">
        <f t="shared" si="77"/>
        <v>0</v>
      </c>
      <c r="Z162" s="126">
        <f t="shared" si="72"/>
        <v>0</v>
      </c>
      <c r="AA162" s="126">
        <f t="shared" si="73"/>
        <v>0</v>
      </c>
      <c r="AB162" s="165">
        <f t="shared" si="78"/>
        <v>0</v>
      </c>
      <c r="AC162" s="164">
        <f t="shared" si="74"/>
        <v>0</v>
      </c>
    </row>
    <row r="163" spans="1:29" x14ac:dyDescent="0.2">
      <c r="A163" s="10">
        <f>+IF(OR(D163&gt;0,J163&gt;0),MAX(A$14:A162)+1,0)</f>
        <v>0</v>
      </c>
      <c r="B163" s="11"/>
      <c r="C163" s="11"/>
      <c r="D163" s="376"/>
      <c r="E163" s="11"/>
      <c r="F163" s="376"/>
      <c r="G163" s="11"/>
      <c r="H163" s="376"/>
      <c r="I163" s="573">
        <f t="shared" si="62"/>
        <v>0</v>
      </c>
      <c r="J163" s="135">
        <f t="shared" si="63"/>
        <v>0</v>
      </c>
      <c r="K163" s="11"/>
      <c r="L163" s="11"/>
      <c r="M163" s="135">
        <f t="shared" si="79"/>
        <v>0</v>
      </c>
      <c r="N163" s="576"/>
      <c r="O163" s="136">
        <f t="shared" si="64"/>
        <v>0</v>
      </c>
      <c r="P163" s="126">
        <f t="shared" si="65"/>
        <v>0</v>
      </c>
      <c r="Q163" s="126">
        <f t="shared" si="66"/>
        <v>0</v>
      </c>
      <c r="R163" s="161">
        <f t="shared" si="75"/>
        <v>0</v>
      </c>
      <c r="S163" s="126">
        <f t="shared" si="67"/>
        <v>0</v>
      </c>
      <c r="T163" s="126">
        <f t="shared" si="68"/>
        <v>0</v>
      </c>
      <c r="U163" s="161">
        <f t="shared" si="76"/>
        <v>0</v>
      </c>
      <c r="V163" s="157">
        <f t="shared" si="69"/>
        <v>0</v>
      </c>
      <c r="W163" s="126">
        <f t="shared" si="70"/>
        <v>0</v>
      </c>
      <c r="X163" s="126">
        <f t="shared" si="71"/>
        <v>0</v>
      </c>
      <c r="Y163" s="161">
        <f t="shared" si="77"/>
        <v>0</v>
      </c>
      <c r="Z163" s="126">
        <f t="shared" si="72"/>
        <v>0</v>
      </c>
      <c r="AA163" s="126">
        <f t="shared" si="73"/>
        <v>0</v>
      </c>
      <c r="AB163" s="165">
        <f t="shared" si="78"/>
        <v>0</v>
      </c>
      <c r="AC163" s="164">
        <f t="shared" si="74"/>
        <v>0</v>
      </c>
    </row>
    <row r="164" spans="1:29" x14ac:dyDescent="0.2">
      <c r="A164" s="10">
        <f>+IF(OR(D164&gt;0,J164&gt;0),MAX(A$14:A163)+1,0)</f>
        <v>0</v>
      </c>
      <c r="B164" s="11"/>
      <c r="C164" s="11"/>
      <c r="D164" s="376"/>
      <c r="E164" s="11"/>
      <c r="F164" s="376"/>
      <c r="G164" s="11"/>
      <c r="H164" s="376"/>
      <c r="I164" s="573">
        <f t="shared" si="62"/>
        <v>0</v>
      </c>
      <c r="J164" s="135">
        <f t="shared" si="63"/>
        <v>0</v>
      </c>
      <c r="K164" s="11"/>
      <c r="L164" s="11"/>
      <c r="M164" s="135">
        <f t="shared" si="79"/>
        <v>0</v>
      </c>
      <c r="N164" s="576"/>
      <c r="O164" s="136">
        <f t="shared" si="64"/>
        <v>0</v>
      </c>
      <c r="P164" s="126">
        <f t="shared" si="65"/>
        <v>0</v>
      </c>
      <c r="Q164" s="126">
        <f t="shared" si="66"/>
        <v>0</v>
      </c>
      <c r="R164" s="161">
        <f t="shared" si="75"/>
        <v>0</v>
      </c>
      <c r="S164" s="126">
        <f t="shared" si="67"/>
        <v>0</v>
      </c>
      <c r="T164" s="126">
        <f t="shared" si="68"/>
        <v>0</v>
      </c>
      <c r="U164" s="161">
        <f t="shared" si="76"/>
        <v>0</v>
      </c>
      <c r="V164" s="157">
        <f t="shared" si="69"/>
        <v>0</v>
      </c>
      <c r="W164" s="126">
        <f t="shared" si="70"/>
        <v>0</v>
      </c>
      <c r="X164" s="126">
        <f t="shared" si="71"/>
        <v>0</v>
      </c>
      <c r="Y164" s="161">
        <f t="shared" si="77"/>
        <v>0</v>
      </c>
      <c r="Z164" s="126">
        <f t="shared" si="72"/>
        <v>0</v>
      </c>
      <c r="AA164" s="126">
        <f t="shared" si="73"/>
        <v>0</v>
      </c>
      <c r="AB164" s="165">
        <f t="shared" si="78"/>
        <v>0</v>
      </c>
      <c r="AC164" s="164">
        <f t="shared" si="74"/>
        <v>0</v>
      </c>
    </row>
    <row r="165" spans="1:29" x14ac:dyDescent="0.2">
      <c r="A165" s="10">
        <f>+IF(OR(D165&gt;0,J165&gt;0),MAX(A$14:A164)+1,0)</f>
        <v>0</v>
      </c>
      <c r="B165" s="11"/>
      <c r="C165" s="11"/>
      <c r="D165" s="376"/>
      <c r="E165" s="11"/>
      <c r="F165" s="376"/>
      <c r="G165" s="11"/>
      <c r="H165" s="376"/>
      <c r="I165" s="573">
        <f t="shared" si="62"/>
        <v>0</v>
      </c>
      <c r="J165" s="135">
        <f t="shared" si="63"/>
        <v>0</v>
      </c>
      <c r="K165" s="11"/>
      <c r="L165" s="11"/>
      <c r="M165" s="135">
        <f t="shared" si="79"/>
        <v>0</v>
      </c>
      <c r="N165" s="576"/>
      <c r="O165" s="136">
        <f t="shared" si="64"/>
        <v>0</v>
      </c>
      <c r="P165" s="126">
        <f t="shared" si="65"/>
        <v>0</v>
      </c>
      <c r="Q165" s="126">
        <f t="shared" si="66"/>
        <v>0</v>
      </c>
      <c r="R165" s="161">
        <f t="shared" si="75"/>
        <v>0</v>
      </c>
      <c r="S165" s="126">
        <f t="shared" si="67"/>
        <v>0</v>
      </c>
      <c r="T165" s="126">
        <f t="shared" si="68"/>
        <v>0</v>
      </c>
      <c r="U165" s="161">
        <f t="shared" si="76"/>
        <v>0</v>
      </c>
      <c r="V165" s="157">
        <f t="shared" si="69"/>
        <v>0</v>
      </c>
      <c r="W165" s="126">
        <f t="shared" si="70"/>
        <v>0</v>
      </c>
      <c r="X165" s="126">
        <f t="shared" si="71"/>
        <v>0</v>
      </c>
      <c r="Y165" s="161">
        <f t="shared" si="77"/>
        <v>0</v>
      </c>
      <c r="Z165" s="126">
        <f t="shared" si="72"/>
        <v>0</v>
      </c>
      <c r="AA165" s="126">
        <f t="shared" si="73"/>
        <v>0</v>
      </c>
      <c r="AB165" s="165">
        <f t="shared" si="78"/>
        <v>0</v>
      </c>
      <c r="AC165" s="164">
        <f t="shared" si="74"/>
        <v>0</v>
      </c>
    </row>
    <row r="166" spans="1:29" x14ac:dyDescent="0.2">
      <c r="A166" s="10">
        <f>+IF(OR(D166&gt;0,J166&gt;0),MAX(A$14:A165)+1,0)</f>
        <v>0</v>
      </c>
      <c r="B166" s="11"/>
      <c r="C166" s="11"/>
      <c r="D166" s="376"/>
      <c r="E166" s="11"/>
      <c r="F166" s="376"/>
      <c r="G166" s="11"/>
      <c r="H166" s="376"/>
      <c r="I166" s="573">
        <f t="shared" si="62"/>
        <v>0</v>
      </c>
      <c r="J166" s="135">
        <f t="shared" si="63"/>
        <v>0</v>
      </c>
      <c r="K166" s="11"/>
      <c r="L166" s="11"/>
      <c r="M166" s="135">
        <f t="shared" si="79"/>
        <v>0</v>
      </c>
      <c r="N166" s="576"/>
      <c r="O166" s="136">
        <f t="shared" si="64"/>
        <v>0</v>
      </c>
      <c r="P166" s="126">
        <f t="shared" si="65"/>
        <v>0</v>
      </c>
      <c r="Q166" s="126">
        <f t="shared" si="66"/>
        <v>0</v>
      </c>
      <c r="R166" s="161">
        <f t="shared" si="75"/>
        <v>0</v>
      </c>
      <c r="S166" s="126">
        <f t="shared" si="67"/>
        <v>0</v>
      </c>
      <c r="T166" s="126">
        <f t="shared" si="68"/>
        <v>0</v>
      </c>
      <c r="U166" s="161">
        <f t="shared" si="76"/>
        <v>0</v>
      </c>
      <c r="V166" s="157">
        <f t="shared" si="69"/>
        <v>0</v>
      </c>
      <c r="W166" s="126">
        <f t="shared" si="70"/>
        <v>0</v>
      </c>
      <c r="X166" s="126">
        <f t="shared" si="71"/>
        <v>0</v>
      </c>
      <c r="Y166" s="161">
        <f t="shared" si="77"/>
        <v>0</v>
      </c>
      <c r="Z166" s="126">
        <f t="shared" si="72"/>
        <v>0</v>
      </c>
      <c r="AA166" s="126">
        <f t="shared" si="73"/>
        <v>0</v>
      </c>
      <c r="AB166" s="165">
        <f t="shared" si="78"/>
        <v>0</v>
      </c>
      <c r="AC166" s="164">
        <f t="shared" si="74"/>
        <v>0</v>
      </c>
    </row>
    <row r="167" spans="1:29" x14ac:dyDescent="0.2">
      <c r="A167" s="10">
        <f>+IF(OR(D167&gt;0,J167&gt;0),MAX(A$14:A166)+1,0)</f>
        <v>0</v>
      </c>
      <c r="B167" s="11"/>
      <c r="C167" s="11"/>
      <c r="D167" s="376"/>
      <c r="E167" s="11"/>
      <c r="F167" s="376"/>
      <c r="G167" s="11"/>
      <c r="H167" s="376"/>
      <c r="I167" s="573">
        <f t="shared" si="62"/>
        <v>0</v>
      </c>
      <c r="J167" s="135">
        <f t="shared" si="63"/>
        <v>0</v>
      </c>
      <c r="K167" s="11"/>
      <c r="L167" s="11"/>
      <c r="M167" s="135">
        <f t="shared" si="79"/>
        <v>0</v>
      </c>
      <c r="N167" s="576"/>
      <c r="O167" s="136">
        <f t="shared" si="64"/>
        <v>0</v>
      </c>
      <c r="P167" s="126">
        <f t="shared" si="65"/>
        <v>0</v>
      </c>
      <c r="Q167" s="126">
        <f t="shared" si="66"/>
        <v>0</v>
      </c>
      <c r="R167" s="161">
        <f t="shared" si="75"/>
        <v>0</v>
      </c>
      <c r="S167" s="126">
        <f t="shared" si="67"/>
        <v>0</v>
      </c>
      <c r="T167" s="126">
        <f t="shared" si="68"/>
        <v>0</v>
      </c>
      <c r="U167" s="161">
        <f t="shared" si="76"/>
        <v>0</v>
      </c>
      <c r="V167" s="157">
        <f t="shared" si="69"/>
        <v>0</v>
      </c>
      <c r="W167" s="126">
        <f t="shared" si="70"/>
        <v>0</v>
      </c>
      <c r="X167" s="126">
        <f t="shared" si="71"/>
        <v>0</v>
      </c>
      <c r="Y167" s="161">
        <f t="shared" si="77"/>
        <v>0</v>
      </c>
      <c r="Z167" s="126">
        <f t="shared" si="72"/>
        <v>0</v>
      </c>
      <c r="AA167" s="126">
        <f t="shared" si="73"/>
        <v>0</v>
      </c>
      <c r="AB167" s="165">
        <f t="shared" si="78"/>
        <v>0</v>
      </c>
      <c r="AC167" s="164">
        <f t="shared" si="74"/>
        <v>0</v>
      </c>
    </row>
    <row r="168" spans="1:29" x14ac:dyDescent="0.2">
      <c r="A168" s="10">
        <f>+IF(OR(D168&gt;0,J168&gt;0),MAX(A$14:A167)+1,0)</f>
        <v>0</v>
      </c>
      <c r="B168" s="11"/>
      <c r="C168" s="11"/>
      <c r="D168" s="376"/>
      <c r="E168" s="11"/>
      <c r="F168" s="376"/>
      <c r="G168" s="11"/>
      <c r="H168" s="376"/>
      <c r="I168" s="573">
        <f t="shared" si="62"/>
        <v>0</v>
      </c>
      <c r="J168" s="135">
        <f t="shared" si="63"/>
        <v>0</v>
      </c>
      <c r="K168" s="11"/>
      <c r="L168" s="11"/>
      <c r="M168" s="135">
        <f t="shared" si="79"/>
        <v>0</v>
      </c>
      <c r="N168" s="576"/>
      <c r="O168" s="136">
        <f t="shared" si="64"/>
        <v>0</v>
      </c>
      <c r="P168" s="126">
        <f t="shared" si="65"/>
        <v>0</v>
      </c>
      <c r="Q168" s="126">
        <f t="shared" si="66"/>
        <v>0</v>
      </c>
      <c r="R168" s="161">
        <f t="shared" si="75"/>
        <v>0</v>
      </c>
      <c r="S168" s="126">
        <f t="shared" si="67"/>
        <v>0</v>
      </c>
      <c r="T168" s="126">
        <f t="shared" si="68"/>
        <v>0</v>
      </c>
      <c r="U168" s="161">
        <f t="shared" si="76"/>
        <v>0</v>
      </c>
      <c r="V168" s="157">
        <f t="shared" si="69"/>
        <v>0</v>
      </c>
      <c r="W168" s="126">
        <f t="shared" si="70"/>
        <v>0</v>
      </c>
      <c r="X168" s="126">
        <f t="shared" si="71"/>
        <v>0</v>
      </c>
      <c r="Y168" s="161">
        <f t="shared" si="77"/>
        <v>0</v>
      </c>
      <c r="Z168" s="126">
        <f t="shared" si="72"/>
        <v>0</v>
      </c>
      <c r="AA168" s="126">
        <f t="shared" si="73"/>
        <v>0</v>
      </c>
      <c r="AB168" s="165">
        <f t="shared" si="78"/>
        <v>0</v>
      </c>
      <c r="AC168" s="164">
        <f t="shared" si="74"/>
        <v>0</v>
      </c>
    </row>
    <row r="169" spans="1:29" x14ac:dyDescent="0.2">
      <c r="A169" s="10">
        <f>+IF(OR(D169&gt;0,J169&gt;0),MAX(A$14:A168)+1,0)</f>
        <v>0</v>
      </c>
      <c r="B169" s="11"/>
      <c r="C169" s="11"/>
      <c r="D169" s="376"/>
      <c r="E169" s="11"/>
      <c r="F169" s="376"/>
      <c r="G169" s="11"/>
      <c r="H169" s="376"/>
      <c r="I169" s="573">
        <f t="shared" si="62"/>
        <v>0</v>
      </c>
      <c r="J169" s="135">
        <f t="shared" si="63"/>
        <v>0</v>
      </c>
      <c r="K169" s="11"/>
      <c r="L169" s="11"/>
      <c r="M169" s="135">
        <f t="shared" si="79"/>
        <v>0</v>
      </c>
      <c r="N169" s="576"/>
      <c r="O169" s="136">
        <f t="shared" si="64"/>
        <v>0</v>
      </c>
      <c r="P169" s="126">
        <f t="shared" si="65"/>
        <v>0</v>
      </c>
      <c r="Q169" s="126">
        <f t="shared" si="66"/>
        <v>0</v>
      </c>
      <c r="R169" s="161">
        <f t="shared" si="75"/>
        <v>0</v>
      </c>
      <c r="S169" s="126">
        <f t="shared" si="67"/>
        <v>0</v>
      </c>
      <c r="T169" s="126">
        <f t="shared" si="68"/>
        <v>0</v>
      </c>
      <c r="U169" s="161">
        <f t="shared" si="76"/>
        <v>0</v>
      </c>
      <c r="V169" s="157">
        <f t="shared" si="69"/>
        <v>0</v>
      </c>
      <c r="W169" s="126">
        <f t="shared" si="70"/>
        <v>0</v>
      </c>
      <c r="X169" s="126">
        <f t="shared" si="71"/>
        <v>0</v>
      </c>
      <c r="Y169" s="161">
        <f t="shared" si="77"/>
        <v>0</v>
      </c>
      <c r="Z169" s="126">
        <f t="shared" si="72"/>
        <v>0</v>
      </c>
      <c r="AA169" s="126">
        <f t="shared" si="73"/>
        <v>0</v>
      </c>
      <c r="AB169" s="165">
        <f t="shared" si="78"/>
        <v>0</v>
      </c>
      <c r="AC169" s="164">
        <f t="shared" si="74"/>
        <v>0</v>
      </c>
    </row>
    <row r="170" spans="1:29" x14ac:dyDescent="0.2">
      <c r="A170" s="10">
        <f>+IF(OR(D170&gt;0,J170&gt;0),MAX(A$14:A169)+1,0)</f>
        <v>0</v>
      </c>
      <c r="B170" s="11"/>
      <c r="C170" s="11"/>
      <c r="D170" s="376"/>
      <c r="E170" s="11"/>
      <c r="F170" s="376"/>
      <c r="G170" s="11"/>
      <c r="H170" s="376"/>
      <c r="I170" s="573">
        <f t="shared" si="62"/>
        <v>0</v>
      </c>
      <c r="J170" s="135">
        <f t="shared" si="63"/>
        <v>0</v>
      </c>
      <c r="K170" s="11"/>
      <c r="L170" s="11"/>
      <c r="M170" s="135">
        <f t="shared" si="79"/>
        <v>0</v>
      </c>
      <c r="N170" s="576"/>
      <c r="O170" s="136">
        <f t="shared" si="64"/>
        <v>0</v>
      </c>
      <c r="P170" s="126">
        <f t="shared" si="65"/>
        <v>0</v>
      </c>
      <c r="Q170" s="126">
        <f t="shared" si="66"/>
        <v>0</v>
      </c>
      <c r="R170" s="161">
        <f t="shared" si="75"/>
        <v>0</v>
      </c>
      <c r="S170" s="126">
        <f t="shared" si="67"/>
        <v>0</v>
      </c>
      <c r="T170" s="126">
        <f t="shared" si="68"/>
        <v>0</v>
      </c>
      <c r="U170" s="161">
        <f t="shared" si="76"/>
        <v>0</v>
      </c>
      <c r="V170" s="157">
        <f t="shared" si="69"/>
        <v>0</v>
      </c>
      <c r="W170" s="126">
        <f t="shared" si="70"/>
        <v>0</v>
      </c>
      <c r="X170" s="126">
        <f t="shared" si="71"/>
        <v>0</v>
      </c>
      <c r="Y170" s="161">
        <f t="shared" si="77"/>
        <v>0</v>
      </c>
      <c r="Z170" s="126">
        <f t="shared" si="72"/>
        <v>0</v>
      </c>
      <c r="AA170" s="126">
        <f t="shared" si="73"/>
        <v>0</v>
      </c>
      <c r="AB170" s="165">
        <f t="shared" si="78"/>
        <v>0</v>
      </c>
      <c r="AC170" s="164">
        <f t="shared" si="74"/>
        <v>0</v>
      </c>
    </row>
    <row r="171" spans="1:29" x14ac:dyDescent="0.2">
      <c r="A171" s="10">
        <f>+IF(OR(D171&gt;0,J171&gt;0),MAX(A$14:A170)+1,0)</f>
        <v>0</v>
      </c>
      <c r="B171" s="11"/>
      <c r="C171" s="11"/>
      <c r="D171" s="376"/>
      <c r="E171" s="11"/>
      <c r="F171" s="376"/>
      <c r="G171" s="11"/>
      <c r="H171" s="376"/>
      <c r="I171" s="573">
        <f t="shared" si="62"/>
        <v>0</v>
      </c>
      <c r="J171" s="135">
        <f t="shared" si="63"/>
        <v>0</v>
      </c>
      <c r="K171" s="11"/>
      <c r="L171" s="11"/>
      <c r="M171" s="135">
        <f t="shared" si="79"/>
        <v>0</v>
      </c>
      <c r="N171" s="576"/>
      <c r="O171" s="136">
        <f t="shared" si="64"/>
        <v>0</v>
      </c>
      <c r="P171" s="126">
        <f t="shared" si="65"/>
        <v>0</v>
      </c>
      <c r="Q171" s="126">
        <f t="shared" si="66"/>
        <v>0</v>
      </c>
      <c r="R171" s="161">
        <f t="shared" si="75"/>
        <v>0</v>
      </c>
      <c r="S171" s="126">
        <f t="shared" si="67"/>
        <v>0</v>
      </c>
      <c r="T171" s="126">
        <f t="shared" si="68"/>
        <v>0</v>
      </c>
      <c r="U171" s="161">
        <f t="shared" si="76"/>
        <v>0</v>
      </c>
      <c r="V171" s="157">
        <f t="shared" si="69"/>
        <v>0</v>
      </c>
      <c r="W171" s="126">
        <f t="shared" si="70"/>
        <v>0</v>
      </c>
      <c r="X171" s="126">
        <f t="shared" si="71"/>
        <v>0</v>
      </c>
      <c r="Y171" s="161">
        <f t="shared" si="77"/>
        <v>0</v>
      </c>
      <c r="Z171" s="126">
        <f t="shared" si="72"/>
        <v>0</v>
      </c>
      <c r="AA171" s="126">
        <f t="shared" si="73"/>
        <v>0</v>
      </c>
      <c r="AB171" s="165">
        <f t="shared" si="78"/>
        <v>0</v>
      </c>
      <c r="AC171" s="164">
        <f t="shared" si="74"/>
        <v>0</v>
      </c>
    </row>
    <row r="172" spans="1:29" x14ac:dyDescent="0.2">
      <c r="A172" s="10">
        <f>+IF(OR(D172&gt;0,J172&gt;0),MAX(A$14:A171)+1,0)</f>
        <v>0</v>
      </c>
      <c r="B172" s="11"/>
      <c r="C172" s="11"/>
      <c r="D172" s="376"/>
      <c r="E172" s="11"/>
      <c r="F172" s="376"/>
      <c r="G172" s="11"/>
      <c r="H172" s="376"/>
      <c r="I172" s="573">
        <f t="shared" si="62"/>
        <v>0</v>
      </c>
      <c r="J172" s="135">
        <f t="shared" si="63"/>
        <v>0</v>
      </c>
      <c r="K172" s="11"/>
      <c r="L172" s="11"/>
      <c r="M172" s="135">
        <f t="shared" si="79"/>
        <v>0</v>
      </c>
      <c r="N172" s="576"/>
      <c r="O172" s="136">
        <f t="shared" si="64"/>
        <v>0</v>
      </c>
      <c r="P172" s="126">
        <f t="shared" si="65"/>
        <v>0</v>
      </c>
      <c r="Q172" s="126">
        <f t="shared" si="66"/>
        <v>0</v>
      </c>
      <c r="R172" s="161">
        <f t="shared" si="75"/>
        <v>0</v>
      </c>
      <c r="S172" s="126">
        <f t="shared" si="67"/>
        <v>0</v>
      </c>
      <c r="T172" s="126">
        <f t="shared" si="68"/>
        <v>0</v>
      </c>
      <c r="U172" s="161">
        <f t="shared" si="76"/>
        <v>0</v>
      </c>
      <c r="V172" s="157">
        <f t="shared" si="69"/>
        <v>0</v>
      </c>
      <c r="W172" s="126">
        <f t="shared" si="70"/>
        <v>0</v>
      </c>
      <c r="X172" s="126">
        <f t="shared" si="71"/>
        <v>0</v>
      </c>
      <c r="Y172" s="161">
        <f t="shared" si="77"/>
        <v>0</v>
      </c>
      <c r="Z172" s="126">
        <f t="shared" si="72"/>
        <v>0</v>
      </c>
      <c r="AA172" s="126">
        <f t="shared" si="73"/>
        <v>0</v>
      </c>
      <c r="AB172" s="165">
        <f t="shared" si="78"/>
        <v>0</v>
      </c>
      <c r="AC172" s="164">
        <f t="shared" si="74"/>
        <v>0</v>
      </c>
    </row>
    <row r="173" spans="1:29" x14ac:dyDescent="0.2">
      <c r="A173" s="10">
        <f>+IF(OR(D173&gt;0,J173&gt;0),MAX(A$14:A172)+1,0)</f>
        <v>0</v>
      </c>
      <c r="B173" s="11"/>
      <c r="C173" s="11"/>
      <c r="D173" s="376"/>
      <c r="E173" s="11"/>
      <c r="F173" s="376"/>
      <c r="G173" s="11"/>
      <c r="H173" s="376"/>
      <c r="I173" s="573">
        <f t="shared" si="62"/>
        <v>0</v>
      </c>
      <c r="J173" s="135">
        <f t="shared" si="63"/>
        <v>0</v>
      </c>
      <c r="K173" s="11"/>
      <c r="L173" s="11"/>
      <c r="M173" s="135">
        <f t="shared" si="79"/>
        <v>0</v>
      </c>
      <c r="N173" s="576"/>
      <c r="O173" s="136">
        <f t="shared" si="64"/>
        <v>0</v>
      </c>
      <c r="P173" s="126">
        <f t="shared" si="65"/>
        <v>0</v>
      </c>
      <c r="Q173" s="126">
        <f t="shared" si="66"/>
        <v>0</v>
      </c>
      <c r="R173" s="161">
        <f t="shared" si="75"/>
        <v>0</v>
      </c>
      <c r="S173" s="126">
        <f t="shared" si="67"/>
        <v>0</v>
      </c>
      <c r="T173" s="126">
        <f t="shared" si="68"/>
        <v>0</v>
      </c>
      <c r="U173" s="161">
        <f t="shared" si="76"/>
        <v>0</v>
      </c>
      <c r="V173" s="157">
        <f t="shared" si="69"/>
        <v>0</v>
      </c>
      <c r="W173" s="126">
        <f t="shared" si="70"/>
        <v>0</v>
      </c>
      <c r="X173" s="126">
        <f t="shared" si="71"/>
        <v>0</v>
      </c>
      <c r="Y173" s="161">
        <f t="shared" si="77"/>
        <v>0</v>
      </c>
      <c r="Z173" s="126">
        <f t="shared" si="72"/>
        <v>0</v>
      </c>
      <c r="AA173" s="126">
        <f t="shared" si="73"/>
        <v>0</v>
      </c>
      <c r="AB173" s="165">
        <f t="shared" si="78"/>
        <v>0</v>
      </c>
      <c r="AC173" s="164">
        <f t="shared" si="74"/>
        <v>0</v>
      </c>
    </row>
    <row r="174" spans="1:29" x14ac:dyDescent="0.2">
      <c r="A174" s="10">
        <f>+IF(OR(D174&gt;0,J174&gt;0),MAX(A$14:A173)+1,0)</f>
        <v>0</v>
      </c>
      <c r="B174" s="11"/>
      <c r="C174" s="11"/>
      <c r="D174" s="376"/>
      <c r="E174" s="11"/>
      <c r="F174" s="376"/>
      <c r="G174" s="11"/>
      <c r="H174" s="376"/>
      <c r="I174" s="573">
        <f t="shared" si="62"/>
        <v>0</v>
      </c>
      <c r="J174" s="135">
        <f t="shared" si="63"/>
        <v>0</v>
      </c>
      <c r="K174" s="11"/>
      <c r="L174" s="11"/>
      <c r="M174" s="135">
        <f t="shared" si="79"/>
        <v>0</v>
      </c>
      <c r="N174" s="576"/>
      <c r="O174" s="136">
        <f t="shared" si="64"/>
        <v>0</v>
      </c>
      <c r="P174" s="126">
        <f t="shared" si="65"/>
        <v>0</v>
      </c>
      <c r="Q174" s="126">
        <f t="shared" si="66"/>
        <v>0</v>
      </c>
      <c r="R174" s="161">
        <f t="shared" si="75"/>
        <v>0</v>
      </c>
      <c r="S174" s="126">
        <f t="shared" si="67"/>
        <v>0</v>
      </c>
      <c r="T174" s="126">
        <f t="shared" si="68"/>
        <v>0</v>
      </c>
      <c r="U174" s="161">
        <f t="shared" si="76"/>
        <v>0</v>
      </c>
      <c r="V174" s="157">
        <f t="shared" si="69"/>
        <v>0</v>
      </c>
      <c r="W174" s="126">
        <f t="shared" si="70"/>
        <v>0</v>
      </c>
      <c r="X174" s="126">
        <f t="shared" si="71"/>
        <v>0</v>
      </c>
      <c r="Y174" s="161">
        <f t="shared" si="77"/>
        <v>0</v>
      </c>
      <c r="Z174" s="126">
        <f t="shared" si="72"/>
        <v>0</v>
      </c>
      <c r="AA174" s="126">
        <f t="shared" si="73"/>
        <v>0</v>
      </c>
      <c r="AB174" s="165">
        <f t="shared" si="78"/>
        <v>0</v>
      </c>
      <c r="AC174" s="164">
        <f t="shared" si="74"/>
        <v>0</v>
      </c>
    </row>
    <row r="175" spans="1:29" x14ac:dyDescent="0.2">
      <c r="A175" s="10">
        <f>+IF(OR(D175&gt;0,J175&gt;0),MAX(A$14:A174)+1,0)</f>
        <v>0</v>
      </c>
      <c r="B175" s="11"/>
      <c r="C175" s="11"/>
      <c r="D175" s="376"/>
      <c r="E175" s="11"/>
      <c r="F175" s="376"/>
      <c r="G175" s="11"/>
      <c r="H175" s="376"/>
      <c r="I175" s="573">
        <f t="shared" ref="I175:I194" si="80">+E175+G175</f>
        <v>0</v>
      </c>
      <c r="J175" s="135">
        <f t="shared" ref="J175:J194" si="81">+F175+H175</f>
        <v>0</v>
      </c>
      <c r="K175" s="11"/>
      <c r="L175" s="11"/>
      <c r="M175" s="135">
        <f t="shared" si="79"/>
        <v>0</v>
      </c>
      <c r="N175" s="576"/>
      <c r="O175" s="136">
        <f t="shared" ref="O175:O194" si="82">+M175*N175</f>
        <v>0</v>
      </c>
      <c r="P175" s="126">
        <f t="shared" ref="P175:P194" si="83">+O175*C175</f>
        <v>0</v>
      </c>
      <c r="Q175" s="126">
        <f t="shared" ref="Q175:Q194" si="84">+O175*E175+O175*G175*0.8</f>
        <v>0</v>
      </c>
      <c r="R175" s="161">
        <f t="shared" si="75"/>
        <v>0</v>
      </c>
      <c r="S175" s="126">
        <f t="shared" ref="S175:S194" si="85">+($O175-$AD$6)/$AD$8*C175</f>
        <v>0</v>
      </c>
      <c r="T175" s="126">
        <f t="shared" ref="T175:T194" si="86">+($O175-$AD$6)/$AD$8*E175+($O175-$AD$6)/$AD$8*G175*0.8</f>
        <v>0</v>
      </c>
      <c r="U175" s="161">
        <f t="shared" si="76"/>
        <v>0</v>
      </c>
      <c r="V175" s="157">
        <f t="shared" ref="V175:V194" si="87">+U175*AE$10</f>
        <v>0</v>
      </c>
      <c r="W175" s="126">
        <f t="shared" ref="W175:W194" si="88">+O175*D175</f>
        <v>0</v>
      </c>
      <c r="X175" s="126">
        <f t="shared" ref="X175:X194" si="89">+O175*F175+O175*H175*0.8</f>
        <v>0</v>
      </c>
      <c r="Y175" s="161">
        <f t="shared" si="77"/>
        <v>0</v>
      </c>
      <c r="Z175" s="126">
        <f t="shared" ref="Z175:Z194" si="90">+($O175-$AD$6)/$AD$8*$D175</f>
        <v>0</v>
      </c>
      <c r="AA175" s="126">
        <f t="shared" ref="AA175:AA194" si="91">+($O175-$AD$6)/$AD$8*$F175+($O175-$AD$6)/$AD$8*$H175*0.8</f>
        <v>0</v>
      </c>
      <c r="AB175" s="165">
        <f t="shared" si="78"/>
        <v>0</v>
      </c>
      <c r="AC175" s="164">
        <f t="shared" ref="AC175:AC194" si="92">+AB175*AF$10</f>
        <v>0</v>
      </c>
    </row>
    <row r="176" spans="1:29" x14ac:dyDescent="0.2">
      <c r="A176" s="10">
        <f>+IF(OR(D176&gt;0,J176&gt;0),MAX(A$14:A175)+1,0)</f>
        <v>0</v>
      </c>
      <c r="B176" s="11"/>
      <c r="C176" s="11"/>
      <c r="D176" s="376"/>
      <c r="E176" s="11"/>
      <c r="F176" s="376"/>
      <c r="G176" s="11"/>
      <c r="H176" s="376"/>
      <c r="I176" s="573">
        <f t="shared" si="80"/>
        <v>0</v>
      </c>
      <c r="J176" s="135">
        <f t="shared" si="81"/>
        <v>0</v>
      </c>
      <c r="K176" s="11"/>
      <c r="L176" s="11"/>
      <c r="M176" s="135">
        <f t="shared" si="79"/>
        <v>0</v>
      </c>
      <c r="N176" s="576"/>
      <c r="O176" s="136">
        <f t="shared" si="82"/>
        <v>0</v>
      </c>
      <c r="P176" s="126">
        <f t="shared" si="83"/>
        <v>0</v>
      </c>
      <c r="Q176" s="126">
        <f t="shared" si="84"/>
        <v>0</v>
      </c>
      <c r="R176" s="161">
        <f t="shared" si="75"/>
        <v>0</v>
      </c>
      <c r="S176" s="126">
        <f t="shared" si="85"/>
        <v>0</v>
      </c>
      <c r="T176" s="126">
        <f t="shared" si="86"/>
        <v>0</v>
      </c>
      <c r="U176" s="161">
        <f t="shared" si="76"/>
        <v>0</v>
      </c>
      <c r="V176" s="157">
        <f t="shared" si="87"/>
        <v>0</v>
      </c>
      <c r="W176" s="126">
        <f t="shared" si="88"/>
        <v>0</v>
      </c>
      <c r="X176" s="126">
        <f t="shared" si="89"/>
        <v>0</v>
      </c>
      <c r="Y176" s="161">
        <f t="shared" si="77"/>
        <v>0</v>
      </c>
      <c r="Z176" s="126">
        <f t="shared" si="90"/>
        <v>0</v>
      </c>
      <c r="AA176" s="126">
        <f t="shared" si="91"/>
        <v>0</v>
      </c>
      <c r="AB176" s="165">
        <f t="shared" si="78"/>
        <v>0</v>
      </c>
      <c r="AC176" s="164">
        <f t="shared" si="92"/>
        <v>0</v>
      </c>
    </row>
    <row r="177" spans="1:29" x14ac:dyDescent="0.2">
      <c r="A177" s="10">
        <f>+IF(OR(D177&gt;0,J177&gt;0),MAX(A$14:A176)+1,0)</f>
        <v>0</v>
      </c>
      <c r="B177" s="11"/>
      <c r="C177" s="11"/>
      <c r="D177" s="376"/>
      <c r="E177" s="11"/>
      <c r="F177" s="376"/>
      <c r="G177" s="11"/>
      <c r="H177" s="376"/>
      <c r="I177" s="573">
        <f t="shared" si="80"/>
        <v>0</v>
      </c>
      <c r="J177" s="135">
        <f t="shared" si="81"/>
        <v>0</v>
      </c>
      <c r="K177" s="11"/>
      <c r="L177" s="11"/>
      <c r="M177" s="135">
        <f t="shared" si="79"/>
        <v>0</v>
      </c>
      <c r="N177" s="576"/>
      <c r="O177" s="136">
        <f t="shared" si="82"/>
        <v>0</v>
      </c>
      <c r="P177" s="126">
        <f t="shared" si="83"/>
        <v>0</v>
      </c>
      <c r="Q177" s="126">
        <f t="shared" si="84"/>
        <v>0</v>
      </c>
      <c r="R177" s="161">
        <f t="shared" si="75"/>
        <v>0</v>
      </c>
      <c r="S177" s="126">
        <f t="shared" si="85"/>
        <v>0</v>
      </c>
      <c r="T177" s="126">
        <f t="shared" si="86"/>
        <v>0</v>
      </c>
      <c r="U177" s="161">
        <f t="shared" si="76"/>
        <v>0</v>
      </c>
      <c r="V177" s="157">
        <f t="shared" si="87"/>
        <v>0</v>
      </c>
      <c r="W177" s="126">
        <f t="shared" si="88"/>
        <v>0</v>
      </c>
      <c r="X177" s="126">
        <f t="shared" si="89"/>
        <v>0</v>
      </c>
      <c r="Y177" s="161">
        <f t="shared" si="77"/>
        <v>0</v>
      </c>
      <c r="Z177" s="126">
        <f t="shared" si="90"/>
        <v>0</v>
      </c>
      <c r="AA177" s="126">
        <f t="shared" si="91"/>
        <v>0</v>
      </c>
      <c r="AB177" s="165">
        <f t="shared" si="78"/>
        <v>0</v>
      </c>
      <c r="AC177" s="164">
        <f t="shared" si="92"/>
        <v>0</v>
      </c>
    </row>
    <row r="178" spans="1:29" x14ac:dyDescent="0.2">
      <c r="A178" s="10">
        <f>+IF(OR(D178&gt;0,J178&gt;0),MAX(A$14:A177)+1,0)</f>
        <v>0</v>
      </c>
      <c r="B178" s="11"/>
      <c r="C178" s="11"/>
      <c r="D178" s="376"/>
      <c r="E178" s="11"/>
      <c r="F178" s="376"/>
      <c r="G178" s="11"/>
      <c r="H178" s="376"/>
      <c r="I178" s="573">
        <f t="shared" si="80"/>
        <v>0</v>
      </c>
      <c r="J178" s="135">
        <f t="shared" si="81"/>
        <v>0</v>
      </c>
      <c r="K178" s="11"/>
      <c r="L178" s="11"/>
      <c r="M178" s="135">
        <f t="shared" si="79"/>
        <v>0</v>
      </c>
      <c r="N178" s="576"/>
      <c r="O178" s="136">
        <f t="shared" si="82"/>
        <v>0</v>
      </c>
      <c r="P178" s="126">
        <f t="shared" si="83"/>
        <v>0</v>
      </c>
      <c r="Q178" s="126">
        <f t="shared" si="84"/>
        <v>0</v>
      </c>
      <c r="R178" s="161">
        <f t="shared" si="75"/>
        <v>0</v>
      </c>
      <c r="S178" s="126">
        <f t="shared" si="85"/>
        <v>0</v>
      </c>
      <c r="T178" s="126">
        <f t="shared" si="86"/>
        <v>0</v>
      </c>
      <c r="U178" s="161">
        <f t="shared" si="76"/>
        <v>0</v>
      </c>
      <c r="V178" s="157">
        <f t="shared" si="87"/>
        <v>0</v>
      </c>
      <c r="W178" s="126">
        <f t="shared" si="88"/>
        <v>0</v>
      </c>
      <c r="X178" s="126">
        <f t="shared" si="89"/>
        <v>0</v>
      </c>
      <c r="Y178" s="161">
        <f t="shared" si="77"/>
        <v>0</v>
      </c>
      <c r="Z178" s="126">
        <f t="shared" si="90"/>
        <v>0</v>
      </c>
      <c r="AA178" s="126">
        <f t="shared" si="91"/>
        <v>0</v>
      </c>
      <c r="AB178" s="165">
        <f t="shared" si="78"/>
        <v>0</v>
      </c>
      <c r="AC178" s="164">
        <f t="shared" si="92"/>
        <v>0</v>
      </c>
    </row>
    <row r="179" spans="1:29" x14ac:dyDescent="0.2">
      <c r="A179" s="10">
        <f>+IF(OR(D179&gt;0,J179&gt;0),MAX(A$14:A178)+1,0)</f>
        <v>0</v>
      </c>
      <c r="B179" s="11"/>
      <c r="C179" s="11"/>
      <c r="D179" s="376"/>
      <c r="E179" s="11"/>
      <c r="F179" s="376"/>
      <c r="G179" s="11"/>
      <c r="H179" s="376"/>
      <c r="I179" s="573">
        <f t="shared" si="80"/>
        <v>0</v>
      </c>
      <c r="J179" s="135">
        <f t="shared" si="81"/>
        <v>0</v>
      </c>
      <c r="K179" s="11"/>
      <c r="L179" s="11"/>
      <c r="M179" s="135">
        <f t="shared" si="79"/>
        <v>0</v>
      </c>
      <c r="N179" s="576"/>
      <c r="O179" s="136">
        <f t="shared" si="82"/>
        <v>0</v>
      </c>
      <c r="P179" s="126">
        <f t="shared" si="83"/>
        <v>0</v>
      </c>
      <c r="Q179" s="126">
        <f t="shared" si="84"/>
        <v>0</v>
      </c>
      <c r="R179" s="161">
        <f t="shared" si="75"/>
        <v>0</v>
      </c>
      <c r="S179" s="126">
        <f t="shared" si="85"/>
        <v>0</v>
      </c>
      <c r="T179" s="126">
        <f t="shared" si="86"/>
        <v>0</v>
      </c>
      <c r="U179" s="161">
        <f t="shared" si="76"/>
        <v>0</v>
      </c>
      <c r="V179" s="157">
        <f t="shared" si="87"/>
        <v>0</v>
      </c>
      <c r="W179" s="126">
        <f t="shared" si="88"/>
        <v>0</v>
      </c>
      <c r="X179" s="126">
        <f t="shared" si="89"/>
        <v>0</v>
      </c>
      <c r="Y179" s="161">
        <f t="shared" si="77"/>
        <v>0</v>
      </c>
      <c r="Z179" s="126">
        <f t="shared" si="90"/>
        <v>0</v>
      </c>
      <c r="AA179" s="126">
        <f t="shared" si="91"/>
        <v>0</v>
      </c>
      <c r="AB179" s="165">
        <f t="shared" si="78"/>
        <v>0</v>
      </c>
      <c r="AC179" s="164">
        <f t="shared" si="92"/>
        <v>0</v>
      </c>
    </row>
    <row r="180" spans="1:29" x14ac:dyDescent="0.2">
      <c r="A180" s="10">
        <f>+IF(OR(D180&gt;0,J180&gt;0),MAX(A$14:A179)+1,0)</f>
        <v>0</v>
      </c>
      <c r="B180" s="11"/>
      <c r="C180" s="11"/>
      <c r="D180" s="376"/>
      <c r="E180" s="11"/>
      <c r="F180" s="376"/>
      <c r="G180" s="11"/>
      <c r="H180" s="376"/>
      <c r="I180" s="573">
        <f t="shared" si="80"/>
        <v>0</v>
      </c>
      <c r="J180" s="135">
        <f t="shared" si="81"/>
        <v>0</v>
      </c>
      <c r="K180" s="11"/>
      <c r="L180" s="11"/>
      <c r="M180" s="135">
        <f t="shared" si="79"/>
        <v>0</v>
      </c>
      <c r="N180" s="576"/>
      <c r="O180" s="136">
        <f t="shared" si="82"/>
        <v>0</v>
      </c>
      <c r="P180" s="126">
        <f t="shared" si="83"/>
        <v>0</v>
      </c>
      <c r="Q180" s="126">
        <f t="shared" si="84"/>
        <v>0</v>
      </c>
      <c r="R180" s="161">
        <f t="shared" si="75"/>
        <v>0</v>
      </c>
      <c r="S180" s="126">
        <f t="shared" si="85"/>
        <v>0</v>
      </c>
      <c r="T180" s="126">
        <f t="shared" si="86"/>
        <v>0</v>
      </c>
      <c r="U180" s="161">
        <f t="shared" si="76"/>
        <v>0</v>
      </c>
      <c r="V180" s="157">
        <f t="shared" si="87"/>
        <v>0</v>
      </c>
      <c r="W180" s="126">
        <f t="shared" si="88"/>
        <v>0</v>
      </c>
      <c r="X180" s="126">
        <f t="shared" si="89"/>
        <v>0</v>
      </c>
      <c r="Y180" s="161">
        <f t="shared" si="77"/>
        <v>0</v>
      </c>
      <c r="Z180" s="126">
        <f t="shared" si="90"/>
        <v>0</v>
      </c>
      <c r="AA180" s="126">
        <f t="shared" si="91"/>
        <v>0</v>
      </c>
      <c r="AB180" s="165">
        <f t="shared" si="78"/>
        <v>0</v>
      </c>
      <c r="AC180" s="164">
        <f t="shared" si="92"/>
        <v>0</v>
      </c>
    </row>
    <row r="181" spans="1:29" x14ac:dyDescent="0.2">
      <c r="A181" s="10">
        <f>+IF(OR(D181&gt;0,J181&gt;0),MAX(A$14:A180)+1,0)</f>
        <v>0</v>
      </c>
      <c r="B181" s="11"/>
      <c r="C181" s="11"/>
      <c r="D181" s="376"/>
      <c r="E181" s="11"/>
      <c r="F181" s="376"/>
      <c r="G181" s="11"/>
      <c r="H181" s="376"/>
      <c r="I181" s="573">
        <f t="shared" si="80"/>
        <v>0</v>
      </c>
      <c r="J181" s="135">
        <f t="shared" si="81"/>
        <v>0</v>
      </c>
      <c r="K181" s="11"/>
      <c r="L181" s="11"/>
      <c r="M181" s="135">
        <f t="shared" si="79"/>
        <v>0</v>
      </c>
      <c r="N181" s="576"/>
      <c r="O181" s="136">
        <f t="shared" si="82"/>
        <v>0</v>
      </c>
      <c r="P181" s="126">
        <f t="shared" si="83"/>
        <v>0</v>
      </c>
      <c r="Q181" s="126">
        <f t="shared" si="84"/>
        <v>0</v>
      </c>
      <c r="R181" s="161">
        <f t="shared" si="75"/>
        <v>0</v>
      </c>
      <c r="S181" s="126">
        <f t="shared" si="85"/>
        <v>0</v>
      </c>
      <c r="T181" s="126">
        <f t="shared" si="86"/>
        <v>0</v>
      </c>
      <c r="U181" s="161">
        <f t="shared" si="76"/>
        <v>0</v>
      </c>
      <c r="V181" s="157">
        <f t="shared" si="87"/>
        <v>0</v>
      </c>
      <c r="W181" s="126">
        <f t="shared" si="88"/>
        <v>0</v>
      </c>
      <c r="X181" s="126">
        <f t="shared" si="89"/>
        <v>0</v>
      </c>
      <c r="Y181" s="161">
        <f t="shared" si="77"/>
        <v>0</v>
      </c>
      <c r="Z181" s="126">
        <f t="shared" si="90"/>
        <v>0</v>
      </c>
      <c r="AA181" s="126">
        <f t="shared" si="91"/>
        <v>0</v>
      </c>
      <c r="AB181" s="165">
        <f t="shared" si="78"/>
        <v>0</v>
      </c>
      <c r="AC181" s="164">
        <f t="shared" si="92"/>
        <v>0</v>
      </c>
    </row>
    <row r="182" spans="1:29" x14ac:dyDescent="0.2">
      <c r="A182" s="10">
        <f>+IF(OR(D182&gt;0,J182&gt;0),MAX(A$14:A181)+1,0)</f>
        <v>0</v>
      </c>
      <c r="B182" s="11"/>
      <c r="C182" s="11"/>
      <c r="D182" s="376"/>
      <c r="E182" s="11"/>
      <c r="F182" s="376"/>
      <c r="G182" s="11"/>
      <c r="H182" s="376"/>
      <c r="I182" s="573">
        <f t="shared" si="80"/>
        <v>0</v>
      </c>
      <c r="J182" s="135">
        <f t="shared" si="81"/>
        <v>0</v>
      </c>
      <c r="K182" s="11"/>
      <c r="L182" s="11"/>
      <c r="M182" s="135">
        <f t="shared" si="79"/>
        <v>0</v>
      </c>
      <c r="N182" s="576"/>
      <c r="O182" s="136">
        <f t="shared" si="82"/>
        <v>0</v>
      </c>
      <c r="P182" s="126">
        <f t="shared" si="83"/>
        <v>0</v>
      </c>
      <c r="Q182" s="126">
        <f t="shared" si="84"/>
        <v>0</v>
      </c>
      <c r="R182" s="161">
        <f t="shared" si="75"/>
        <v>0</v>
      </c>
      <c r="S182" s="126">
        <f t="shared" si="85"/>
        <v>0</v>
      </c>
      <c r="T182" s="126">
        <f t="shared" si="86"/>
        <v>0</v>
      </c>
      <c r="U182" s="161">
        <f t="shared" si="76"/>
        <v>0</v>
      </c>
      <c r="V182" s="157">
        <f t="shared" si="87"/>
        <v>0</v>
      </c>
      <c r="W182" s="126">
        <f t="shared" si="88"/>
        <v>0</v>
      </c>
      <c r="X182" s="126">
        <f t="shared" si="89"/>
        <v>0</v>
      </c>
      <c r="Y182" s="161">
        <f t="shared" si="77"/>
        <v>0</v>
      </c>
      <c r="Z182" s="126">
        <f t="shared" si="90"/>
        <v>0</v>
      </c>
      <c r="AA182" s="126">
        <f t="shared" si="91"/>
        <v>0</v>
      </c>
      <c r="AB182" s="165">
        <f t="shared" si="78"/>
        <v>0</v>
      </c>
      <c r="AC182" s="164">
        <f t="shared" si="92"/>
        <v>0</v>
      </c>
    </row>
    <row r="183" spans="1:29" x14ac:dyDescent="0.2">
      <c r="A183" s="10">
        <f>+IF(OR(D183&gt;0,J183&gt;0),MAX(A$14:A182)+1,0)</f>
        <v>0</v>
      </c>
      <c r="B183" s="11"/>
      <c r="C183" s="11"/>
      <c r="D183" s="376"/>
      <c r="E183" s="11"/>
      <c r="F183" s="376"/>
      <c r="G183" s="11"/>
      <c r="H183" s="376"/>
      <c r="I183" s="573">
        <f t="shared" si="80"/>
        <v>0</v>
      </c>
      <c r="J183" s="135">
        <f t="shared" si="81"/>
        <v>0</v>
      </c>
      <c r="K183" s="11"/>
      <c r="L183" s="11"/>
      <c r="M183" s="135">
        <f t="shared" si="79"/>
        <v>0</v>
      </c>
      <c r="N183" s="576"/>
      <c r="O183" s="136">
        <f t="shared" si="82"/>
        <v>0</v>
      </c>
      <c r="P183" s="126">
        <f t="shared" si="83"/>
        <v>0</v>
      </c>
      <c r="Q183" s="126">
        <f t="shared" si="84"/>
        <v>0</v>
      </c>
      <c r="R183" s="161">
        <f t="shared" si="75"/>
        <v>0</v>
      </c>
      <c r="S183" s="126">
        <f t="shared" si="85"/>
        <v>0</v>
      </c>
      <c r="T183" s="126">
        <f t="shared" si="86"/>
        <v>0</v>
      </c>
      <c r="U183" s="161">
        <f t="shared" si="76"/>
        <v>0</v>
      </c>
      <c r="V183" s="157">
        <f t="shared" si="87"/>
        <v>0</v>
      </c>
      <c r="W183" s="126">
        <f t="shared" si="88"/>
        <v>0</v>
      </c>
      <c r="X183" s="126">
        <f t="shared" si="89"/>
        <v>0</v>
      </c>
      <c r="Y183" s="161">
        <f t="shared" si="77"/>
        <v>0</v>
      </c>
      <c r="Z183" s="126">
        <f t="shared" si="90"/>
        <v>0</v>
      </c>
      <c r="AA183" s="126">
        <f t="shared" si="91"/>
        <v>0</v>
      </c>
      <c r="AB183" s="165">
        <f t="shared" si="78"/>
        <v>0</v>
      </c>
      <c r="AC183" s="164">
        <f t="shared" si="92"/>
        <v>0</v>
      </c>
    </row>
    <row r="184" spans="1:29" x14ac:dyDescent="0.2">
      <c r="A184" s="10">
        <f>+IF(OR(D184&gt;0,J184&gt;0),MAX(A$14:A183)+1,0)</f>
        <v>0</v>
      </c>
      <c r="B184" s="11"/>
      <c r="C184" s="11"/>
      <c r="D184" s="376"/>
      <c r="E184" s="11"/>
      <c r="F184" s="376"/>
      <c r="G184" s="11"/>
      <c r="H184" s="376"/>
      <c r="I184" s="573">
        <f t="shared" si="80"/>
        <v>0</v>
      </c>
      <c r="J184" s="135">
        <f t="shared" si="81"/>
        <v>0</v>
      </c>
      <c r="K184" s="11"/>
      <c r="L184" s="11"/>
      <c r="M184" s="135">
        <f t="shared" si="79"/>
        <v>0</v>
      </c>
      <c r="N184" s="576"/>
      <c r="O184" s="136">
        <f t="shared" si="82"/>
        <v>0</v>
      </c>
      <c r="P184" s="126">
        <f t="shared" si="83"/>
        <v>0</v>
      </c>
      <c r="Q184" s="126">
        <f t="shared" si="84"/>
        <v>0</v>
      </c>
      <c r="R184" s="161">
        <f t="shared" si="75"/>
        <v>0</v>
      </c>
      <c r="S184" s="126">
        <f t="shared" si="85"/>
        <v>0</v>
      </c>
      <c r="T184" s="126">
        <f t="shared" si="86"/>
        <v>0</v>
      </c>
      <c r="U184" s="161">
        <f t="shared" si="76"/>
        <v>0</v>
      </c>
      <c r="V184" s="157">
        <f t="shared" si="87"/>
        <v>0</v>
      </c>
      <c r="W184" s="126">
        <f t="shared" si="88"/>
        <v>0</v>
      </c>
      <c r="X184" s="126">
        <f t="shared" si="89"/>
        <v>0</v>
      </c>
      <c r="Y184" s="161">
        <f t="shared" si="77"/>
        <v>0</v>
      </c>
      <c r="Z184" s="126">
        <f t="shared" si="90"/>
        <v>0</v>
      </c>
      <c r="AA184" s="126">
        <f t="shared" si="91"/>
        <v>0</v>
      </c>
      <c r="AB184" s="165">
        <f t="shared" si="78"/>
        <v>0</v>
      </c>
      <c r="AC184" s="164">
        <f t="shared" si="92"/>
        <v>0</v>
      </c>
    </row>
    <row r="185" spans="1:29" x14ac:dyDescent="0.2">
      <c r="A185" s="10">
        <f>+IF(OR(D185&gt;0,J185&gt;0),MAX(A$14:A184)+1,0)</f>
        <v>0</v>
      </c>
      <c r="B185" s="11"/>
      <c r="C185" s="11"/>
      <c r="D185" s="376"/>
      <c r="E185" s="11"/>
      <c r="F185" s="376"/>
      <c r="G185" s="11"/>
      <c r="H185" s="376"/>
      <c r="I185" s="573">
        <f t="shared" si="80"/>
        <v>0</v>
      </c>
      <c r="J185" s="135">
        <f t="shared" si="81"/>
        <v>0</v>
      </c>
      <c r="K185" s="11"/>
      <c r="L185" s="11"/>
      <c r="M185" s="135">
        <f t="shared" si="79"/>
        <v>0</v>
      </c>
      <c r="N185" s="576"/>
      <c r="O185" s="136">
        <f t="shared" si="82"/>
        <v>0</v>
      </c>
      <c r="P185" s="126">
        <f t="shared" si="83"/>
        <v>0</v>
      </c>
      <c r="Q185" s="126">
        <f t="shared" si="84"/>
        <v>0</v>
      </c>
      <c r="R185" s="161">
        <f t="shared" si="75"/>
        <v>0</v>
      </c>
      <c r="S185" s="126">
        <f t="shared" si="85"/>
        <v>0</v>
      </c>
      <c r="T185" s="126">
        <f t="shared" si="86"/>
        <v>0</v>
      </c>
      <c r="U185" s="161">
        <f t="shared" si="76"/>
        <v>0</v>
      </c>
      <c r="V185" s="157">
        <f t="shared" si="87"/>
        <v>0</v>
      </c>
      <c r="W185" s="126">
        <f t="shared" si="88"/>
        <v>0</v>
      </c>
      <c r="X185" s="126">
        <f t="shared" si="89"/>
        <v>0</v>
      </c>
      <c r="Y185" s="161">
        <f t="shared" si="77"/>
        <v>0</v>
      </c>
      <c r="Z185" s="126">
        <f t="shared" si="90"/>
        <v>0</v>
      </c>
      <c r="AA185" s="126">
        <f t="shared" si="91"/>
        <v>0</v>
      </c>
      <c r="AB185" s="165">
        <f t="shared" si="78"/>
        <v>0</v>
      </c>
      <c r="AC185" s="164">
        <f t="shared" si="92"/>
        <v>0</v>
      </c>
    </row>
    <row r="186" spans="1:29" x14ac:dyDescent="0.2">
      <c r="A186" s="10">
        <f>+IF(OR(D186&gt;0,J186&gt;0),MAX(A$14:A185)+1,0)</f>
        <v>0</v>
      </c>
      <c r="B186" s="11"/>
      <c r="C186" s="11"/>
      <c r="D186" s="376"/>
      <c r="E186" s="11"/>
      <c r="F186" s="376"/>
      <c r="G186" s="11"/>
      <c r="H186" s="376"/>
      <c r="I186" s="573">
        <f t="shared" si="80"/>
        <v>0</v>
      </c>
      <c r="J186" s="135">
        <f t="shared" si="81"/>
        <v>0</v>
      </c>
      <c r="K186" s="11"/>
      <c r="L186" s="11"/>
      <c r="M186" s="135">
        <f t="shared" si="79"/>
        <v>0</v>
      </c>
      <c r="N186" s="576"/>
      <c r="O186" s="136">
        <f t="shared" si="82"/>
        <v>0</v>
      </c>
      <c r="P186" s="126">
        <f t="shared" si="83"/>
        <v>0</v>
      </c>
      <c r="Q186" s="126">
        <f t="shared" si="84"/>
        <v>0</v>
      </c>
      <c r="R186" s="161">
        <f t="shared" si="75"/>
        <v>0</v>
      </c>
      <c r="S186" s="126">
        <f t="shared" si="85"/>
        <v>0</v>
      </c>
      <c r="T186" s="126">
        <f t="shared" si="86"/>
        <v>0</v>
      </c>
      <c r="U186" s="161">
        <f t="shared" si="76"/>
        <v>0</v>
      </c>
      <c r="V186" s="157">
        <f t="shared" si="87"/>
        <v>0</v>
      </c>
      <c r="W186" s="126">
        <f t="shared" si="88"/>
        <v>0</v>
      </c>
      <c r="X186" s="126">
        <f t="shared" si="89"/>
        <v>0</v>
      </c>
      <c r="Y186" s="161">
        <f t="shared" si="77"/>
        <v>0</v>
      </c>
      <c r="Z186" s="126">
        <f t="shared" si="90"/>
        <v>0</v>
      </c>
      <c r="AA186" s="126">
        <f t="shared" si="91"/>
        <v>0</v>
      </c>
      <c r="AB186" s="165">
        <f t="shared" si="78"/>
        <v>0</v>
      </c>
      <c r="AC186" s="164">
        <f t="shared" si="92"/>
        <v>0</v>
      </c>
    </row>
    <row r="187" spans="1:29" x14ac:dyDescent="0.2">
      <c r="A187" s="10">
        <f>+IF(OR(D187&gt;0,J187&gt;0),MAX(A$14:A186)+1,0)</f>
        <v>0</v>
      </c>
      <c r="B187" s="11"/>
      <c r="C187" s="11"/>
      <c r="D187" s="376"/>
      <c r="E187" s="11"/>
      <c r="F187" s="376"/>
      <c r="G187" s="11"/>
      <c r="H187" s="376"/>
      <c r="I187" s="573">
        <f t="shared" si="80"/>
        <v>0</v>
      </c>
      <c r="J187" s="135">
        <f t="shared" si="81"/>
        <v>0</v>
      </c>
      <c r="K187" s="11"/>
      <c r="L187" s="11"/>
      <c r="M187" s="135">
        <f t="shared" si="79"/>
        <v>0</v>
      </c>
      <c r="N187" s="576"/>
      <c r="O187" s="136">
        <f t="shared" si="82"/>
        <v>0</v>
      </c>
      <c r="P187" s="126">
        <f t="shared" si="83"/>
        <v>0</v>
      </c>
      <c r="Q187" s="126">
        <f t="shared" si="84"/>
        <v>0</v>
      </c>
      <c r="R187" s="161">
        <f t="shared" si="75"/>
        <v>0</v>
      </c>
      <c r="S187" s="126">
        <f t="shared" si="85"/>
        <v>0</v>
      </c>
      <c r="T187" s="126">
        <f t="shared" si="86"/>
        <v>0</v>
      </c>
      <c r="U187" s="161">
        <f t="shared" si="76"/>
        <v>0</v>
      </c>
      <c r="V187" s="157">
        <f t="shared" si="87"/>
        <v>0</v>
      </c>
      <c r="W187" s="126">
        <f t="shared" si="88"/>
        <v>0</v>
      </c>
      <c r="X187" s="126">
        <f t="shared" si="89"/>
        <v>0</v>
      </c>
      <c r="Y187" s="161">
        <f t="shared" si="77"/>
        <v>0</v>
      </c>
      <c r="Z187" s="126">
        <f t="shared" si="90"/>
        <v>0</v>
      </c>
      <c r="AA187" s="126">
        <f t="shared" si="91"/>
        <v>0</v>
      </c>
      <c r="AB187" s="165">
        <f t="shared" si="78"/>
        <v>0</v>
      </c>
      <c r="AC187" s="164">
        <f t="shared" si="92"/>
        <v>0</v>
      </c>
    </row>
    <row r="188" spans="1:29" x14ac:dyDescent="0.2">
      <c r="A188" s="10">
        <f>+IF(OR(D188&gt;0,J188&gt;0),MAX(A$14:A187)+1,0)</f>
        <v>0</v>
      </c>
      <c r="B188" s="11"/>
      <c r="C188" s="11"/>
      <c r="D188" s="376"/>
      <c r="E188" s="11"/>
      <c r="F188" s="376"/>
      <c r="G188" s="11"/>
      <c r="H188" s="376"/>
      <c r="I188" s="573">
        <f t="shared" si="80"/>
        <v>0</v>
      </c>
      <c r="J188" s="135">
        <f t="shared" si="81"/>
        <v>0</v>
      </c>
      <c r="K188" s="11"/>
      <c r="L188" s="11"/>
      <c r="M188" s="135">
        <f t="shared" si="79"/>
        <v>0</v>
      </c>
      <c r="N188" s="576"/>
      <c r="O188" s="136">
        <f t="shared" si="82"/>
        <v>0</v>
      </c>
      <c r="P188" s="126">
        <f t="shared" si="83"/>
        <v>0</v>
      </c>
      <c r="Q188" s="126">
        <f t="shared" si="84"/>
        <v>0</v>
      </c>
      <c r="R188" s="161">
        <f t="shared" si="75"/>
        <v>0</v>
      </c>
      <c r="S188" s="126">
        <f t="shared" si="85"/>
        <v>0</v>
      </c>
      <c r="T188" s="126">
        <f t="shared" si="86"/>
        <v>0</v>
      </c>
      <c r="U188" s="161">
        <f t="shared" si="76"/>
        <v>0</v>
      </c>
      <c r="V188" s="157">
        <f t="shared" si="87"/>
        <v>0</v>
      </c>
      <c r="W188" s="126">
        <f t="shared" si="88"/>
        <v>0</v>
      </c>
      <c r="X188" s="126">
        <f t="shared" si="89"/>
        <v>0</v>
      </c>
      <c r="Y188" s="161">
        <f t="shared" si="77"/>
        <v>0</v>
      </c>
      <c r="Z188" s="126">
        <f t="shared" si="90"/>
        <v>0</v>
      </c>
      <c r="AA188" s="126">
        <f t="shared" si="91"/>
        <v>0</v>
      </c>
      <c r="AB188" s="165">
        <f t="shared" si="78"/>
        <v>0</v>
      </c>
      <c r="AC188" s="164">
        <f t="shared" si="92"/>
        <v>0</v>
      </c>
    </row>
    <row r="189" spans="1:29" x14ac:dyDescent="0.2">
      <c r="A189" s="10">
        <f>+IF(OR(D189&gt;0,J189&gt;0),MAX(A$14:A188)+1,0)</f>
        <v>0</v>
      </c>
      <c r="B189" s="11"/>
      <c r="C189" s="11"/>
      <c r="D189" s="376"/>
      <c r="E189" s="11"/>
      <c r="F189" s="376"/>
      <c r="G189" s="11"/>
      <c r="H189" s="376"/>
      <c r="I189" s="573">
        <f t="shared" si="80"/>
        <v>0</v>
      </c>
      <c r="J189" s="135">
        <f t="shared" si="81"/>
        <v>0</v>
      </c>
      <c r="K189" s="11"/>
      <c r="L189" s="11"/>
      <c r="M189" s="135">
        <f t="shared" si="79"/>
        <v>0</v>
      </c>
      <c r="N189" s="576"/>
      <c r="O189" s="136">
        <f t="shared" si="82"/>
        <v>0</v>
      </c>
      <c r="P189" s="126">
        <f t="shared" si="83"/>
        <v>0</v>
      </c>
      <c r="Q189" s="126">
        <f t="shared" si="84"/>
        <v>0</v>
      </c>
      <c r="R189" s="161">
        <f t="shared" si="75"/>
        <v>0</v>
      </c>
      <c r="S189" s="126">
        <f t="shared" si="85"/>
        <v>0</v>
      </c>
      <c r="T189" s="126">
        <f t="shared" si="86"/>
        <v>0</v>
      </c>
      <c r="U189" s="161">
        <f t="shared" si="76"/>
        <v>0</v>
      </c>
      <c r="V189" s="157">
        <f t="shared" si="87"/>
        <v>0</v>
      </c>
      <c r="W189" s="126">
        <f t="shared" si="88"/>
        <v>0</v>
      </c>
      <c r="X189" s="126">
        <f t="shared" si="89"/>
        <v>0</v>
      </c>
      <c r="Y189" s="161">
        <f t="shared" si="77"/>
        <v>0</v>
      </c>
      <c r="Z189" s="126">
        <f t="shared" si="90"/>
        <v>0</v>
      </c>
      <c r="AA189" s="126">
        <f t="shared" si="91"/>
        <v>0</v>
      </c>
      <c r="AB189" s="165">
        <f t="shared" si="78"/>
        <v>0</v>
      </c>
      <c r="AC189" s="164">
        <f t="shared" si="92"/>
        <v>0</v>
      </c>
    </row>
    <row r="190" spans="1:29" x14ac:dyDescent="0.2">
      <c r="A190" s="10">
        <f>+IF(OR(D190&gt;0,J190&gt;0),MAX(A$14:A189)+1,0)</f>
        <v>0</v>
      </c>
      <c r="B190" s="11"/>
      <c r="C190" s="11"/>
      <c r="D190" s="376"/>
      <c r="E190" s="11"/>
      <c r="F190" s="376"/>
      <c r="G190" s="11"/>
      <c r="H190" s="376"/>
      <c r="I190" s="573">
        <f t="shared" si="80"/>
        <v>0</v>
      </c>
      <c r="J190" s="135">
        <f t="shared" si="81"/>
        <v>0</v>
      </c>
      <c r="K190" s="11"/>
      <c r="L190" s="11"/>
      <c r="M190" s="135">
        <f t="shared" si="79"/>
        <v>0</v>
      </c>
      <c r="N190" s="576"/>
      <c r="O190" s="136">
        <f t="shared" si="82"/>
        <v>0</v>
      </c>
      <c r="P190" s="126">
        <f t="shared" si="83"/>
        <v>0</v>
      </c>
      <c r="Q190" s="126">
        <f t="shared" si="84"/>
        <v>0</v>
      </c>
      <c r="R190" s="161">
        <f t="shared" si="75"/>
        <v>0</v>
      </c>
      <c r="S190" s="126">
        <f t="shared" si="85"/>
        <v>0</v>
      </c>
      <c r="T190" s="126">
        <f t="shared" si="86"/>
        <v>0</v>
      </c>
      <c r="U190" s="161">
        <f t="shared" si="76"/>
        <v>0</v>
      </c>
      <c r="V190" s="157">
        <f t="shared" si="87"/>
        <v>0</v>
      </c>
      <c r="W190" s="126">
        <f t="shared" si="88"/>
        <v>0</v>
      </c>
      <c r="X190" s="126">
        <f t="shared" si="89"/>
        <v>0</v>
      </c>
      <c r="Y190" s="161">
        <f t="shared" si="77"/>
        <v>0</v>
      </c>
      <c r="Z190" s="126">
        <f t="shared" si="90"/>
        <v>0</v>
      </c>
      <c r="AA190" s="126">
        <f t="shared" si="91"/>
        <v>0</v>
      </c>
      <c r="AB190" s="165">
        <f t="shared" si="78"/>
        <v>0</v>
      </c>
      <c r="AC190" s="164">
        <f t="shared" si="92"/>
        <v>0</v>
      </c>
    </row>
    <row r="191" spans="1:29" x14ac:dyDescent="0.2">
      <c r="A191" s="10">
        <f>+IF(OR(D191&gt;0,J191&gt;0),MAX(A$14:A190)+1,0)</f>
        <v>0</v>
      </c>
      <c r="B191" s="11"/>
      <c r="C191" s="11"/>
      <c r="D191" s="376"/>
      <c r="E191" s="11"/>
      <c r="F191" s="376"/>
      <c r="G191" s="11"/>
      <c r="H191" s="376"/>
      <c r="I191" s="573">
        <f t="shared" si="80"/>
        <v>0</v>
      </c>
      <c r="J191" s="135">
        <f t="shared" si="81"/>
        <v>0</v>
      </c>
      <c r="K191" s="11"/>
      <c r="L191" s="11"/>
      <c r="M191" s="135">
        <f t="shared" si="79"/>
        <v>0</v>
      </c>
      <c r="N191" s="576"/>
      <c r="O191" s="136">
        <f t="shared" si="82"/>
        <v>0</v>
      </c>
      <c r="P191" s="126">
        <f t="shared" si="83"/>
        <v>0</v>
      </c>
      <c r="Q191" s="126">
        <f t="shared" si="84"/>
        <v>0</v>
      </c>
      <c r="R191" s="161">
        <f t="shared" si="75"/>
        <v>0</v>
      </c>
      <c r="S191" s="126">
        <f t="shared" si="85"/>
        <v>0</v>
      </c>
      <c r="T191" s="126">
        <f t="shared" si="86"/>
        <v>0</v>
      </c>
      <c r="U191" s="161">
        <f t="shared" si="76"/>
        <v>0</v>
      </c>
      <c r="V191" s="157">
        <f t="shared" si="87"/>
        <v>0</v>
      </c>
      <c r="W191" s="126">
        <f t="shared" si="88"/>
        <v>0</v>
      </c>
      <c r="X191" s="126">
        <f t="shared" si="89"/>
        <v>0</v>
      </c>
      <c r="Y191" s="161">
        <f t="shared" si="77"/>
        <v>0</v>
      </c>
      <c r="Z191" s="126">
        <f t="shared" si="90"/>
        <v>0</v>
      </c>
      <c r="AA191" s="126">
        <f t="shared" si="91"/>
        <v>0</v>
      </c>
      <c r="AB191" s="165">
        <f t="shared" si="78"/>
        <v>0</v>
      </c>
      <c r="AC191" s="164">
        <f t="shared" si="92"/>
        <v>0</v>
      </c>
    </row>
    <row r="192" spans="1:29" x14ac:dyDescent="0.2">
      <c r="A192" s="10">
        <f>+IF(OR(D192&gt;0,J192&gt;0),MAX(A$14:A191)+1,0)</f>
        <v>0</v>
      </c>
      <c r="B192" s="11"/>
      <c r="C192" s="11"/>
      <c r="D192" s="376"/>
      <c r="E192" s="11"/>
      <c r="F192" s="376"/>
      <c r="G192" s="11"/>
      <c r="H192" s="376"/>
      <c r="I192" s="573">
        <f t="shared" si="80"/>
        <v>0</v>
      </c>
      <c r="J192" s="135">
        <f t="shared" si="81"/>
        <v>0</v>
      </c>
      <c r="K192" s="11"/>
      <c r="L192" s="11"/>
      <c r="M192" s="135">
        <f t="shared" si="79"/>
        <v>0</v>
      </c>
      <c r="N192" s="576"/>
      <c r="O192" s="136">
        <f t="shared" si="82"/>
        <v>0</v>
      </c>
      <c r="P192" s="126">
        <f t="shared" si="83"/>
        <v>0</v>
      </c>
      <c r="Q192" s="126">
        <f t="shared" si="84"/>
        <v>0</v>
      </c>
      <c r="R192" s="161">
        <f t="shared" si="75"/>
        <v>0</v>
      </c>
      <c r="S192" s="126">
        <f t="shared" si="85"/>
        <v>0</v>
      </c>
      <c r="T192" s="126">
        <f t="shared" si="86"/>
        <v>0</v>
      </c>
      <c r="U192" s="161">
        <f t="shared" si="76"/>
        <v>0</v>
      </c>
      <c r="V192" s="157">
        <f t="shared" si="87"/>
        <v>0</v>
      </c>
      <c r="W192" s="126">
        <f t="shared" si="88"/>
        <v>0</v>
      </c>
      <c r="X192" s="126">
        <f t="shared" si="89"/>
        <v>0</v>
      </c>
      <c r="Y192" s="161">
        <f t="shared" si="77"/>
        <v>0</v>
      </c>
      <c r="Z192" s="126">
        <f t="shared" si="90"/>
        <v>0</v>
      </c>
      <c r="AA192" s="126">
        <f t="shared" si="91"/>
        <v>0</v>
      </c>
      <c r="AB192" s="165">
        <f t="shared" si="78"/>
        <v>0</v>
      </c>
      <c r="AC192" s="164">
        <f t="shared" si="92"/>
        <v>0</v>
      </c>
    </row>
    <row r="193" spans="1:29" x14ac:dyDescent="0.2">
      <c r="A193" s="10">
        <f>+IF(OR(D193&gt;0,J193&gt;0),MAX(A$14:A192)+1,0)</f>
        <v>0</v>
      </c>
      <c r="B193" s="11"/>
      <c r="C193" s="11"/>
      <c r="D193" s="376"/>
      <c r="E193" s="11"/>
      <c r="F193" s="376"/>
      <c r="G193" s="11"/>
      <c r="H193" s="376"/>
      <c r="I193" s="573">
        <f t="shared" si="80"/>
        <v>0</v>
      </c>
      <c r="J193" s="135">
        <f t="shared" si="81"/>
        <v>0</v>
      </c>
      <c r="K193" s="11"/>
      <c r="L193" s="11"/>
      <c r="M193" s="135">
        <f t="shared" si="79"/>
        <v>0</v>
      </c>
      <c r="N193" s="576"/>
      <c r="O193" s="136">
        <f t="shared" si="82"/>
        <v>0</v>
      </c>
      <c r="P193" s="126">
        <f t="shared" si="83"/>
        <v>0</v>
      </c>
      <c r="Q193" s="126">
        <f t="shared" si="84"/>
        <v>0</v>
      </c>
      <c r="R193" s="161">
        <f t="shared" si="75"/>
        <v>0</v>
      </c>
      <c r="S193" s="126">
        <f t="shared" si="85"/>
        <v>0</v>
      </c>
      <c r="T193" s="126">
        <f t="shared" si="86"/>
        <v>0</v>
      </c>
      <c r="U193" s="161">
        <f t="shared" si="76"/>
        <v>0</v>
      </c>
      <c r="V193" s="157">
        <f t="shared" si="87"/>
        <v>0</v>
      </c>
      <c r="W193" s="126">
        <f t="shared" si="88"/>
        <v>0</v>
      </c>
      <c r="X193" s="126">
        <f t="shared" si="89"/>
        <v>0</v>
      </c>
      <c r="Y193" s="161">
        <f t="shared" si="77"/>
        <v>0</v>
      </c>
      <c r="Z193" s="126">
        <f t="shared" si="90"/>
        <v>0</v>
      </c>
      <c r="AA193" s="126">
        <f t="shared" si="91"/>
        <v>0</v>
      </c>
      <c r="AB193" s="165">
        <f t="shared" si="78"/>
        <v>0</v>
      </c>
      <c r="AC193" s="164">
        <f t="shared" si="92"/>
        <v>0</v>
      </c>
    </row>
    <row r="194" spans="1:29" ht="12" thickBot="1" x14ac:dyDescent="0.25">
      <c r="A194" s="10">
        <f>+IF(OR(D194&gt;0,J194&gt;0),MAX(A$14:A193)+1,0)</f>
        <v>0</v>
      </c>
      <c r="B194" s="11"/>
      <c r="C194" s="11"/>
      <c r="D194" s="376"/>
      <c r="E194" s="11"/>
      <c r="F194" s="376"/>
      <c r="G194" s="11"/>
      <c r="H194" s="376"/>
      <c r="I194" s="573">
        <f t="shared" si="80"/>
        <v>0</v>
      </c>
      <c r="J194" s="135">
        <f t="shared" si="81"/>
        <v>0</v>
      </c>
      <c r="K194" s="11"/>
      <c r="L194" s="11"/>
      <c r="M194" s="135">
        <f>+K194+L194</f>
        <v>0</v>
      </c>
      <c r="N194" s="576"/>
      <c r="O194" s="136">
        <f t="shared" si="82"/>
        <v>0</v>
      </c>
      <c r="P194" s="126">
        <f t="shared" si="83"/>
        <v>0</v>
      </c>
      <c r="Q194" s="126">
        <f t="shared" si="84"/>
        <v>0</v>
      </c>
      <c r="R194" s="161">
        <f t="shared" si="75"/>
        <v>0</v>
      </c>
      <c r="S194" s="126">
        <f t="shared" si="85"/>
        <v>0</v>
      </c>
      <c r="T194" s="126">
        <f t="shared" si="86"/>
        <v>0</v>
      </c>
      <c r="U194" s="161">
        <f t="shared" si="76"/>
        <v>0</v>
      </c>
      <c r="V194" s="157">
        <f t="shared" si="87"/>
        <v>0</v>
      </c>
      <c r="W194" s="126">
        <f t="shared" si="88"/>
        <v>0</v>
      </c>
      <c r="X194" s="126">
        <f t="shared" si="89"/>
        <v>0</v>
      </c>
      <c r="Y194" s="161">
        <f t="shared" si="77"/>
        <v>0</v>
      </c>
      <c r="Z194" s="126">
        <f t="shared" si="90"/>
        <v>0</v>
      </c>
      <c r="AA194" s="126">
        <f t="shared" si="91"/>
        <v>0</v>
      </c>
      <c r="AB194" s="165">
        <f t="shared" si="78"/>
        <v>0</v>
      </c>
      <c r="AC194" s="164">
        <f t="shared" si="92"/>
        <v>0</v>
      </c>
    </row>
    <row r="195" spans="1:29" ht="12" thickBot="1" x14ac:dyDescent="0.25">
      <c r="B195" s="137" t="s">
        <v>54</v>
      </c>
      <c r="C195" s="202">
        <f t="shared" ref="C195:D195" si="93">SUM(C15:C194)</f>
        <v>0</v>
      </c>
      <c r="D195" s="202">
        <f t="shared" si="93"/>
        <v>0</v>
      </c>
      <c r="E195" s="202">
        <f t="shared" ref="E195:R195" si="94">SUM(E15:E194)</f>
        <v>0</v>
      </c>
      <c r="F195" s="202">
        <f t="shared" si="94"/>
        <v>0</v>
      </c>
      <c r="G195" s="202">
        <f t="shared" si="94"/>
        <v>0</v>
      </c>
      <c r="H195" s="202">
        <f>SUM(H15:H194)</f>
        <v>0</v>
      </c>
      <c r="I195" s="202">
        <f>+E195+G195</f>
        <v>0</v>
      </c>
      <c r="J195" s="202">
        <f t="shared" si="94"/>
        <v>0</v>
      </c>
      <c r="K195" s="138">
        <f t="shared" si="94"/>
        <v>0</v>
      </c>
      <c r="L195" s="138">
        <f t="shared" si="94"/>
        <v>0</v>
      </c>
      <c r="M195" s="138">
        <f t="shared" si="94"/>
        <v>0</v>
      </c>
      <c r="N195" s="202"/>
      <c r="O195" s="202">
        <f t="shared" si="94"/>
        <v>0</v>
      </c>
      <c r="P195" s="202">
        <f t="shared" si="94"/>
        <v>0</v>
      </c>
      <c r="Q195" s="202">
        <f t="shared" si="94"/>
        <v>0</v>
      </c>
      <c r="R195" s="202">
        <f t="shared" si="94"/>
        <v>0</v>
      </c>
      <c r="S195" s="202">
        <f t="shared" ref="S195:AC195" si="95">SUM(S15:S194)</f>
        <v>0</v>
      </c>
      <c r="T195" s="202">
        <f t="shared" si="95"/>
        <v>0</v>
      </c>
      <c r="U195" s="202">
        <f t="shared" si="95"/>
        <v>0</v>
      </c>
      <c r="V195" s="202">
        <f t="shared" si="95"/>
        <v>0</v>
      </c>
      <c r="W195" s="202">
        <f t="shared" si="95"/>
        <v>0</v>
      </c>
      <c r="X195" s="202">
        <f t="shared" si="95"/>
        <v>0</v>
      </c>
      <c r="Y195" s="202">
        <f t="shared" si="95"/>
        <v>0</v>
      </c>
      <c r="Z195" s="202">
        <f t="shared" si="95"/>
        <v>0</v>
      </c>
      <c r="AA195" s="202">
        <f t="shared" si="95"/>
        <v>0</v>
      </c>
      <c r="AB195" s="202">
        <f t="shared" si="95"/>
        <v>0</v>
      </c>
      <c r="AC195" s="202">
        <f t="shared" si="95"/>
        <v>0</v>
      </c>
    </row>
    <row r="196" spans="1:29" ht="22.5" x14ac:dyDescent="0.2">
      <c r="B196" s="3" t="s">
        <v>55</v>
      </c>
      <c r="C196" s="2"/>
      <c r="D196" s="386"/>
      <c r="E196" s="2"/>
      <c r="F196" s="386"/>
      <c r="G196" s="2"/>
      <c r="H196" s="386"/>
      <c r="I196" s="574"/>
      <c r="J196" s="82"/>
      <c r="K196" s="11"/>
      <c r="L196" s="11"/>
      <c r="M196" s="66"/>
      <c r="N196" s="344"/>
      <c r="O196" s="129"/>
    </row>
    <row r="197" spans="1:29" ht="33.75" x14ac:dyDescent="0.2">
      <c r="B197" s="133" t="s">
        <v>2</v>
      </c>
      <c r="C197" s="134">
        <f>+SUM(C198:C297)</f>
        <v>0</v>
      </c>
      <c r="D197" s="134">
        <f t="shared" ref="D197:H197" si="96">+SUM(D198:D297)</f>
        <v>0</v>
      </c>
      <c r="E197" s="134">
        <f t="shared" si="96"/>
        <v>0</v>
      </c>
      <c r="F197" s="134">
        <f t="shared" si="96"/>
        <v>0</v>
      </c>
      <c r="G197" s="134">
        <f t="shared" si="96"/>
        <v>0</v>
      </c>
      <c r="H197" s="134">
        <f t="shared" si="96"/>
        <v>0</v>
      </c>
      <c r="I197" s="134">
        <f t="shared" ref="I197:AC197" si="97">+SUM(I198:I297)</f>
        <v>0</v>
      </c>
      <c r="J197" s="134">
        <f t="shared" si="97"/>
        <v>0</v>
      </c>
      <c r="K197" s="134">
        <f t="shared" si="97"/>
        <v>0</v>
      </c>
      <c r="L197" s="134">
        <f t="shared" si="97"/>
        <v>0</v>
      </c>
      <c r="M197" s="134">
        <f t="shared" si="97"/>
        <v>0</v>
      </c>
      <c r="N197" s="340"/>
      <c r="O197" s="134">
        <f t="shared" si="97"/>
        <v>0</v>
      </c>
      <c r="P197" s="134">
        <f>+SUM(P198:P297)</f>
        <v>0</v>
      </c>
      <c r="Q197" s="134">
        <f>+SUM(Q198:Q297)</f>
        <v>0</v>
      </c>
      <c r="R197" s="134">
        <f>+SUM(R198:R297)</f>
        <v>0</v>
      </c>
      <c r="S197" s="134">
        <f t="shared" si="97"/>
        <v>0</v>
      </c>
      <c r="T197" s="134">
        <f t="shared" si="97"/>
        <v>0</v>
      </c>
      <c r="U197" s="134">
        <f t="shared" si="97"/>
        <v>0</v>
      </c>
      <c r="V197" s="134">
        <f t="shared" si="97"/>
        <v>0</v>
      </c>
      <c r="W197" s="134">
        <f t="shared" si="97"/>
        <v>0</v>
      </c>
      <c r="X197" s="134">
        <f t="shared" si="97"/>
        <v>0</v>
      </c>
      <c r="Y197" s="134">
        <f t="shared" si="97"/>
        <v>0</v>
      </c>
      <c r="Z197" s="134">
        <f t="shared" si="97"/>
        <v>0</v>
      </c>
      <c r="AA197" s="134">
        <f t="shared" si="97"/>
        <v>0</v>
      </c>
      <c r="AB197" s="134">
        <f t="shared" si="97"/>
        <v>0</v>
      </c>
      <c r="AC197" s="134">
        <f t="shared" si="97"/>
        <v>0</v>
      </c>
    </row>
    <row r="198" spans="1:29" x14ac:dyDescent="0.2">
      <c r="A198" s="10">
        <f>+IF(OR(D198&gt;0,J198&gt;0),MAX(A$14:A197)+1,0)</f>
        <v>0</v>
      </c>
      <c r="B198" s="12"/>
      <c r="C198" s="11"/>
      <c r="D198" s="376"/>
      <c r="E198" s="11"/>
      <c r="F198" s="376"/>
      <c r="G198" s="11"/>
      <c r="H198" s="376"/>
      <c r="I198" s="573">
        <f t="shared" ref="I198:I229" si="98">+E198+G198</f>
        <v>0</v>
      </c>
      <c r="J198" s="135">
        <f t="shared" ref="J198:J229" si="99">+F198+H198</f>
        <v>0</v>
      </c>
      <c r="K198" s="11"/>
      <c r="L198" s="11"/>
      <c r="M198" s="135">
        <f>+K198+L198</f>
        <v>0</v>
      </c>
      <c r="N198" s="576"/>
      <c r="O198" s="136">
        <f t="shared" ref="O198:O229" si="100">+M198*N198</f>
        <v>0</v>
      </c>
      <c r="P198" s="126">
        <f t="shared" ref="P198:P229" si="101">+O198*C198</f>
        <v>0</v>
      </c>
      <c r="Q198" s="126">
        <f t="shared" ref="Q198:Q229" si="102">+O198*E198+O198*G198*0.8</f>
        <v>0</v>
      </c>
      <c r="R198" s="161">
        <f t="shared" ref="R198:R261" si="103">+P198+Q198</f>
        <v>0</v>
      </c>
      <c r="S198" s="126">
        <f t="shared" ref="S198:S229" si="104">+($O198-$AD$6)/$AD$8*C198</f>
        <v>0</v>
      </c>
      <c r="T198" s="126">
        <f t="shared" ref="T198:T229" si="105">+($O198-$AD$6)/$AD$8*E198+($O198-$AD$6)/$AD$8*G198*0.8</f>
        <v>0</v>
      </c>
      <c r="U198" s="161">
        <f t="shared" ref="U198:U261" si="106">+S198+T198</f>
        <v>0</v>
      </c>
      <c r="V198" s="157">
        <f t="shared" ref="V198:V229" si="107">+U198*AE$10</f>
        <v>0</v>
      </c>
      <c r="W198" s="126">
        <f t="shared" ref="W198:W229" si="108">+O198*D198</f>
        <v>0</v>
      </c>
      <c r="X198" s="126">
        <f t="shared" ref="X198:X229" si="109">+O198*F198+O198*H198*0.8</f>
        <v>0</v>
      </c>
      <c r="Y198" s="161">
        <f t="shared" ref="Y198:Y261" si="110">+W198+X198</f>
        <v>0</v>
      </c>
      <c r="Z198" s="126">
        <f t="shared" ref="Z198:Z229" si="111">+($O198-$AD$6)/$AD$8*$D198</f>
        <v>0</v>
      </c>
      <c r="AA198" s="126">
        <f t="shared" ref="AA198:AA229" si="112">+($O198-$AD$6)/$AD$8*$F198+($O198-$AD$6)/$AD$8*$H198*0.8</f>
        <v>0</v>
      </c>
      <c r="AB198" s="165">
        <f>+Z198+AA198</f>
        <v>0</v>
      </c>
      <c r="AC198" s="164">
        <f t="shared" ref="AC198:AC229" si="113">+AB198*AF$10</f>
        <v>0</v>
      </c>
    </row>
    <row r="199" spans="1:29" x14ac:dyDescent="0.2">
      <c r="A199" s="10">
        <f>+IF(OR(D199&gt;0,J199&gt;0),MAX(A$14:A198)+1,0)</f>
        <v>0</v>
      </c>
      <c r="B199" s="12"/>
      <c r="C199" s="11"/>
      <c r="D199" s="376"/>
      <c r="E199" s="11"/>
      <c r="F199" s="376"/>
      <c r="G199" s="11"/>
      <c r="H199" s="376"/>
      <c r="I199" s="573">
        <f t="shared" si="98"/>
        <v>0</v>
      </c>
      <c r="J199" s="135">
        <f t="shared" si="99"/>
        <v>0</v>
      </c>
      <c r="K199" s="11"/>
      <c r="L199" s="11"/>
      <c r="M199" s="135">
        <f t="shared" ref="M199:M262" si="114">+K199+L199</f>
        <v>0</v>
      </c>
      <c r="N199" s="576"/>
      <c r="O199" s="136">
        <f t="shared" si="100"/>
        <v>0</v>
      </c>
      <c r="P199" s="126">
        <f t="shared" si="101"/>
        <v>0</v>
      </c>
      <c r="Q199" s="126">
        <f t="shared" si="102"/>
        <v>0</v>
      </c>
      <c r="R199" s="161">
        <f t="shared" si="103"/>
        <v>0</v>
      </c>
      <c r="S199" s="126">
        <f t="shared" si="104"/>
        <v>0</v>
      </c>
      <c r="T199" s="126">
        <f t="shared" si="105"/>
        <v>0</v>
      </c>
      <c r="U199" s="161">
        <f t="shared" si="106"/>
        <v>0</v>
      </c>
      <c r="V199" s="157">
        <f t="shared" si="107"/>
        <v>0</v>
      </c>
      <c r="W199" s="126">
        <f t="shared" si="108"/>
        <v>0</v>
      </c>
      <c r="X199" s="126">
        <f t="shared" si="109"/>
        <v>0</v>
      </c>
      <c r="Y199" s="161">
        <f t="shared" si="110"/>
        <v>0</v>
      </c>
      <c r="Z199" s="126">
        <f t="shared" si="111"/>
        <v>0</v>
      </c>
      <c r="AA199" s="126">
        <f t="shared" si="112"/>
        <v>0</v>
      </c>
      <c r="AB199" s="165">
        <f t="shared" ref="AB199:AB262" si="115">+Z199+AA199</f>
        <v>0</v>
      </c>
      <c r="AC199" s="164">
        <f t="shared" si="113"/>
        <v>0</v>
      </c>
    </row>
    <row r="200" spans="1:29" x14ac:dyDescent="0.2">
      <c r="A200" s="10">
        <f>+IF(OR(D200&gt;0,J200&gt;0),MAX(A$14:A199)+1,0)</f>
        <v>0</v>
      </c>
      <c r="B200" s="12"/>
      <c r="C200" s="11"/>
      <c r="D200" s="376"/>
      <c r="E200" s="11"/>
      <c r="F200" s="376"/>
      <c r="G200" s="11"/>
      <c r="H200" s="376"/>
      <c r="I200" s="573">
        <f t="shared" si="98"/>
        <v>0</v>
      </c>
      <c r="J200" s="135">
        <f t="shared" si="99"/>
        <v>0</v>
      </c>
      <c r="K200" s="11"/>
      <c r="L200" s="11"/>
      <c r="M200" s="135">
        <f t="shared" si="114"/>
        <v>0</v>
      </c>
      <c r="N200" s="576"/>
      <c r="O200" s="136">
        <f t="shared" si="100"/>
        <v>0</v>
      </c>
      <c r="P200" s="126">
        <f t="shared" si="101"/>
        <v>0</v>
      </c>
      <c r="Q200" s="126">
        <f t="shared" si="102"/>
        <v>0</v>
      </c>
      <c r="R200" s="161">
        <f t="shared" si="103"/>
        <v>0</v>
      </c>
      <c r="S200" s="126">
        <f t="shared" si="104"/>
        <v>0</v>
      </c>
      <c r="T200" s="126">
        <f t="shared" si="105"/>
        <v>0</v>
      </c>
      <c r="U200" s="161">
        <f t="shared" si="106"/>
        <v>0</v>
      </c>
      <c r="V200" s="157">
        <f t="shared" si="107"/>
        <v>0</v>
      </c>
      <c r="W200" s="126">
        <f t="shared" si="108"/>
        <v>0</v>
      </c>
      <c r="X200" s="126">
        <f t="shared" si="109"/>
        <v>0</v>
      </c>
      <c r="Y200" s="161">
        <f t="shared" si="110"/>
        <v>0</v>
      </c>
      <c r="Z200" s="126">
        <f t="shared" si="111"/>
        <v>0</v>
      </c>
      <c r="AA200" s="126">
        <f t="shared" si="112"/>
        <v>0</v>
      </c>
      <c r="AB200" s="165">
        <f t="shared" si="115"/>
        <v>0</v>
      </c>
      <c r="AC200" s="164">
        <f t="shared" si="113"/>
        <v>0</v>
      </c>
    </row>
    <row r="201" spans="1:29" x14ac:dyDescent="0.2">
      <c r="A201" s="10">
        <f>+IF(OR(D201&gt;0,J201&gt;0),MAX(A$14:A200)+1,0)</f>
        <v>0</v>
      </c>
      <c r="B201" s="12"/>
      <c r="C201" s="11"/>
      <c r="D201" s="376"/>
      <c r="E201" s="11"/>
      <c r="F201" s="376"/>
      <c r="G201" s="11"/>
      <c r="H201" s="376"/>
      <c r="I201" s="573">
        <f t="shared" si="98"/>
        <v>0</v>
      </c>
      <c r="J201" s="135">
        <f t="shared" si="99"/>
        <v>0</v>
      </c>
      <c r="K201" s="11"/>
      <c r="L201" s="11"/>
      <c r="M201" s="135">
        <f t="shared" si="114"/>
        <v>0</v>
      </c>
      <c r="N201" s="576"/>
      <c r="O201" s="136">
        <f t="shared" si="100"/>
        <v>0</v>
      </c>
      <c r="P201" s="126">
        <f t="shared" si="101"/>
        <v>0</v>
      </c>
      <c r="Q201" s="126">
        <f t="shared" si="102"/>
        <v>0</v>
      </c>
      <c r="R201" s="161">
        <f t="shared" si="103"/>
        <v>0</v>
      </c>
      <c r="S201" s="126">
        <f t="shared" si="104"/>
        <v>0</v>
      </c>
      <c r="T201" s="126">
        <f t="shared" si="105"/>
        <v>0</v>
      </c>
      <c r="U201" s="161">
        <f t="shared" si="106"/>
        <v>0</v>
      </c>
      <c r="V201" s="157">
        <f t="shared" si="107"/>
        <v>0</v>
      </c>
      <c r="W201" s="126">
        <f t="shared" si="108"/>
        <v>0</v>
      </c>
      <c r="X201" s="126">
        <f t="shared" si="109"/>
        <v>0</v>
      </c>
      <c r="Y201" s="161">
        <f t="shared" si="110"/>
        <v>0</v>
      </c>
      <c r="Z201" s="126">
        <f t="shared" si="111"/>
        <v>0</v>
      </c>
      <c r="AA201" s="126">
        <f t="shared" si="112"/>
        <v>0</v>
      </c>
      <c r="AB201" s="165">
        <f t="shared" si="115"/>
        <v>0</v>
      </c>
      <c r="AC201" s="164">
        <f t="shared" si="113"/>
        <v>0</v>
      </c>
    </row>
    <row r="202" spans="1:29" x14ac:dyDescent="0.2">
      <c r="A202" s="10">
        <f>+IF(OR(D202&gt;0,J202&gt;0),MAX(A$14:A201)+1,0)</f>
        <v>0</v>
      </c>
      <c r="B202" s="12"/>
      <c r="C202" s="11"/>
      <c r="D202" s="376"/>
      <c r="E202" s="11"/>
      <c r="F202" s="376"/>
      <c r="G202" s="11"/>
      <c r="H202" s="376"/>
      <c r="I202" s="573">
        <f t="shared" si="98"/>
        <v>0</v>
      </c>
      <c r="J202" s="135">
        <f t="shared" si="99"/>
        <v>0</v>
      </c>
      <c r="K202" s="11"/>
      <c r="L202" s="11"/>
      <c r="M202" s="135">
        <f t="shared" si="114"/>
        <v>0</v>
      </c>
      <c r="N202" s="576"/>
      <c r="O202" s="136">
        <f t="shared" si="100"/>
        <v>0</v>
      </c>
      <c r="P202" s="126">
        <f t="shared" si="101"/>
        <v>0</v>
      </c>
      <c r="Q202" s="126">
        <f t="shared" si="102"/>
        <v>0</v>
      </c>
      <c r="R202" s="161">
        <f t="shared" si="103"/>
        <v>0</v>
      </c>
      <c r="S202" s="126">
        <f t="shared" si="104"/>
        <v>0</v>
      </c>
      <c r="T202" s="126">
        <f t="shared" si="105"/>
        <v>0</v>
      </c>
      <c r="U202" s="161">
        <f t="shared" si="106"/>
        <v>0</v>
      </c>
      <c r="V202" s="157">
        <f t="shared" si="107"/>
        <v>0</v>
      </c>
      <c r="W202" s="126">
        <f t="shared" si="108"/>
        <v>0</v>
      </c>
      <c r="X202" s="126">
        <f t="shared" si="109"/>
        <v>0</v>
      </c>
      <c r="Y202" s="161">
        <f t="shared" si="110"/>
        <v>0</v>
      </c>
      <c r="Z202" s="126">
        <f t="shared" si="111"/>
        <v>0</v>
      </c>
      <c r="AA202" s="126">
        <f t="shared" si="112"/>
        <v>0</v>
      </c>
      <c r="AB202" s="165">
        <f t="shared" si="115"/>
        <v>0</v>
      </c>
      <c r="AC202" s="164">
        <f t="shared" si="113"/>
        <v>0</v>
      </c>
    </row>
    <row r="203" spans="1:29" x14ac:dyDescent="0.2">
      <c r="A203" s="10">
        <f>+IF(OR(D203&gt;0,J203&gt;0),MAX(A$14:A202)+1,0)</f>
        <v>0</v>
      </c>
      <c r="B203" s="12"/>
      <c r="C203" s="11"/>
      <c r="D203" s="376"/>
      <c r="E203" s="11"/>
      <c r="F203" s="376"/>
      <c r="G203" s="11"/>
      <c r="H203" s="376"/>
      <c r="I203" s="573">
        <f t="shared" si="98"/>
        <v>0</v>
      </c>
      <c r="J203" s="135">
        <f t="shared" si="99"/>
        <v>0</v>
      </c>
      <c r="K203" s="11"/>
      <c r="L203" s="11"/>
      <c r="M203" s="135">
        <f t="shared" si="114"/>
        <v>0</v>
      </c>
      <c r="N203" s="576"/>
      <c r="O203" s="136">
        <f t="shared" si="100"/>
        <v>0</v>
      </c>
      <c r="P203" s="126">
        <f t="shared" si="101"/>
        <v>0</v>
      </c>
      <c r="Q203" s="126">
        <f t="shared" si="102"/>
        <v>0</v>
      </c>
      <c r="R203" s="161">
        <f t="shared" si="103"/>
        <v>0</v>
      </c>
      <c r="S203" s="126">
        <f t="shared" si="104"/>
        <v>0</v>
      </c>
      <c r="T203" s="126">
        <f t="shared" si="105"/>
        <v>0</v>
      </c>
      <c r="U203" s="161">
        <f t="shared" si="106"/>
        <v>0</v>
      </c>
      <c r="V203" s="157">
        <f t="shared" si="107"/>
        <v>0</v>
      </c>
      <c r="W203" s="126">
        <f t="shared" si="108"/>
        <v>0</v>
      </c>
      <c r="X203" s="126">
        <f t="shared" si="109"/>
        <v>0</v>
      </c>
      <c r="Y203" s="161">
        <f t="shared" si="110"/>
        <v>0</v>
      </c>
      <c r="Z203" s="126">
        <f t="shared" si="111"/>
        <v>0</v>
      </c>
      <c r="AA203" s="126">
        <f t="shared" si="112"/>
        <v>0</v>
      </c>
      <c r="AB203" s="165">
        <f t="shared" si="115"/>
        <v>0</v>
      </c>
      <c r="AC203" s="164">
        <f t="shared" si="113"/>
        <v>0</v>
      </c>
    </row>
    <row r="204" spans="1:29" x14ac:dyDescent="0.2">
      <c r="A204" s="10">
        <f>+IF(OR(D204&gt;0,J204&gt;0),MAX(A$14:A203)+1,0)</f>
        <v>0</v>
      </c>
      <c r="B204" s="12"/>
      <c r="C204" s="11"/>
      <c r="D204" s="376"/>
      <c r="E204" s="11"/>
      <c r="F204" s="376"/>
      <c r="G204" s="11"/>
      <c r="H204" s="376"/>
      <c r="I204" s="573">
        <f t="shared" si="98"/>
        <v>0</v>
      </c>
      <c r="J204" s="135">
        <f t="shared" si="99"/>
        <v>0</v>
      </c>
      <c r="K204" s="11"/>
      <c r="L204" s="11"/>
      <c r="M204" s="135">
        <f t="shared" si="114"/>
        <v>0</v>
      </c>
      <c r="N204" s="576"/>
      <c r="O204" s="136">
        <f t="shared" si="100"/>
        <v>0</v>
      </c>
      <c r="P204" s="126">
        <f t="shared" si="101"/>
        <v>0</v>
      </c>
      <c r="Q204" s="126">
        <f t="shared" si="102"/>
        <v>0</v>
      </c>
      <c r="R204" s="161">
        <f t="shared" si="103"/>
        <v>0</v>
      </c>
      <c r="S204" s="126">
        <f t="shared" si="104"/>
        <v>0</v>
      </c>
      <c r="T204" s="126">
        <f t="shared" si="105"/>
        <v>0</v>
      </c>
      <c r="U204" s="161">
        <f t="shared" si="106"/>
        <v>0</v>
      </c>
      <c r="V204" s="157">
        <f t="shared" si="107"/>
        <v>0</v>
      </c>
      <c r="W204" s="126">
        <f t="shared" si="108"/>
        <v>0</v>
      </c>
      <c r="X204" s="126">
        <f t="shared" si="109"/>
        <v>0</v>
      </c>
      <c r="Y204" s="161">
        <f t="shared" si="110"/>
        <v>0</v>
      </c>
      <c r="Z204" s="126">
        <f t="shared" si="111"/>
        <v>0</v>
      </c>
      <c r="AA204" s="126">
        <f t="shared" si="112"/>
        <v>0</v>
      </c>
      <c r="AB204" s="165">
        <f t="shared" si="115"/>
        <v>0</v>
      </c>
      <c r="AC204" s="164">
        <f t="shared" si="113"/>
        <v>0</v>
      </c>
    </row>
    <row r="205" spans="1:29" x14ac:dyDescent="0.2">
      <c r="A205" s="10">
        <f>+IF(OR(D205&gt;0,J205&gt;0),MAX(A$14:A204)+1,0)</f>
        <v>0</v>
      </c>
      <c r="B205" s="12"/>
      <c r="C205" s="11"/>
      <c r="D205" s="376"/>
      <c r="E205" s="11"/>
      <c r="F205" s="376"/>
      <c r="G205" s="11"/>
      <c r="H205" s="376"/>
      <c r="I205" s="573">
        <f t="shared" si="98"/>
        <v>0</v>
      </c>
      <c r="J205" s="135">
        <f t="shared" si="99"/>
        <v>0</v>
      </c>
      <c r="K205" s="11"/>
      <c r="L205" s="11"/>
      <c r="M205" s="135">
        <f t="shared" si="114"/>
        <v>0</v>
      </c>
      <c r="N205" s="576"/>
      <c r="O205" s="136">
        <f t="shared" si="100"/>
        <v>0</v>
      </c>
      <c r="P205" s="126">
        <f t="shared" si="101"/>
        <v>0</v>
      </c>
      <c r="Q205" s="126">
        <f t="shared" si="102"/>
        <v>0</v>
      </c>
      <c r="R205" s="161">
        <f t="shared" si="103"/>
        <v>0</v>
      </c>
      <c r="S205" s="126">
        <f t="shared" si="104"/>
        <v>0</v>
      </c>
      <c r="T205" s="126">
        <f t="shared" si="105"/>
        <v>0</v>
      </c>
      <c r="U205" s="161">
        <f t="shared" si="106"/>
        <v>0</v>
      </c>
      <c r="V205" s="157">
        <f t="shared" si="107"/>
        <v>0</v>
      </c>
      <c r="W205" s="126">
        <f t="shared" si="108"/>
        <v>0</v>
      </c>
      <c r="X205" s="126">
        <f t="shared" si="109"/>
        <v>0</v>
      </c>
      <c r="Y205" s="161">
        <f t="shared" si="110"/>
        <v>0</v>
      </c>
      <c r="Z205" s="126">
        <f t="shared" si="111"/>
        <v>0</v>
      </c>
      <c r="AA205" s="126">
        <f t="shared" si="112"/>
        <v>0</v>
      </c>
      <c r="AB205" s="165">
        <f t="shared" si="115"/>
        <v>0</v>
      </c>
      <c r="AC205" s="164">
        <f t="shared" si="113"/>
        <v>0</v>
      </c>
    </row>
    <row r="206" spans="1:29" x14ac:dyDescent="0.2">
      <c r="A206" s="10">
        <f>+IF(OR(D206&gt;0,J206&gt;0),MAX(A$14:A205)+1,0)</f>
        <v>0</v>
      </c>
      <c r="B206" s="12"/>
      <c r="C206" s="11"/>
      <c r="D206" s="376"/>
      <c r="E206" s="11"/>
      <c r="F206" s="376"/>
      <c r="G206" s="11"/>
      <c r="H206" s="376"/>
      <c r="I206" s="573">
        <f t="shared" si="98"/>
        <v>0</v>
      </c>
      <c r="J206" s="135">
        <f t="shared" si="99"/>
        <v>0</v>
      </c>
      <c r="K206" s="11"/>
      <c r="L206" s="11"/>
      <c r="M206" s="135">
        <f t="shared" si="114"/>
        <v>0</v>
      </c>
      <c r="N206" s="576"/>
      <c r="O206" s="136">
        <f t="shared" si="100"/>
        <v>0</v>
      </c>
      <c r="P206" s="126">
        <f t="shared" si="101"/>
        <v>0</v>
      </c>
      <c r="Q206" s="126">
        <f t="shared" si="102"/>
        <v>0</v>
      </c>
      <c r="R206" s="161">
        <f t="shared" si="103"/>
        <v>0</v>
      </c>
      <c r="S206" s="126">
        <f t="shared" si="104"/>
        <v>0</v>
      </c>
      <c r="T206" s="126">
        <f t="shared" si="105"/>
        <v>0</v>
      </c>
      <c r="U206" s="161">
        <f t="shared" si="106"/>
        <v>0</v>
      </c>
      <c r="V206" s="157">
        <f t="shared" si="107"/>
        <v>0</v>
      </c>
      <c r="W206" s="126">
        <f t="shared" si="108"/>
        <v>0</v>
      </c>
      <c r="X206" s="126">
        <f t="shared" si="109"/>
        <v>0</v>
      </c>
      <c r="Y206" s="161">
        <f t="shared" si="110"/>
        <v>0</v>
      </c>
      <c r="Z206" s="126">
        <f t="shared" si="111"/>
        <v>0</v>
      </c>
      <c r="AA206" s="126">
        <f t="shared" si="112"/>
        <v>0</v>
      </c>
      <c r="AB206" s="165">
        <f t="shared" si="115"/>
        <v>0</v>
      </c>
      <c r="AC206" s="164">
        <f t="shared" si="113"/>
        <v>0</v>
      </c>
    </row>
    <row r="207" spans="1:29" x14ac:dyDescent="0.2">
      <c r="A207" s="10">
        <f>+IF(OR(D207&gt;0,J207&gt;0),MAX(A$14:A206)+1,0)</f>
        <v>0</v>
      </c>
      <c r="B207" s="12"/>
      <c r="C207" s="11"/>
      <c r="D207" s="376"/>
      <c r="E207" s="11"/>
      <c r="F207" s="376"/>
      <c r="G207" s="11"/>
      <c r="H207" s="376"/>
      <c r="I207" s="573">
        <f t="shared" si="98"/>
        <v>0</v>
      </c>
      <c r="J207" s="135">
        <f t="shared" si="99"/>
        <v>0</v>
      </c>
      <c r="K207" s="11"/>
      <c r="L207" s="11"/>
      <c r="M207" s="135">
        <f t="shared" si="114"/>
        <v>0</v>
      </c>
      <c r="N207" s="576"/>
      <c r="O207" s="136">
        <f t="shared" si="100"/>
        <v>0</v>
      </c>
      <c r="P207" s="126">
        <f t="shared" si="101"/>
        <v>0</v>
      </c>
      <c r="Q207" s="126">
        <f t="shared" si="102"/>
        <v>0</v>
      </c>
      <c r="R207" s="161">
        <f t="shared" si="103"/>
        <v>0</v>
      </c>
      <c r="S207" s="126">
        <f t="shared" si="104"/>
        <v>0</v>
      </c>
      <c r="T207" s="126">
        <f t="shared" si="105"/>
        <v>0</v>
      </c>
      <c r="U207" s="161">
        <f t="shared" si="106"/>
        <v>0</v>
      </c>
      <c r="V207" s="157">
        <f t="shared" si="107"/>
        <v>0</v>
      </c>
      <c r="W207" s="126">
        <f t="shared" si="108"/>
        <v>0</v>
      </c>
      <c r="X207" s="126">
        <f t="shared" si="109"/>
        <v>0</v>
      </c>
      <c r="Y207" s="161">
        <f t="shared" si="110"/>
        <v>0</v>
      </c>
      <c r="Z207" s="126">
        <f t="shared" si="111"/>
        <v>0</v>
      </c>
      <c r="AA207" s="126">
        <f t="shared" si="112"/>
        <v>0</v>
      </c>
      <c r="AB207" s="165">
        <f t="shared" si="115"/>
        <v>0</v>
      </c>
      <c r="AC207" s="164">
        <f t="shared" si="113"/>
        <v>0</v>
      </c>
    </row>
    <row r="208" spans="1:29" x14ac:dyDescent="0.2">
      <c r="A208" s="10">
        <f>+IF(OR(D208&gt;0,J208&gt;0),MAX(A$14:A207)+1,0)</f>
        <v>0</v>
      </c>
      <c r="B208" s="12"/>
      <c r="C208" s="11"/>
      <c r="D208" s="376"/>
      <c r="E208" s="11"/>
      <c r="F208" s="376"/>
      <c r="G208" s="11"/>
      <c r="H208" s="376"/>
      <c r="I208" s="573">
        <f t="shared" si="98"/>
        <v>0</v>
      </c>
      <c r="J208" s="135">
        <f t="shared" si="99"/>
        <v>0</v>
      </c>
      <c r="K208" s="11"/>
      <c r="L208" s="11"/>
      <c r="M208" s="135">
        <f t="shared" si="114"/>
        <v>0</v>
      </c>
      <c r="N208" s="576"/>
      <c r="O208" s="136">
        <f t="shared" si="100"/>
        <v>0</v>
      </c>
      <c r="P208" s="126">
        <f t="shared" si="101"/>
        <v>0</v>
      </c>
      <c r="Q208" s="126">
        <f t="shared" si="102"/>
        <v>0</v>
      </c>
      <c r="R208" s="161">
        <f t="shared" si="103"/>
        <v>0</v>
      </c>
      <c r="S208" s="126">
        <f t="shared" si="104"/>
        <v>0</v>
      </c>
      <c r="T208" s="126">
        <f t="shared" si="105"/>
        <v>0</v>
      </c>
      <c r="U208" s="161">
        <f t="shared" si="106"/>
        <v>0</v>
      </c>
      <c r="V208" s="157">
        <f t="shared" si="107"/>
        <v>0</v>
      </c>
      <c r="W208" s="126">
        <f t="shared" si="108"/>
        <v>0</v>
      </c>
      <c r="X208" s="126">
        <f t="shared" si="109"/>
        <v>0</v>
      </c>
      <c r="Y208" s="161">
        <f t="shared" si="110"/>
        <v>0</v>
      </c>
      <c r="Z208" s="126">
        <f t="shared" si="111"/>
        <v>0</v>
      </c>
      <c r="AA208" s="126">
        <f t="shared" si="112"/>
        <v>0</v>
      </c>
      <c r="AB208" s="165">
        <f t="shared" si="115"/>
        <v>0</v>
      </c>
      <c r="AC208" s="164">
        <f t="shared" si="113"/>
        <v>0</v>
      </c>
    </row>
    <row r="209" spans="1:29" x14ac:dyDescent="0.2">
      <c r="A209" s="10">
        <f>+IF(OR(D209&gt;0,J209&gt;0),MAX(A$14:A208)+1,0)</f>
        <v>0</v>
      </c>
      <c r="B209" s="12"/>
      <c r="C209" s="11"/>
      <c r="D209" s="376"/>
      <c r="E209" s="11"/>
      <c r="F209" s="376"/>
      <c r="G209" s="11"/>
      <c r="H209" s="376"/>
      <c r="I209" s="573">
        <f t="shared" si="98"/>
        <v>0</v>
      </c>
      <c r="J209" s="135">
        <f t="shared" si="99"/>
        <v>0</v>
      </c>
      <c r="K209" s="11"/>
      <c r="L209" s="11"/>
      <c r="M209" s="135">
        <f t="shared" si="114"/>
        <v>0</v>
      </c>
      <c r="N209" s="576"/>
      <c r="O209" s="136">
        <f t="shared" si="100"/>
        <v>0</v>
      </c>
      <c r="P209" s="126">
        <f t="shared" si="101"/>
        <v>0</v>
      </c>
      <c r="Q209" s="126">
        <f t="shared" si="102"/>
        <v>0</v>
      </c>
      <c r="R209" s="161">
        <f t="shared" si="103"/>
        <v>0</v>
      </c>
      <c r="S209" s="126">
        <f t="shared" si="104"/>
        <v>0</v>
      </c>
      <c r="T209" s="126">
        <f t="shared" si="105"/>
        <v>0</v>
      </c>
      <c r="U209" s="161">
        <f t="shared" si="106"/>
        <v>0</v>
      </c>
      <c r="V209" s="157">
        <f t="shared" si="107"/>
        <v>0</v>
      </c>
      <c r="W209" s="126">
        <f t="shared" si="108"/>
        <v>0</v>
      </c>
      <c r="X209" s="126">
        <f t="shared" si="109"/>
        <v>0</v>
      </c>
      <c r="Y209" s="161">
        <f t="shared" si="110"/>
        <v>0</v>
      </c>
      <c r="Z209" s="126">
        <f t="shared" si="111"/>
        <v>0</v>
      </c>
      <c r="AA209" s="126">
        <f t="shared" si="112"/>
        <v>0</v>
      </c>
      <c r="AB209" s="165">
        <f t="shared" si="115"/>
        <v>0</v>
      </c>
      <c r="AC209" s="164">
        <f t="shared" si="113"/>
        <v>0</v>
      </c>
    </row>
    <row r="210" spans="1:29" x14ac:dyDescent="0.2">
      <c r="A210" s="10">
        <f>+IF(OR(D210&gt;0,J210&gt;0),MAX(A$14:A209)+1,0)</f>
        <v>0</v>
      </c>
      <c r="B210" s="12"/>
      <c r="C210" s="11"/>
      <c r="D210" s="376"/>
      <c r="E210" s="11"/>
      <c r="F210" s="376"/>
      <c r="G210" s="11"/>
      <c r="H210" s="376"/>
      <c r="I210" s="573">
        <f t="shared" si="98"/>
        <v>0</v>
      </c>
      <c r="J210" s="135">
        <f t="shared" si="99"/>
        <v>0</v>
      </c>
      <c r="K210" s="11"/>
      <c r="L210" s="11"/>
      <c r="M210" s="135">
        <f t="shared" si="114"/>
        <v>0</v>
      </c>
      <c r="N210" s="576"/>
      <c r="O210" s="136">
        <f t="shared" si="100"/>
        <v>0</v>
      </c>
      <c r="P210" s="126">
        <f t="shared" si="101"/>
        <v>0</v>
      </c>
      <c r="Q210" s="126">
        <f t="shared" si="102"/>
        <v>0</v>
      </c>
      <c r="R210" s="161">
        <f t="shared" si="103"/>
        <v>0</v>
      </c>
      <c r="S210" s="126">
        <f t="shared" si="104"/>
        <v>0</v>
      </c>
      <c r="T210" s="126">
        <f t="shared" si="105"/>
        <v>0</v>
      </c>
      <c r="U210" s="161">
        <f t="shared" si="106"/>
        <v>0</v>
      </c>
      <c r="V210" s="157">
        <f t="shared" si="107"/>
        <v>0</v>
      </c>
      <c r="W210" s="126">
        <f t="shared" si="108"/>
        <v>0</v>
      </c>
      <c r="X210" s="126">
        <f t="shared" si="109"/>
        <v>0</v>
      </c>
      <c r="Y210" s="161">
        <f t="shared" si="110"/>
        <v>0</v>
      </c>
      <c r="Z210" s="126">
        <f t="shared" si="111"/>
        <v>0</v>
      </c>
      <c r="AA210" s="126">
        <f t="shared" si="112"/>
        <v>0</v>
      </c>
      <c r="AB210" s="165">
        <f t="shared" si="115"/>
        <v>0</v>
      </c>
      <c r="AC210" s="164">
        <f t="shared" si="113"/>
        <v>0</v>
      </c>
    </row>
    <row r="211" spans="1:29" x14ac:dyDescent="0.2">
      <c r="A211" s="10">
        <f>+IF(OR(D211&gt;0,J211&gt;0),MAX(A$14:A210)+1,0)</f>
        <v>0</v>
      </c>
      <c r="B211" s="12"/>
      <c r="C211" s="11"/>
      <c r="D211" s="376"/>
      <c r="E211" s="11"/>
      <c r="F211" s="376"/>
      <c r="G211" s="11"/>
      <c r="H211" s="376"/>
      <c r="I211" s="573">
        <f t="shared" si="98"/>
        <v>0</v>
      </c>
      <c r="J211" s="135">
        <f t="shared" si="99"/>
        <v>0</v>
      </c>
      <c r="K211" s="11"/>
      <c r="L211" s="11"/>
      <c r="M211" s="135">
        <f t="shared" si="114"/>
        <v>0</v>
      </c>
      <c r="N211" s="576"/>
      <c r="O211" s="136">
        <f t="shared" si="100"/>
        <v>0</v>
      </c>
      <c r="P211" s="126">
        <f t="shared" si="101"/>
        <v>0</v>
      </c>
      <c r="Q211" s="126">
        <f t="shared" si="102"/>
        <v>0</v>
      </c>
      <c r="R211" s="161">
        <f t="shared" si="103"/>
        <v>0</v>
      </c>
      <c r="S211" s="126">
        <f t="shared" si="104"/>
        <v>0</v>
      </c>
      <c r="T211" s="126">
        <f t="shared" si="105"/>
        <v>0</v>
      </c>
      <c r="U211" s="161">
        <f t="shared" si="106"/>
        <v>0</v>
      </c>
      <c r="V211" s="157">
        <f t="shared" si="107"/>
        <v>0</v>
      </c>
      <c r="W211" s="126">
        <f t="shared" si="108"/>
        <v>0</v>
      </c>
      <c r="X211" s="126">
        <f t="shared" si="109"/>
        <v>0</v>
      </c>
      <c r="Y211" s="161">
        <f t="shared" si="110"/>
        <v>0</v>
      </c>
      <c r="Z211" s="126">
        <f t="shared" si="111"/>
        <v>0</v>
      </c>
      <c r="AA211" s="126">
        <f t="shared" si="112"/>
        <v>0</v>
      </c>
      <c r="AB211" s="165">
        <f t="shared" si="115"/>
        <v>0</v>
      </c>
      <c r="AC211" s="164">
        <f t="shared" si="113"/>
        <v>0</v>
      </c>
    </row>
    <row r="212" spans="1:29" x14ac:dyDescent="0.2">
      <c r="A212" s="10">
        <f>+IF(OR(D212&gt;0,J212&gt;0),MAX(A$14:A211)+1,0)</f>
        <v>0</v>
      </c>
      <c r="B212" s="12"/>
      <c r="C212" s="11"/>
      <c r="D212" s="376"/>
      <c r="E212" s="11"/>
      <c r="F212" s="376"/>
      <c r="G212" s="11"/>
      <c r="H212" s="376"/>
      <c r="I212" s="573">
        <f t="shared" si="98"/>
        <v>0</v>
      </c>
      <c r="J212" s="135">
        <f t="shared" si="99"/>
        <v>0</v>
      </c>
      <c r="K212" s="11"/>
      <c r="L212" s="11"/>
      <c r="M212" s="135">
        <f t="shared" si="114"/>
        <v>0</v>
      </c>
      <c r="N212" s="576"/>
      <c r="O212" s="136">
        <f t="shared" si="100"/>
        <v>0</v>
      </c>
      <c r="P212" s="126">
        <f t="shared" si="101"/>
        <v>0</v>
      </c>
      <c r="Q212" s="126">
        <f t="shared" si="102"/>
        <v>0</v>
      </c>
      <c r="R212" s="161">
        <f t="shared" si="103"/>
        <v>0</v>
      </c>
      <c r="S212" s="126">
        <f t="shared" si="104"/>
        <v>0</v>
      </c>
      <c r="T212" s="126">
        <f t="shared" si="105"/>
        <v>0</v>
      </c>
      <c r="U212" s="161">
        <f t="shared" si="106"/>
        <v>0</v>
      </c>
      <c r="V212" s="157">
        <f t="shared" si="107"/>
        <v>0</v>
      </c>
      <c r="W212" s="126">
        <f t="shared" si="108"/>
        <v>0</v>
      </c>
      <c r="X212" s="126">
        <f t="shared" si="109"/>
        <v>0</v>
      </c>
      <c r="Y212" s="161">
        <f t="shared" si="110"/>
        <v>0</v>
      </c>
      <c r="Z212" s="126">
        <f t="shared" si="111"/>
        <v>0</v>
      </c>
      <c r="AA212" s="126">
        <f t="shared" si="112"/>
        <v>0</v>
      </c>
      <c r="AB212" s="165">
        <f t="shared" si="115"/>
        <v>0</v>
      </c>
      <c r="AC212" s="164">
        <f t="shared" si="113"/>
        <v>0</v>
      </c>
    </row>
    <row r="213" spans="1:29" x14ac:dyDescent="0.2">
      <c r="A213" s="10">
        <f>+IF(OR(D213&gt;0,J213&gt;0),MAX(A$14:A212)+1,0)</f>
        <v>0</v>
      </c>
      <c r="B213" s="12"/>
      <c r="C213" s="11"/>
      <c r="D213" s="376"/>
      <c r="E213" s="11"/>
      <c r="F213" s="376"/>
      <c r="G213" s="11"/>
      <c r="H213" s="376"/>
      <c r="I213" s="573">
        <f t="shared" si="98"/>
        <v>0</v>
      </c>
      <c r="J213" s="135">
        <f t="shared" si="99"/>
        <v>0</v>
      </c>
      <c r="K213" s="11"/>
      <c r="L213" s="11"/>
      <c r="M213" s="135">
        <f t="shared" si="114"/>
        <v>0</v>
      </c>
      <c r="N213" s="576"/>
      <c r="O213" s="136">
        <f t="shared" si="100"/>
        <v>0</v>
      </c>
      <c r="P213" s="126">
        <f t="shared" si="101"/>
        <v>0</v>
      </c>
      <c r="Q213" s="126">
        <f t="shared" si="102"/>
        <v>0</v>
      </c>
      <c r="R213" s="161">
        <f t="shared" si="103"/>
        <v>0</v>
      </c>
      <c r="S213" s="126">
        <f t="shared" si="104"/>
        <v>0</v>
      </c>
      <c r="T213" s="126">
        <f t="shared" si="105"/>
        <v>0</v>
      </c>
      <c r="U213" s="161">
        <f t="shared" si="106"/>
        <v>0</v>
      </c>
      <c r="V213" s="157">
        <f t="shared" si="107"/>
        <v>0</v>
      </c>
      <c r="W213" s="126">
        <f t="shared" si="108"/>
        <v>0</v>
      </c>
      <c r="X213" s="126">
        <f t="shared" si="109"/>
        <v>0</v>
      </c>
      <c r="Y213" s="161">
        <f t="shared" si="110"/>
        <v>0</v>
      </c>
      <c r="Z213" s="126">
        <f t="shared" si="111"/>
        <v>0</v>
      </c>
      <c r="AA213" s="126">
        <f t="shared" si="112"/>
        <v>0</v>
      </c>
      <c r="AB213" s="165">
        <f t="shared" si="115"/>
        <v>0</v>
      </c>
      <c r="AC213" s="164">
        <f t="shared" si="113"/>
        <v>0</v>
      </c>
    </row>
    <row r="214" spans="1:29" x14ac:dyDescent="0.2">
      <c r="A214" s="10">
        <f>+IF(OR(D214&gt;0,J214&gt;0),MAX(A$14:A213)+1,0)</f>
        <v>0</v>
      </c>
      <c r="B214" s="12"/>
      <c r="C214" s="11"/>
      <c r="D214" s="376"/>
      <c r="E214" s="11"/>
      <c r="F214" s="376"/>
      <c r="G214" s="11"/>
      <c r="H214" s="376"/>
      <c r="I214" s="573">
        <f t="shared" si="98"/>
        <v>0</v>
      </c>
      <c r="J214" s="135">
        <f t="shared" si="99"/>
        <v>0</v>
      </c>
      <c r="K214" s="11"/>
      <c r="L214" s="11"/>
      <c r="M214" s="135">
        <f t="shared" si="114"/>
        <v>0</v>
      </c>
      <c r="N214" s="576"/>
      <c r="O214" s="136">
        <f t="shared" si="100"/>
        <v>0</v>
      </c>
      <c r="P214" s="126">
        <f t="shared" si="101"/>
        <v>0</v>
      </c>
      <c r="Q214" s="126">
        <f t="shared" si="102"/>
        <v>0</v>
      </c>
      <c r="R214" s="161">
        <f t="shared" si="103"/>
        <v>0</v>
      </c>
      <c r="S214" s="126">
        <f t="shared" si="104"/>
        <v>0</v>
      </c>
      <c r="T214" s="126">
        <f t="shared" si="105"/>
        <v>0</v>
      </c>
      <c r="U214" s="161">
        <f t="shared" si="106"/>
        <v>0</v>
      </c>
      <c r="V214" s="157">
        <f t="shared" si="107"/>
        <v>0</v>
      </c>
      <c r="W214" s="126">
        <f t="shared" si="108"/>
        <v>0</v>
      </c>
      <c r="X214" s="126">
        <f t="shared" si="109"/>
        <v>0</v>
      </c>
      <c r="Y214" s="161">
        <f t="shared" si="110"/>
        <v>0</v>
      </c>
      <c r="Z214" s="126">
        <f t="shared" si="111"/>
        <v>0</v>
      </c>
      <c r="AA214" s="126">
        <f t="shared" si="112"/>
        <v>0</v>
      </c>
      <c r="AB214" s="165">
        <f t="shared" si="115"/>
        <v>0</v>
      </c>
      <c r="AC214" s="164">
        <f t="shared" si="113"/>
        <v>0</v>
      </c>
    </row>
    <row r="215" spans="1:29" x14ac:dyDescent="0.2">
      <c r="A215" s="10">
        <f>+IF(OR(D215&gt;0,J215&gt;0),MAX(A$14:A214)+1,0)</f>
        <v>0</v>
      </c>
      <c r="B215" s="12"/>
      <c r="C215" s="11"/>
      <c r="D215" s="376"/>
      <c r="E215" s="11"/>
      <c r="F215" s="376"/>
      <c r="G215" s="11"/>
      <c r="H215" s="376"/>
      <c r="I215" s="573">
        <f t="shared" si="98"/>
        <v>0</v>
      </c>
      <c r="J215" s="135">
        <f t="shared" si="99"/>
        <v>0</v>
      </c>
      <c r="K215" s="11"/>
      <c r="L215" s="11"/>
      <c r="M215" s="135">
        <f t="shared" si="114"/>
        <v>0</v>
      </c>
      <c r="N215" s="576"/>
      <c r="O215" s="136">
        <f t="shared" si="100"/>
        <v>0</v>
      </c>
      <c r="P215" s="126">
        <f t="shared" si="101"/>
        <v>0</v>
      </c>
      <c r="Q215" s="126">
        <f t="shared" si="102"/>
        <v>0</v>
      </c>
      <c r="R215" s="161">
        <f t="shared" si="103"/>
        <v>0</v>
      </c>
      <c r="S215" s="126">
        <f t="shared" si="104"/>
        <v>0</v>
      </c>
      <c r="T215" s="126">
        <f t="shared" si="105"/>
        <v>0</v>
      </c>
      <c r="U215" s="161">
        <f t="shared" si="106"/>
        <v>0</v>
      </c>
      <c r="V215" s="157">
        <f t="shared" si="107"/>
        <v>0</v>
      </c>
      <c r="W215" s="126">
        <f t="shared" si="108"/>
        <v>0</v>
      </c>
      <c r="X215" s="126">
        <f t="shared" si="109"/>
        <v>0</v>
      </c>
      <c r="Y215" s="161">
        <f t="shared" si="110"/>
        <v>0</v>
      </c>
      <c r="Z215" s="126">
        <f t="shared" si="111"/>
        <v>0</v>
      </c>
      <c r="AA215" s="126">
        <f t="shared" si="112"/>
        <v>0</v>
      </c>
      <c r="AB215" s="165">
        <f t="shared" si="115"/>
        <v>0</v>
      </c>
      <c r="AC215" s="164">
        <f t="shared" si="113"/>
        <v>0</v>
      </c>
    </row>
    <row r="216" spans="1:29" x14ac:dyDescent="0.2">
      <c r="A216" s="10">
        <f>+IF(OR(D216&gt;0,J216&gt;0),MAX(A$14:A215)+1,0)</f>
        <v>0</v>
      </c>
      <c r="B216" s="12"/>
      <c r="C216" s="11"/>
      <c r="D216" s="376"/>
      <c r="E216" s="11"/>
      <c r="F216" s="376"/>
      <c r="G216" s="11"/>
      <c r="H216" s="376"/>
      <c r="I216" s="573">
        <f t="shared" si="98"/>
        <v>0</v>
      </c>
      <c r="J216" s="135">
        <f t="shared" si="99"/>
        <v>0</v>
      </c>
      <c r="K216" s="11"/>
      <c r="L216" s="11"/>
      <c r="M216" s="135">
        <f t="shared" si="114"/>
        <v>0</v>
      </c>
      <c r="N216" s="576"/>
      <c r="O216" s="136">
        <f t="shared" si="100"/>
        <v>0</v>
      </c>
      <c r="P216" s="126">
        <f t="shared" si="101"/>
        <v>0</v>
      </c>
      <c r="Q216" s="126">
        <f t="shared" si="102"/>
        <v>0</v>
      </c>
      <c r="R216" s="161">
        <f t="shared" si="103"/>
        <v>0</v>
      </c>
      <c r="S216" s="126">
        <f t="shared" si="104"/>
        <v>0</v>
      </c>
      <c r="T216" s="126">
        <f t="shared" si="105"/>
        <v>0</v>
      </c>
      <c r="U216" s="161">
        <f t="shared" si="106"/>
        <v>0</v>
      </c>
      <c r="V216" s="157">
        <f t="shared" si="107"/>
        <v>0</v>
      </c>
      <c r="W216" s="126">
        <f t="shared" si="108"/>
        <v>0</v>
      </c>
      <c r="X216" s="126">
        <f t="shared" si="109"/>
        <v>0</v>
      </c>
      <c r="Y216" s="161">
        <f t="shared" si="110"/>
        <v>0</v>
      </c>
      <c r="Z216" s="126">
        <f t="shared" si="111"/>
        <v>0</v>
      </c>
      <c r="AA216" s="126">
        <f t="shared" si="112"/>
        <v>0</v>
      </c>
      <c r="AB216" s="165">
        <f t="shared" si="115"/>
        <v>0</v>
      </c>
      <c r="AC216" s="164">
        <f t="shared" si="113"/>
        <v>0</v>
      </c>
    </row>
    <row r="217" spans="1:29" x14ac:dyDescent="0.2">
      <c r="A217" s="10">
        <f>+IF(OR(D217&gt;0,J217&gt;0),MAX(A$14:A216)+1,0)</f>
        <v>0</v>
      </c>
      <c r="B217" s="12"/>
      <c r="C217" s="11"/>
      <c r="D217" s="376"/>
      <c r="E217" s="11"/>
      <c r="F217" s="376"/>
      <c r="G217" s="11"/>
      <c r="H217" s="376"/>
      <c r="I217" s="573">
        <f t="shared" si="98"/>
        <v>0</v>
      </c>
      <c r="J217" s="135">
        <f t="shared" si="99"/>
        <v>0</v>
      </c>
      <c r="K217" s="11"/>
      <c r="L217" s="11"/>
      <c r="M217" s="135">
        <f t="shared" si="114"/>
        <v>0</v>
      </c>
      <c r="N217" s="576"/>
      <c r="O217" s="136">
        <f t="shared" si="100"/>
        <v>0</v>
      </c>
      <c r="P217" s="126">
        <f t="shared" si="101"/>
        <v>0</v>
      </c>
      <c r="Q217" s="126">
        <f t="shared" si="102"/>
        <v>0</v>
      </c>
      <c r="R217" s="161">
        <f t="shared" si="103"/>
        <v>0</v>
      </c>
      <c r="S217" s="126">
        <f t="shared" si="104"/>
        <v>0</v>
      </c>
      <c r="T217" s="126">
        <f t="shared" si="105"/>
        <v>0</v>
      </c>
      <c r="U217" s="161">
        <f t="shared" si="106"/>
        <v>0</v>
      </c>
      <c r="V217" s="157">
        <f t="shared" si="107"/>
        <v>0</v>
      </c>
      <c r="W217" s="126">
        <f t="shared" si="108"/>
        <v>0</v>
      </c>
      <c r="X217" s="126">
        <f t="shared" si="109"/>
        <v>0</v>
      </c>
      <c r="Y217" s="161">
        <f t="shared" si="110"/>
        <v>0</v>
      </c>
      <c r="Z217" s="126">
        <f t="shared" si="111"/>
        <v>0</v>
      </c>
      <c r="AA217" s="126">
        <f t="shared" si="112"/>
        <v>0</v>
      </c>
      <c r="AB217" s="165">
        <f t="shared" si="115"/>
        <v>0</v>
      </c>
      <c r="AC217" s="164">
        <f t="shared" si="113"/>
        <v>0</v>
      </c>
    </row>
    <row r="218" spans="1:29" x14ac:dyDescent="0.2">
      <c r="A218" s="10">
        <f>+IF(OR(D218&gt;0,J218&gt;0),MAX(A$14:A217)+1,0)</f>
        <v>0</v>
      </c>
      <c r="B218" s="12"/>
      <c r="C218" s="11"/>
      <c r="D218" s="376"/>
      <c r="E218" s="11"/>
      <c r="F218" s="376"/>
      <c r="G218" s="11"/>
      <c r="H218" s="376"/>
      <c r="I218" s="573">
        <f t="shared" si="98"/>
        <v>0</v>
      </c>
      <c r="J218" s="135">
        <f t="shared" si="99"/>
        <v>0</v>
      </c>
      <c r="K218" s="11"/>
      <c r="L218" s="11"/>
      <c r="M218" s="135">
        <f t="shared" si="114"/>
        <v>0</v>
      </c>
      <c r="N218" s="576"/>
      <c r="O218" s="136">
        <f t="shared" si="100"/>
        <v>0</v>
      </c>
      <c r="P218" s="126">
        <f t="shared" si="101"/>
        <v>0</v>
      </c>
      <c r="Q218" s="126">
        <f t="shared" si="102"/>
        <v>0</v>
      </c>
      <c r="R218" s="161">
        <f t="shared" si="103"/>
        <v>0</v>
      </c>
      <c r="S218" s="126">
        <f t="shared" si="104"/>
        <v>0</v>
      </c>
      <c r="T218" s="126">
        <f t="shared" si="105"/>
        <v>0</v>
      </c>
      <c r="U218" s="161">
        <f t="shared" si="106"/>
        <v>0</v>
      </c>
      <c r="V218" s="157">
        <f t="shared" si="107"/>
        <v>0</v>
      </c>
      <c r="W218" s="126">
        <f t="shared" si="108"/>
        <v>0</v>
      </c>
      <c r="X218" s="126">
        <f t="shared" si="109"/>
        <v>0</v>
      </c>
      <c r="Y218" s="161">
        <f t="shared" si="110"/>
        <v>0</v>
      </c>
      <c r="Z218" s="126">
        <f t="shared" si="111"/>
        <v>0</v>
      </c>
      <c r="AA218" s="126">
        <f t="shared" si="112"/>
        <v>0</v>
      </c>
      <c r="AB218" s="165">
        <f t="shared" si="115"/>
        <v>0</v>
      </c>
      <c r="AC218" s="164">
        <f t="shared" si="113"/>
        <v>0</v>
      </c>
    </row>
    <row r="219" spans="1:29" x14ac:dyDescent="0.2">
      <c r="A219" s="10">
        <f>+IF(OR(D219&gt;0,J219&gt;0),MAX(A$14:A218)+1,0)</f>
        <v>0</v>
      </c>
      <c r="B219" s="12"/>
      <c r="C219" s="11"/>
      <c r="D219" s="376"/>
      <c r="E219" s="11"/>
      <c r="F219" s="376"/>
      <c r="G219" s="11"/>
      <c r="H219" s="376"/>
      <c r="I219" s="573">
        <f t="shared" si="98"/>
        <v>0</v>
      </c>
      <c r="J219" s="135">
        <f t="shared" si="99"/>
        <v>0</v>
      </c>
      <c r="K219" s="11"/>
      <c r="L219" s="11"/>
      <c r="M219" s="135">
        <f t="shared" si="114"/>
        <v>0</v>
      </c>
      <c r="N219" s="576"/>
      <c r="O219" s="136">
        <f t="shared" si="100"/>
        <v>0</v>
      </c>
      <c r="P219" s="126">
        <f t="shared" si="101"/>
        <v>0</v>
      </c>
      <c r="Q219" s="126">
        <f t="shared" si="102"/>
        <v>0</v>
      </c>
      <c r="R219" s="161">
        <f t="shared" si="103"/>
        <v>0</v>
      </c>
      <c r="S219" s="126">
        <f t="shared" si="104"/>
        <v>0</v>
      </c>
      <c r="T219" s="126">
        <f t="shared" si="105"/>
        <v>0</v>
      </c>
      <c r="U219" s="161">
        <f t="shared" si="106"/>
        <v>0</v>
      </c>
      <c r="V219" s="157">
        <f t="shared" si="107"/>
        <v>0</v>
      </c>
      <c r="W219" s="126">
        <f t="shared" si="108"/>
        <v>0</v>
      </c>
      <c r="X219" s="126">
        <f t="shared" si="109"/>
        <v>0</v>
      </c>
      <c r="Y219" s="161">
        <f t="shared" si="110"/>
        <v>0</v>
      </c>
      <c r="Z219" s="126">
        <f t="shared" si="111"/>
        <v>0</v>
      </c>
      <c r="AA219" s="126">
        <f t="shared" si="112"/>
        <v>0</v>
      </c>
      <c r="AB219" s="165">
        <f t="shared" si="115"/>
        <v>0</v>
      </c>
      <c r="AC219" s="164">
        <f t="shared" si="113"/>
        <v>0</v>
      </c>
    </row>
    <row r="220" spans="1:29" x14ac:dyDescent="0.2">
      <c r="A220" s="10">
        <f>+IF(OR(D220&gt;0,J220&gt;0),MAX(A$14:A219)+1,0)</f>
        <v>0</v>
      </c>
      <c r="B220" s="12"/>
      <c r="C220" s="11"/>
      <c r="D220" s="376"/>
      <c r="E220" s="11"/>
      <c r="F220" s="376"/>
      <c r="G220" s="11"/>
      <c r="H220" s="376"/>
      <c r="I220" s="573">
        <f t="shared" si="98"/>
        <v>0</v>
      </c>
      <c r="J220" s="135">
        <f t="shared" si="99"/>
        <v>0</v>
      </c>
      <c r="K220" s="11"/>
      <c r="L220" s="11"/>
      <c r="M220" s="135">
        <f t="shared" si="114"/>
        <v>0</v>
      </c>
      <c r="N220" s="576"/>
      <c r="O220" s="136">
        <f t="shared" si="100"/>
        <v>0</v>
      </c>
      <c r="P220" s="126">
        <f t="shared" si="101"/>
        <v>0</v>
      </c>
      <c r="Q220" s="126">
        <f t="shared" si="102"/>
        <v>0</v>
      </c>
      <c r="R220" s="161">
        <f t="shared" si="103"/>
        <v>0</v>
      </c>
      <c r="S220" s="126">
        <f t="shared" si="104"/>
        <v>0</v>
      </c>
      <c r="T220" s="126">
        <f t="shared" si="105"/>
        <v>0</v>
      </c>
      <c r="U220" s="161">
        <f t="shared" si="106"/>
        <v>0</v>
      </c>
      <c r="V220" s="157">
        <f t="shared" si="107"/>
        <v>0</v>
      </c>
      <c r="W220" s="126">
        <f t="shared" si="108"/>
        <v>0</v>
      </c>
      <c r="X220" s="126">
        <f t="shared" si="109"/>
        <v>0</v>
      </c>
      <c r="Y220" s="161">
        <f t="shared" si="110"/>
        <v>0</v>
      </c>
      <c r="Z220" s="126">
        <f t="shared" si="111"/>
        <v>0</v>
      </c>
      <c r="AA220" s="126">
        <f t="shared" si="112"/>
        <v>0</v>
      </c>
      <c r="AB220" s="165">
        <f t="shared" si="115"/>
        <v>0</v>
      </c>
      <c r="AC220" s="164">
        <f t="shared" si="113"/>
        <v>0</v>
      </c>
    </row>
    <row r="221" spans="1:29" x14ac:dyDescent="0.2">
      <c r="A221" s="10">
        <f>+IF(OR(D221&gt;0,J221&gt;0),MAX(A$14:A220)+1,0)</f>
        <v>0</v>
      </c>
      <c r="B221" s="12"/>
      <c r="C221" s="11"/>
      <c r="D221" s="376"/>
      <c r="E221" s="11"/>
      <c r="F221" s="376"/>
      <c r="G221" s="11"/>
      <c r="H221" s="376"/>
      <c r="I221" s="573">
        <f t="shared" si="98"/>
        <v>0</v>
      </c>
      <c r="J221" s="135">
        <f t="shared" si="99"/>
        <v>0</v>
      </c>
      <c r="K221" s="11"/>
      <c r="L221" s="11"/>
      <c r="M221" s="135">
        <f t="shared" si="114"/>
        <v>0</v>
      </c>
      <c r="N221" s="576"/>
      <c r="O221" s="136">
        <f t="shared" si="100"/>
        <v>0</v>
      </c>
      <c r="P221" s="126">
        <f t="shared" si="101"/>
        <v>0</v>
      </c>
      <c r="Q221" s="126">
        <f t="shared" si="102"/>
        <v>0</v>
      </c>
      <c r="R221" s="161">
        <f t="shared" si="103"/>
        <v>0</v>
      </c>
      <c r="S221" s="126">
        <f t="shared" si="104"/>
        <v>0</v>
      </c>
      <c r="T221" s="126">
        <f t="shared" si="105"/>
        <v>0</v>
      </c>
      <c r="U221" s="161">
        <f t="shared" si="106"/>
        <v>0</v>
      </c>
      <c r="V221" s="157">
        <f t="shared" si="107"/>
        <v>0</v>
      </c>
      <c r="W221" s="126">
        <f t="shared" si="108"/>
        <v>0</v>
      </c>
      <c r="X221" s="126">
        <f t="shared" si="109"/>
        <v>0</v>
      </c>
      <c r="Y221" s="161">
        <f t="shared" si="110"/>
        <v>0</v>
      </c>
      <c r="Z221" s="126">
        <f t="shared" si="111"/>
        <v>0</v>
      </c>
      <c r="AA221" s="126">
        <f t="shared" si="112"/>
        <v>0</v>
      </c>
      <c r="AB221" s="165">
        <f t="shared" si="115"/>
        <v>0</v>
      </c>
      <c r="AC221" s="164">
        <f t="shared" si="113"/>
        <v>0</v>
      </c>
    </row>
    <row r="222" spans="1:29" x14ac:dyDescent="0.2">
      <c r="A222" s="10">
        <f>+IF(OR(D222&gt;0,J222&gt;0),MAX(A$14:A221)+1,0)</f>
        <v>0</v>
      </c>
      <c r="B222" s="12"/>
      <c r="C222" s="11"/>
      <c r="D222" s="376"/>
      <c r="E222" s="11"/>
      <c r="F222" s="376"/>
      <c r="G222" s="11"/>
      <c r="H222" s="376"/>
      <c r="I222" s="573">
        <f t="shared" si="98"/>
        <v>0</v>
      </c>
      <c r="J222" s="135">
        <f t="shared" si="99"/>
        <v>0</v>
      </c>
      <c r="K222" s="11"/>
      <c r="L222" s="11"/>
      <c r="M222" s="135">
        <f t="shared" si="114"/>
        <v>0</v>
      </c>
      <c r="N222" s="576"/>
      <c r="O222" s="136">
        <f t="shared" si="100"/>
        <v>0</v>
      </c>
      <c r="P222" s="126">
        <f t="shared" si="101"/>
        <v>0</v>
      </c>
      <c r="Q222" s="126">
        <f t="shared" si="102"/>
        <v>0</v>
      </c>
      <c r="R222" s="161">
        <f t="shared" si="103"/>
        <v>0</v>
      </c>
      <c r="S222" s="126">
        <f t="shared" si="104"/>
        <v>0</v>
      </c>
      <c r="T222" s="126">
        <f t="shared" si="105"/>
        <v>0</v>
      </c>
      <c r="U222" s="161">
        <f t="shared" si="106"/>
        <v>0</v>
      </c>
      <c r="V222" s="157">
        <f t="shared" si="107"/>
        <v>0</v>
      </c>
      <c r="W222" s="126">
        <f t="shared" si="108"/>
        <v>0</v>
      </c>
      <c r="X222" s="126">
        <f t="shared" si="109"/>
        <v>0</v>
      </c>
      <c r="Y222" s="161">
        <f t="shared" si="110"/>
        <v>0</v>
      </c>
      <c r="Z222" s="126">
        <f t="shared" si="111"/>
        <v>0</v>
      </c>
      <c r="AA222" s="126">
        <f t="shared" si="112"/>
        <v>0</v>
      </c>
      <c r="AB222" s="165">
        <f t="shared" si="115"/>
        <v>0</v>
      </c>
      <c r="AC222" s="164">
        <f t="shared" si="113"/>
        <v>0</v>
      </c>
    </row>
    <row r="223" spans="1:29" x14ac:dyDescent="0.2">
      <c r="A223" s="10">
        <f>+IF(OR(D223&gt;0,J223&gt;0),MAX(A$14:A222)+1,0)</f>
        <v>0</v>
      </c>
      <c r="B223" s="12"/>
      <c r="C223" s="11"/>
      <c r="D223" s="376"/>
      <c r="E223" s="11"/>
      <c r="F223" s="376"/>
      <c r="G223" s="11"/>
      <c r="H223" s="376"/>
      <c r="I223" s="573">
        <f t="shared" si="98"/>
        <v>0</v>
      </c>
      <c r="J223" s="135">
        <f t="shared" si="99"/>
        <v>0</v>
      </c>
      <c r="K223" s="11"/>
      <c r="L223" s="11"/>
      <c r="M223" s="135">
        <f t="shared" si="114"/>
        <v>0</v>
      </c>
      <c r="N223" s="576"/>
      <c r="O223" s="136">
        <f t="shared" si="100"/>
        <v>0</v>
      </c>
      <c r="P223" s="126">
        <f t="shared" si="101"/>
        <v>0</v>
      </c>
      <c r="Q223" s="126">
        <f t="shared" si="102"/>
        <v>0</v>
      </c>
      <c r="R223" s="161">
        <f t="shared" si="103"/>
        <v>0</v>
      </c>
      <c r="S223" s="126">
        <f t="shared" si="104"/>
        <v>0</v>
      </c>
      <c r="T223" s="126">
        <f t="shared" si="105"/>
        <v>0</v>
      </c>
      <c r="U223" s="161">
        <f t="shared" si="106"/>
        <v>0</v>
      </c>
      <c r="V223" s="157">
        <f t="shared" si="107"/>
        <v>0</v>
      </c>
      <c r="W223" s="126">
        <f t="shared" si="108"/>
        <v>0</v>
      </c>
      <c r="X223" s="126">
        <f t="shared" si="109"/>
        <v>0</v>
      </c>
      <c r="Y223" s="161">
        <f t="shared" si="110"/>
        <v>0</v>
      </c>
      <c r="Z223" s="126">
        <f t="shared" si="111"/>
        <v>0</v>
      </c>
      <c r="AA223" s="126">
        <f t="shared" si="112"/>
        <v>0</v>
      </c>
      <c r="AB223" s="165">
        <f t="shared" si="115"/>
        <v>0</v>
      </c>
      <c r="AC223" s="164">
        <f t="shared" si="113"/>
        <v>0</v>
      </c>
    </row>
    <row r="224" spans="1:29" x14ac:dyDescent="0.2">
      <c r="A224" s="10">
        <f>+IF(OR(D224&gt;0,J224&gt;0),MAX(A$14:A223)+1,0)</f>
        <v>0</v>
      </c>
      <c r="B224" s="12"/>
      <c r="C224" s="11"/>
      <c r="D224" s="376"/>
      <c r="E224" s="11"/>
      <c r="F224" s="376"/>
      <c r="G224" s="11"/>
      <c r="H224" s="376"/>
      <c r="I224" s="573">
        <f t="shared" si="98"/>
        <v>0</v>
      </c>
      <c r="J224" s="135">
        <f t="shared" si="99"/>
        <v>0</v>
      </c>
      <c r="K224" s="11"/>
      <c r="L224" s="11"/>
      <c r="M224" s="135">
        <f t="shared" si="114"/>
        <v>0</v>
      </c>
      <c r="N224" s="576"/>
      <c r="O224" s="136">
        <f t="shared" si="100"/>
        <v>0</v>
      </c>
      <c r="P224" s="126">
        <f t="shared" si="101"/>
        <v>0</v>
      </c>
      <c r="Q224" s="126">
        <f t="shared" si="102"/>
        <v>0</v>
      </c>
      <c r="R224" s="161">
        <f t="shared" si="103"/>
        <v>0</v>
      </c>
      <c r="S224" s="126">
        <f t="shared" si="104"/>
        <v>0</v>
      </c>
      <c r="T224" s="126">
        <f t="shared" si="105"/>
        <v>0</v>
      </c>
      <c r="U224" s="161">
        <f t="shared" si="106"/>
        <v>0</v>
      </c>
      <c r="V224" s="157">
        <f t="shared" si="107"/>
        <v>0</v>
      </c>
      <c r="W224" s="126">
        <f t="shared" si="108"/>
        <v>0</v>
      </c>
      <c r="X224" s="126">
        <f t="shared" si="109"/>
        <v>0</v>
      </c>
      <c r="Y224" s="161">
        <f t="shared" si="110"/>
        <v>0</v>
      </c>
      <c r="Z224" s="126">
        <f t="shared" si="111"/>
        <v>0</v>
      </c>
      <c r="AA224" s="126">
        <f t="shared" si="112"/>
        <v>0</v>
      </c>
      <c r="AB224" s="165">
        <f t="shared" si="115"/>
        <v>0</v>
      </c>
      <c r="AC224" s="164">
        <f t="shared" si="113"/>
        <v>0</v>
      </c>
    </row>
    <row r="225" spans="1:29" x14ac:dyDescent="0.2">
      <c r="A225" s="10">
        <f>+IF(OR(D225&gt;0,J225&gt;0),MAX(A$14:A224)+1,0)</f>
        <v>0</v>
      </c>
      <c r="B225" s="12"/>
      <c r="C225" s="11"/>
      <c r="D225" s="376"/>
      <c r="E225" s="11"/>
      <c r="F225" s="376"/>
      <c r="G225" s="11"/>
      <c r="H225" s="376"/>
      <c r="I225" s="573">
        <f t="shared" si="98"/>
        <v>0</v>
      </c>
      <c r="J225" s="135">
        <f t="shared" si="99"/>
        <v>0</v>
      </c>
      <c r="K225" s="11"/>
      <c r="L225" s="11"/>
      <c r="M225" s="135">
        <f t="shared" si="114"/>
        <v>0</v>
      </c>
      <c r="N225" s="576"/>
      <c r="O225" s="136">
        <f t="shared" si="100"/>
        <v>0</v>
      </c>
      <c r="P225" s="126">
        <f t="shared" si="101"/>
        <v>0</v>
      </c>
      <c r="Q225" s="126">
        <f t="shared" si="102"/>
        <v>0</v>
      </c>
      <c r="R225" s="161">
        <f t="shared" si="103"/>
        <v>0</v>
      </c>
      <c r="S225" s="126">
        <f t="shared" si="104"/>
        <v>0</v>
      </c>
      <c r="T225" s="126">
        <f t="shared" si="105"/>
        <v>0</v>
      </c>
      <c r="U225" s="161">
        <f t="shared" si="106"/>
        <v>0</v>
      </c>
      <c r="V225" s="157">
        <f t="shared" si="107"/>
        <v>0</v>
      </c>
      <c r="W225" s="126">
        <f t="shared" si="108"/>
        <v>0</v>
      </c>
      <c r="X225" s="126">
        <f t="shared" si="109"/>
        <v>0</v>
      </c>
      <c r="Y225" s="161">
        <f t="shared" si="110"/>
        <v>0</v>
      </c>
      <c r="Z225" s="126">
        <f t="shared" si="111"/>
        <v>0</v>
      </c>
      <c r="AA225" s="126">
        <f t="shared" si="112"/>
        <v>0</v>
      </c>
      <c r="AB225" s="165">
        <f t="shared" si="115"/>
        <v>0</v>
      </c>
      <c r="AC225" s="164">
        <f t="shared" si="113"/>
        <v>0</v>
      </c>
    </row>
    <row r="226" spans="1:29" x14ac:dyDescent="0.2">
      <c r="A226" s="10">
        <f>+IF(OR(D226&gt;0,J226&gt;0),MAX(A$14:A225)+1,0)</f>
        <v>0</v>
      </c>
      <c r="B226" s="12"/>
      <c r="C226" s="11"/>
      <c r="D226" s="376"/>
      <c r="E226" s="11"/>
      <c r="F226" s="376"/>
      <c r="G226" s="11"/>
      <c r="H226" s="376"/>
      <c r="I226" s="573">
        <f t="shared" si="98"/>
        <v>0</v>
      </c>
      <c r="J226" s="135">
        <f t="shared" si="99"/>
        <v>0</v>
      </c>
      <c r="K226" s="11"/>
      <c r="L226" s="11"/>
      <c r="M226" s="135">
        <f t="shared" si="114"/>
        <v>0</v>
      </c>
      <c r="N226" s="576"/>
      <c r="O226" s="136">
        <f t="shared" si="100"/>
        <v>0</v>
      </c>
      <c r="P226" s="126">
        <f t="shared" si="101"/>
        <v>0</v>
      </c>
      <c r="Q226" s="126">
        <f t="shared" si="102"/>
        <v>0</v>
      </c>
      <c r="R226" s="161">
        <f t="shared" si="103"/>
        <v>0</v>
      </c>
      <c r="S226" s="126">
        <f t="shared" si="104"/>
        <v>0</v>
      </c>
      <c r="T226" s="126">
        <f t="shared" si="105"/>
        <v>0</v>
      </c>
      <c r="U226" s="161">
        <f t="shared" si="106"/>
        <v>0</v>
      </c>
      <c r="V226" s="157">
        <f t="shared" si="107"/>
        <v>0</v>
      </c>
      <c r="W226" s="126">
        <f t="shared" si="108"/>
        <v>0</v>
      </c>
      <c r="X226" s="126">
        <f t="shared" si="109"/>
        <v>0</v>
      </c>
      <c r="Y226" s="161">
        <f t="shared" si="110"/>
        <v>0</v>
      </c>
      <c r="Z226" s="126">
        <f t="shared" si="111"/>
        <v>0</v>
      </c>
      <c r="AA226" s="126">
        <f t="shared" si="112"/>
        <v>0</v>
      </c>
      <c r="AB226" s="165">
        <f t="shared" si="115"/>
        <v>0</v>
      </c>
      <c r="AC226" s="164">
        <f t="shared" si="113"/>
        <v>0</v>
      </c>
    </row>
    <row r="227" spans="1:29" x14ac:dyDescent="0.2">
      <c r="A227" s="10">
        <f>+IF(OR(D227&gt;0,J227&gt;0),MAX(A$14:A226)+1,0)</f>
        <v>0</v>
      </c>
      <c r="B227" s="12"/>
      <c r="C227" s="11"/>
      <c r="D227" s="376"/>
      <c r="E227" s="11"/>
      <c r="F227" s="376"/>
      <c r="G227" s="11"/>
      <c r="H227" s="376"/>
      <c r="I227" s="573">
        <f t="shared" si="98"/>
        <v>0</v>
      </c>
      <c r="J227" s="135">
        <f t="shared" si="99"/>
        <v>0</v>
      </c>
      <c r="K227" s="11"/>
      <c r="L227" s="11"/>
      <c r="M227" s="135">
        <f t="shared" si="114"/>
        <v>0</v>
      </c>
      <c r="N227" s="576"/>
      <c r="O227" s="136">
        <f t="shared" si="100"/>
        <v>0</v>
      </c>
      <c r="P227" s="126">
        <f t="shared" si="101"/>
        <v>0</v>
      </c>
      <c r="Q227" s="126">
        <f t="shared" si="102"/>
        <v>0</v>
      </c>
      <c r="R227" s="161">
        <f t="shared" si="103"/>
        <v>0</v>
      </c>
      <c r="S227" s="126">
        <f t="shared" si="104"/>
        <v>0</v>
      </c>
      <c r="T227" s="126">
        <f t="shared" si="105"/>
        <v>0</v>
      </c>
      <c r="U227" s="161">
        <f t="shared" si="106"/>
        <v>0</v>
      </c>
      <c r="V227" s="157">
        <f t="shared" si="107"/>
        <v>0</v>
      </c>
      <c r="W227" s="126">
        <f t="shared" si="108"/>
        <v>0</v>
      </c>
      <c r="X227" s="126">
        <f t="shared" si="109"/>
        <v>0</v>
      </c>
      <c r="Y227" s="161">
        <f t="shared" si="110"/>
        <v>0</v>
      </c>
      <c r="Z227" s="126">
        <f t="shared" si="111"/>
        <v>0</v>
      </c>
      <c r="AA227" s="126">
        <f t="shared" si="112"/>
        <v>0</v>
      </c>
      <c r="AB227" s="165">
        <f t="shared" si="115"/>
        <v>0</v>
      </c>
      <c r="AC227" s="164">
        <f t="shared" si="113"/>
        <v>0</v>
      </c>
    </row>
    <row r="228" spans="1:29" x14ac:dyDescent="0.2">
      <c r="A228" s="10">
        <f>+IF(OR(D228&gt;0,J228&gt;0),MAX(A$14:A227)+1,0)</f>
        <v>0</v>
      </c>
      <c r="B228" s="12"/>
      <c r="C228" s="11"/>
      <c r="D228" s="376"/>
      <c r="E228" s="11"/>
      <c r="F228" s="376"/>
      <c r="G228" s="11"/>
      <c r="H228" s="376"/>
      <c r="I228" s="573">
        <f t="shared" si="98"/>
        <v>0</v>
      </c>
      <c r="J228" s="135">
        <f t="shared" si="99"/>
        <v>0</v>
      </c>
      <c r="K228" s="11"/>
      <c r="L228" s="11"/>
      <c r="M228" s="135">
        <f t="shared" si="114"/>
        <v>0</v>
      </c>
      <c r="N228" s="576"/>
      <c r="O228" s="136">
        <f t="shared" si="100"/>
        <v>0</v>
      </c>
      <c r="P228" s="126">
        <f t="shared" si="101"/>
        <v>0</v>
      </c>
      <c r="Q228" s="126">
        <f t="shared" si="102"/>
        <v>0</v>
      </c>
      <c r="R228" s="161">
        <f t="shared" si="103"/>
        <v>0</v>
      </c>
      <c r="S228" s="126">
        <f t="shared" si="104"/>
        <v>0</v>
      </c>
      <c r="T228" s="126">
        <f t="shared" si="105"/>
        <v>0</v>
      </c>
      <c r="U228" s="161">
        <f t="shared" si="106"/>
        <v>0</v>
      </c>
      <c r="V228" s="157">
        <f t="shared" si="107"/>
        <v>0</v>
      </c>
      <c r="W228" s="126">
        <f t="shared" si="108"/>
        <v>0</v>
      </c>
      <c r="X228" s="126">
        <f t="shared" si="109"/>
        <v>0</v>
      </c>
      <c r="Y228" s="161">
        <f t="shared" si="110"/>
        <v>0</v>
      </c>
      <c r="Z228" s="126">
        <f t="shared" si="111"/>
        <v>0</v>
      </c>
      <c r="AA228" s="126">
        <f t="shared" si="112"/>
        <v>0</v>
      </c>
      <c r="AB228" s="165">
        <f t="shared" si="115"/>
        <v>0</v>
      </c>
      <c r="AC228" s="164">
        <f t="shared" si="113"/>
        <v>0</v>
      </c>
    </row>
    <row r="229" spans="1:29" x14ac:dyDescent="0.2">
      <c r="A229" s="10">
        <f>+IF(OR(D229&gt;0,J229&gt;0),MAX(A$14:A228)+1,0)</f>
        <v>0</v>
      </c>
      <c r="B229" s="12"/>
      <c r="C229" s="11"/>
      <c r="D229" s="376"/>
      <c r="E229" s="11"/>
      <c r="F229" s="376"/>
      <c r="G229" s="11"/>
      <c r="H229" s="376"/>
      <c r="I229" s="573">
        <f t="shared" si="98"/>
        <v>0</v>
      </c>
      <c r="J229" s="135">
        <f t="shared" si="99"/>
        <v>0</v>
      </c>
      <c r="K229" s="11"/>
      <c r="L229" s="11"/>
      <c r="M229" s="135">
        <f t="shared" si="114"/>
        <v>0</v>
      </c>
      <c r="N229" s="576"/>
      <c r="O229" s="136">
        <f t="shared" si="100"/>
        <v>0</v>
      </c>
      <c r="P229" s="126">
        <f t="shared" si="101"/>
        <v>0</v>
      </c>
      <c r="Q229" s="126">
        <f t="shared" si="102"/>
        <v>0</v>
      </c>
      <c r="R229" s="161">
        <f t="shared" si="103"/>
        <v>0</v>
      </c>
      <c r="S229" s="126">
        <f t="shared" si="104"/>
        <v>0</v>
      </c>
      <c r="T229" s="126">
        <f t="shared" si="105"/>
        <v>0</v>
      </c>
      <c r="U229" s="161">
        <f t="shared" si="106"/>
        <v>0</v>
      </c>
      <c r="V229" s="157">
        <f t="shared" si="107"/>
        <v>0</v>
      </c>
      <c r="W229" s="126">
        <f t="shared" si="108"/>
        <v>0</v>
      </c>
      <c r="X229" s="126">
        <f t="shared" si="109"/>
        <v>0</v>
      </c>
      <c r="Y229" s="161">
        <f t="shared" si="110"/>
        <v>0</v>
      </c>
      <c r="Z229" s="126">
        <f t="shared" si="111"/>
        <v>0</v>
      </c>
      <c r="AA229" s="126">
        <f t="shared" si="112"/>
        <v>0</v>
      </c>
      <c r="AB229" s="165">
        <f t="shared" si="115"/>
        <v>0</v>
      </c>
      <c r="AC229" s="164">
        <f t="shared" si="113"/>
        <v>0</v>
      </c>
    </row>
    <row r="230" spans="1:29" x14ac:dyDescent="0.2">
      <c r="A230" s="10">
        <f>+IF(OR(D230&gt;0,J230&gt;0),MAX(A$14:A229)+1,0)</f>
        <v>0</v>
      </c>
      <c r="B230" s="12"/>
      <c r="C230" s="11"/>
      <c r="D230" s="376"/>
      <c r="E230" s="11"/>
      <c r="F230" s="376"/>
      <c r="G230" s="11"/>
      <c r="H230" s="376"/>
      <c r="I230" s="573">
        <f t="shared" ref="I230:I261" si="116">+E230+G230</f>
        <v>0</v>
      </c>
      <c r="J230" s="135">
        <f t="shared" ref="J230:J261" si="117">+F230+H230</f>
        <v>0</v>
      </c>
      <c r="K230" s="11"/>
      <c r="L230" s="11"/>
      <c r="M230" s="135">
        <f t="shared" si="114"/>
        <v>0</v>
      </c>
      <c r="N230" s="576"/>
      <c r="O230" s="136">
        <f t="shared" ref="O230:O261" si="118">+M230*N230</f>
        <v>0</v>
      </c>
      <c r="P230" s="126">
        <f t="shared" ref="P230:P261" si="119">+O230*C230</f>
        <v>0</v>
      </c>
      <c r="Q230" s="126">
        <f t="shared" ref="Q230:Q261" si="120">+O230*E230+O230*G230*0.8</f>
        <v>0</v>
      </c>
      <c r="R230" s="161">
        <f t="shared" si="103"/>
        <v>0</v>
      </c>
      <c r="S230" s="126">
        <f t="shared" ref="S230:S261" si="121">+($O230-$AD$6)/$AD$8*C230</f>
        <v>0</v>
      </c>
      <c r="T230" s="126">
        <f t="shared" ref="T230:T261" si="122">+($O230-$AD$6)/$AD$8*E230+($O230-$AD$6)/$AD$8*G230*0.8</f>
        <v>0</v>
      </c>
      <c r="U230" s="161">
        <f t="shared" si="106"/>
        <v>0</v>
      </c>
      <c r="V230" s="157">
        <f t="shared" ref="V230:V261" si="123">+U230*AE$10</f>
        <v>0</v>
      </c>
      <c r="W230" s="126">
        <f t="shared" ref="W230:W261" si="124">+O230*D230</f>
        <v>0</v>
      </c>
      <c r="X230" s="126">
        <f t="shared" ref="X230:X261" si="125">+O230*F230+O230*H230*0.8</f>
        <v>0</v>
      </c>
      <c r="Y230" s="161">
        <f t="shared" si="110"/>
        <v>0</v>
      </c>
      <c r="Z230" s="126">
        <f t="shared" ref="Z230:Z261" si="126">+($O230-$AD$6)/$AD$8*$D230</f>
        <v>0</v>
      </c>
      <c r="AA230" s="126">
        <f t="shared" ref="AA230:AA261" si="127">+($O230-$AD$6)/$AD$8*$F230+($O230-$AD$6)/$AD$8*$H230*0.8</f>
        <v>0</v>
      </c>
      <c r="AB230" s="165">
        <f t="shared" si="115"/>
        <v>0</v>
      </c>
      <c r="AC230" s="164">
        <f t="shared" ref="AC230:AC261" si="128">+AB230*AF$10</f>
        <v>0</v>
      </c>
    </row>
    <row r="231" spans="1:29" x14ac:dyDescent="0.2">
      <c r="A231" s="10">
        <f>+IF(OR(D231&gt;0,J231&gt;0),MAX(A$14:A230)+1,0)</f>
        <v>0</v>
      </c>
      <c r="B231" s="12"/>
      <c r="C231" s="11"/>
      <c r="D231" s="376"/>
      <c r="E231" s="11"/>
      <c r="F231" s="376"/>
      <c r="G231" s="11"/>
      <c r="H231" s="376"/>
      <c r="I231" s="573">
        <f t="shared" si="116"/>
        <v>0</v>
      </c>
      <c r="J231" s="135">
        <f t="shared" si="117"/>
        <v>0</v>
      </c>
      <c r="K231" s="11"/>
      <c r="L231" s="11"/>
      <c r="M231" s="135">
        <f t="shared" si="114"/>
        <v>0</v>
      </c>
      <c r="N231" s="576"/>
      <c r="O231" s="136">
        <f t="shared" si="118"/>
        <v>0</v>
      </c>
      <c r="P231" s="126">
        <f t="shared" si="119"/>
        <v>0</v>
      </c>
      <c r="Q231" s="126">
        <f t="shared" si="120"/>
        <v>0</v>
      </c>
      <c r="R231" s="161">
        <f t="shared" si="103"/>
        <v>0</v>
      </c>
      <c r="S231" s="126">
        <f t="shared" si="121"/>
        <v>0</v>
      </c>
      <c r="T231" s="126">
        <f t="shared" si="122"/>
        <v>0</v>
      </c>
      <c r="U231" s="161">
        <f t="shared" si="106"/>
        <v>0</v>
      </c>
      <c r="V231" s="157">
        <f t="shared" si="123"/>
        <v>0</v>
      </c>
      <c r="W231" s="126">
        <f t="shared" si="124"/>
        <v>0</v>
      </c>
      <c r="X231" s="126">
        <f t="shared" si="125"/>
        <v>0</v>
      </c>
      <c r="Y231" s="161">
        <f t="shared" si="110"/>
        <v>0</v>
      </c>
      <c r="Z231" s="126">
        <f t="shared" si="126"/>
        <v>0</v>
      </c>
      <c r="AA231" s="126">
        <f t="shared" si="127"/>
        <v>0</v>
      </c>
      <c r="AB231" s="165">
        <f t="shared" si="115"/>
        <v>0</v>
      </c>
      <c r="AC231" s="164">
        <f t="shared" si="128"/>
        <v>0</v>
      </c>
    </row>
    <row r="232" spans="1:29" x14ac:dyDescent="0.2">
      <c r="A232" s="10">
        <f>+IF(OR(D232&gt;0,J232&gt;0),MAX(A$14:A231)+1,0)</f>
        <v>0</v>
      </c>
      <c r="B232" s="12"/>
      <c r="C232" s="11"/>
      <c r="D232" s="376"/>
      <c r="E232" s="11"/>
      <c r="F232" s="376"/>
      <c r="G232" s="11"/>
      <c r="H232" s="376"/>
      <c r="I232" s="573">
        <f t="shared" si="116"/>
        <v>0</v>
      </c>
      <c r="J232" s="135">
        <f t="shared" si="117"/>
        <v>0</v>
      </c>
      <c r="K232" s="11"/>
      <c r="L232" s="11"/>
      <c r="M232" s="135">
        <f t="shared" si="114"/>
        <v>0</v>
      </c>
      <c r="N232" s="576"/>
      <c r="O232" s="136">
        <f t="shared" si="118"/>
        <v>0</v>
      </c>
      <c r="P232" s="126">
        <f t="shared" si="119"/>
        <v>0</v>
      </c>
      <c r="Q232" s="126">
        <f t="shared" si="120"/>
        <v>0</v>
      </c>
      <c r="R232" s="161">
        <f t="shared" si="103"/>
        <v>0</v>
      </c>
      <c r="S232" s="126">
        <f t="shared" si="121"/>
        <v>0</v>
      </c>
      <c r="T232" s="126">
        <f t="shared" si="122"/>
        <v>0</v>
      </c>
      <c r="U232" s="161">
        <f t="shared" si="106"/>
        <v>0</v>
      </c>
      <c r="V232" s="157">
        <f t="shared" si="123"/>
        <v>0</v>
      </c>
      <c r="W232" s="126">
        <f t="shared" si="124"/>
        <v>0</v>
      </c>
      <c r="X232" s="126">
        <f t="shared" si="125"/>
        <v>0</v>
      </c>
      <c r="Y232" s="161">
        <f t="shared" si="110"/>
        <v>0</v>
      </c>
      <c r="Z232" s="126">
        <f t="shared" si="126"/>
        <v>0</v>
      </c>
      <c r="AA232" s="126">
        <f t="shared" si="127"/>
        <v>0</v>
      </c>
      <c r="AB232" s="165">
        <f t="shared" si="115"/>
        <v>0</v>
      </c>
      <c r="AC232" s="164">
        <f t="shared" si="128"/>
        <v>0</v>
      </c>
    </row>
    <row r="233" spans="1:29" x14ac:dyDescent="0.2">
      <c r="A233" s="10">
        <f>+IF(OR(D233&gt;0,J233&gt;0),MAX(A$14:A232)+1,0)</f>
        <v>0</v>
      </c>
      <c r="B233" s="12"/>
      <c r="C233" s="11"/>
      <c r="D233" s="376"/>
      <c r="E233" s="11"/>
      <c r="F233" s="376"/>
      <c r="G233" s="11"/>
      <c r="H233" s="376"/>
      <c r="I233" s="573">
        <f t="shared" si="116"/>
        <v>0</v>
      </c>
      <c r="J233" s="135">
        <f t="shared" si="117"/>
        <v>0</v>
      </c>
      <c r="K233" s="11"/>
      <c r="L233" s="11"/>
      <c r="M233" s="135">
        <f t="shared" si="114"/>
        <v>0</v>
      </c>
      <c r="N233" s="576"/>
      <c r="O233" s="136">
        <f t="shared" si="118"/>
        <v>0</v>
      </c>
      <c r="P233" s="126">
        <f t="shared" si="119"/>
        <v>0</v>
      </c>
      <c r="Q233" s="126">
        <f t="shared" si="120"/>
        <v>0</v>
      </c>
      <c r="R233" s="161">
        <f t="shared" si="103"/>
        <v>0</v>
      </c>
      <c r="S233" s="126">
        <f t="shared" si="121"/>
        <v>0</v>
      </c>
      <c r="T233" s="126">
        <f t="shared" si="122"/>
        <v>0</v>
      </c>
      <c r="U233" s="161">
        <f t="shared" si="106"/>
        <v>0</v>
      </c>
      <c r="V233" s="157">
        <f t="shared" si="123"/>
        <v>0</v>
      </c>
      <c r="W233" s="126">
        <f t="shared" si="124"/>
        <v>0</v>
      </c>
      <c r="X233" s="126">
        <f t="shared" si="125"/>
        <v>0</v>
      </c>
      <c r="Y233" s="161">
        <f t="shared" si="110"/>
        <v>0</v>
      </c>
      <c r="Z233" s="126">
        <f t="shared" si="126"/>
        <v>0</v>
      </c>
      <c r="AA233" s="126">
        <f t="shared" si="127"/>
        <v>0</v>
      </c>
      <c r="AB233" s="165">
        <f t="shared" si="115"/>
        <v>0</v>
      </c>
      <c r="AC233" s="164">
        <f t="shared" si="128"/>
        <v>0</v>
      </c>
    </row>
    <row r="234" spans="1:29" x14ac:dyDescent="0.2">
      <c r="A234" s="10">
        <f>+IF(OR(D234&gt;0,J234&gt;0),MAX(A$14:A233)+1,0)</f>
        <v>0</v>
      </c>
      <c r="B234" s="12"/>
      <c r="C234" s="11"/>
      <c r="D234" s="376"/>
      <c r="E234" s="11"/>
      <c r="F234" s="376"/>
      <c r="G234" s="11"/>
      <c r="H234" s="376"/>
      <c r="I234" s="573">
        <f t="shared" si="116"/>
        <v>0</v>
      </c>
      <c r="J234" s="135">
        <f t="shared" si="117"/>
        <v>0</v>
      </c>
      <c r="K234" s="11"/>
      <c r="L234" s="11"/>
      <c r="M234" s="135">
        <f t="shared" si="114"/>
        <v>0</v>
      </c>
      <c r="N234" s="576"/>
      <c r="O234" s="136">
        <f t="shared" si="118"/>
        <v>0</v>
      </c>
      <c r="P234" s="126">
        <f t="shared" si="119"/>
        <v>0</v>
      </c>
      <c r="Q234" s="126">
        <f t="shared" si="120"/>
        <v>0</v>
      </c>
      <c r="R234" s="161">
        <f t="shared" si="103"/>
        <v>0</v>
      </c>
      <c r="S234" s="126">
        <f t="shared" si="121"/>
        <v>0</v>
      </c>
      <c r="T234" s="126">
        <f t="shared" si="122"/>
        <v>0</v>
      </c>
      <c r="U234" s="161">
        <f t="shared" si="106"/>
        <v>0</v>
      </c>
      <c r="V234" s="157">
        <f t="shared" si="123"/>
        <v>0</v>
      </c>
      <c r="W234" s="126">
        <f t="shared" si="124"/>
        <v>0</v>
      </c>
      <c r="X234" s="126">
        <f t="shared" si="125"/>
        <v>0</v>
      </c>
      <c r="Y234" s="161">
        <f t="shared" si="110"/>
        <v>0</v>
      </c>
      <c r="Z234" s="126">
        <f t="shared" si="126"/>
        <v>0</v>
      </c>
      <c r="AA234" s="126">
        <f t="shared" si="127"/>
        <v>0</v>
      </c>
      <c r="AB234" s="165">
        <f t="shared" si="115"/>
        <v>0</v>
      </c>
      <c r="AC234" s="164">
        <f t="shared" si="128"/>
        <v>0</v>
      </c>
    </row>
    <row r="235" spans="1:29" x14ac:dyDescent="0.2">
      <c r="A235" s="10">
        <f>+IF(OR(D235&gt;0,J235&gt;0),MAX(A$14:A234)+1,0)</f>
        <v>0</v>
      </c>
      <c r="B235" s="12"/>
      <c r="C235" s="11"/>
      <c r="D235" s="376"/>
      <c r="E235" s="11"/>
      <c r="F235" s="376"/>
      <c r="G235" s="11"/>
      <c r="H235" s="376"/>
      <c r="I235" s="573">
        <f t="shared" si="116"/>
        <v>0</v>
      </c>
      <c r="J235" s="135">
        <f t="shared" si="117"/>
        <v>0</v>
      </c>
      <c r="K235" s="11"/>
      <c r="L235" s="11"/>
      <c r="M235" s="135">
        <f t="shared" si="114"/>
        <v>0</v>
      </c>
      <c r="N235" s="576"/>
      <c r="O235" s="136">
        <f t="shared" si="118"/>
        <v>0</v>
      </c>
      <c r="P235" s="126">
        <f t="shared" si="119"/>
        <v>0</v>
      </c>
      <c r="Q235" s="126">
        <f t="shared" si="120"/>
        <v>0</v>
      </c>
      <c r="R235" s="161">
        <f t="shared" si="103"/>
        <v>0</v>
      </c>
      <c r="S235" s="126">
        <f t="shared" si="121"/>
        <v>0</v>
      </c>
      <c r="T235" s="126">
        <f t="shared" si="122"/>
        <v>0</v>
      </c>
      <c r="U235" s="161">
        <f t="shared" si="106"/>
        <v>0</v>
      </c>
      <c r="V235" s="157">
        <f t="shared" si="123"/>
        <v>0</v>
      </c>
      <c r="W235" s="126">
        <f t="shared" si="124"/>
        <v>0</v>
      </c>
      <c r="X235" s="126">
        <f t="shared" si="125"/>
        <v>0</v>
      </c>
      <c r="Y235" s="161">
        <f t="shared" si="110"/>
        <v>0</v>
      </c>
      <c r="Z235" s="126">
        <f t="shared" si="126"/>
        <v>0</v>
      </c>
      <c r="AA235" s="126">
        <f t="shared" si="127"/>
        <v>0</v>
      </c>
      <c r="AB235" s="165">
        <f t="shared" si="115"/>
        <v>0</v>
      </c>
      <c r="AC235" s="164">
        <f t="shared" si="128"/>
        <v>0</v>
      </c>
    </row>
    <row r="236" spans="1:29" x14ac:dyDescent="0.2">
      <c r="A236" s="10">
        <f>+IF(OR(D236&gt;0,J236&gt;0),MAX(A$14:A235)+1,0)</f>
        <v>0</v>
      </c>
      <c r="B236" s="12"/>
      <c r="C236" s="11"/>
      <c r="D236" s="376"/>
      <c r="E236" s="11"/>
      <c r="F236" s="376"/>
      <c r="G236" s="11"/>
      <c r="H236" s="376"/>
      <c r="I236" s="573">
        <f t="shared" si="116"/>
        <v>0</v>
      </c>
      <c r="J236" s="135">
        <f t="shared" si="117"/>
        <v>0</v>
      </c>
      <c r="K236" s="11"/>
      <c r="L236" s="11"/>
      <c r="M236" s="135">
        <f t="shared" si="114"/>
        <v>0</v>
      </c>
      <c r="N236" s="576"/>
      <c r="O236" s="136">
        <f t="shared" si="118"/>
        <v>0</v>
      </c>
      <c r="P236" s="126">
        <f t="shared" si="119"/>
        <v>0</v>
      </c>
      <c r="Q236" s="126">
        <f t="shared" si="120"/>
        <v>0</v>
      </c>
      <c r="R236" s="161">
        <f t="shared" si="103"/>
        <v>0</v>
      </c>
      <c r="S236" s="126">
        <f t="shared" si="121"/>
        <v>0</v>
      </c>
      <c r="T236" s="126">
        <f t="shared" si="122"/>
        <v>0</v>
      </c>
      <c r="U236" s="161">
        <f t="shared" si="106"/>
        <v>0</v>
      </c>
      <c r="V236" s="157">
        <f t="shared" si="123"/>
        <v>0</v>
      </c>
      <c r="W236" s="126">
        <f t="shared" si="124"/>
        <v>0</v>
      </c>
      <c r="X236" s="126">
        <f t="shared" si="125"/>
        <v>0</v>
      </c>
      <c r="Y236" s="161">
        <f t="shared" si="110"/>
        <v>0</v>
      </c>
      <c r="Z236" s="126">
        <f t="shared" si="126"/>
        <v>0</v>
      </c>
      <c r="AA236" s="126">
        <f t="shared" si="127"/>
        <v>0</v>
      </c>
      <c r="AB236" s="165">
        <f t="shared" si="115"/>
        <v>0</v>
      </c>
      <c r="AC236" s="164">
        <f t="shared" si="128"/>
        <v>0</v>
      </c>
    </row>
    <row r="237" spans="1:29" x14ac:dyDescent="0.2">
      <c r="A237" s="10">
        <f>+IF(OR(D237&gt;0,J237&gt;0),MAX(A$14:A236)+1,0)</f>
        <v>0</v>
      </c>
      <c r="B237" s="12"/>
      <c r="C237" s="11"/>
      <c r="D237" s="376"/>
      <c r="E237" s="11"/>
      <c r="F237" s="376"/>
      <c r="G237" s="11"/>
      <c r="H237" s="376"/>
      <c r="I237" s="573">
        <f t="shared" si="116"/>
        <v>0</v>
      </c>
      <c r="J237" s="135">
        <f t="shared" si="117"/>
        <v>0</v>
      </c>
      <c r="K237" s="11"/>
      <c r="L237" s="11"/>
      <c r="M237" s="135">
        <f t="shared" si="114"/>
        <v>0</v>
      </c>
      <c r="N237" s="576"/>
      <c r="O237" s="136">
        <f t="shared" si="118"/>
        <v>0</v>
      </c>
      <c r="P237" s="126">
        <f t="shared" si="119"/>
        <v>0</v>
      </c>
      <c r="Q237" s="126">
        <f t="shared" si="120"/>
        <v>0</v>
      </c>
      <c r="R237" s="161">
        <f t="shared" si="103"/>
        <v>0</v>
      </c>
      <c r="S237" s="126">
        <f t="shared" si="121"/>
        <v>0</v>
      </c>
      <c r="T237" s="126">
        <f t="shared" si="122"/>
        <v>0</v>
      </c>
      <c r="U237" s="161">
        <f t="shared" si="106"/>
        <v>0</v>
      </c>
      <c r="V237" s="157">
        <f t="shared" si="123"/>
        <v>0</v>
      </c>
      <c r="W237" s="126">
        <f t="shared" si="124"/>
        <v>0</v>
      </c>
      <c r="X237" s="126">
        <f t="shared" si="125"/>
        <v>0</v>
      </c>
      <c r="Y237" s="161">
        <f t="shared" si="110"/>
        <v>0</v>
      </c>
      <c r="Z237" s="126">
        <f t="shared" si="126"/>
        <v>0</v>
      </c>
      <c r="AA237" s="126">
        <f t="shared" si="127"/>
        <v>0</v>
      </c>
      <c r="AB237" s="165">
        <f t="shared" si="115"/>
        <v>0</v>
      </c>
      <c r="AC237" s="164">
        <f t="shared" si="128"/>
        <v>0</v>
      </c>
    </row>
    <row r="238" spans="1:29" x14ac:dyDescent="0.2">
      <c r="A238" s="10">
        <f>+IF(OR(D238&gt;0,J238&gt;0),MAX(A$14:A237)+1,0)</f>
        <v>0</v>
      </c>
      <c r="B238" s="12"/>
      <c r="C238" s="11"/>
      <c r="D238" s="376"/>
      <c r="E238" s="11"/>
      <c r="F238" s="376"/>
      <c r="G238" s="11"/>
      <c r="H238" s="376"/>
      <c r="I238" s="573">
        <f t="shared" si="116"/>
        <v>0</v>
      </c>
      <c r="J238" s="135">
        <f t="shared" si="117"/>
        <v>0</v>
      </c>
      <c r="K238" s="11"/>
      <c r="L238" s="11"/>
      <c r="M238" s="135">
        <f t="shared" si="114"/>
        <v>0</v>
      </c>
      <c r="N238" s="576"/>
      <c r="O238" s="136">
        <f t="shared" si="118"/>
        <v>0</v>
      </c>
      <c r="P238" s="126">
        <f t="shared" si="119"/>
        <v>0</v>
      </c>
      <c r="Q238" s="126">
        <f t="shared" si="120"/>
        <v>0</v>
      </c>
      <c r="R238" s="161">
        <f t="shared" si="103"/>
        <v>0</v>
      </c>
      <c r="S238" s="126">
        <f t="shared" si="121"/>
        <v>0</v>
      </c>
      <c r="T238" s="126">
        <f t="shared" si="122"/>
        <v>0</v>
      </c>
      <c r="U238" s="161">
        <f t="shared" si="106"/>
        <v>0</v>
      </c>
      <c r="V238" s="157">
        <f t="shared" si="123"/>
        <v>0</v>
      </c>
      <c r="W238" s="126">
        <f t="shared" si="124"/>
        <v>0</v>
      </c>
      <c r="X238" s="126">
        <f t="shared" si="125"/>
        <v>0</v>
      </c>
      <c r="Y238" s="161">
        <f t="shared" si="110"/>
        <v>0</v>
      </c>
      <c r="Z238" s="126">
        <f t="shared" si="126"/>
        <v>0</v>
      </c>
      <c r="AA238" s="126">
        <f t="shared" si="127"/>
        <v>0</v>
      </c>
      <c r="AB238" s="165">
        <f t="shared" si="115"/>
        <v>0</v>
      </c>
      <c r="AC238" s="164">
        <f t="shared" si="128"/>
        <v>0</v>
      </c>
    </row>
    <row r="239" spans="1:29" x14ac:dyDescent="0.2">
      <c r="A239" s="10">
        <f>+IF(OR(D239&gt;0,J239&gt;0),MAX(A$14:A238)+1,0)</f>
        <v>0</v>
      </c>
      <c r="B239" s="12"/>
      <c r="C239" s="11"/>
      <c r="D239" s="376"/>
      <c r="E239" s="11"/>
      <c r="F239" s="376"/>
      <c r="G239" s="11"/>
      <c r="H239" s="376"/>
      <c r="I239" s="573">
        <f t="shared" si="116"/>
        <v>0</v>
      </c>
      <c r="J239" s="135">
        <f t="shared" si="117"/>
        <v>0</v>
      </c>
      <c r="K239" s="11"/>
      <c r="L239" s="11"/>
      <c r="M239" s="135">
        <f t="shared" si="114"/>
        <v>0</v>
      </c>
      <c r="N239" s="576"/>
      <c r="O239" s="136">
        <f t="shared" si="118"/>
        <v>0</v>
      </c>
      <c r="P239" s="126">
        <f t="shared" si="119"/>
        <v>0</v>
      </c>
      <c r="Q239" s="126">
        <f t="shared" si="120"/>
        <v>0</v>
      </c>
      <c r="R239" s="161">
        <f t="shared" si="103"/>
        <v>0</v>
      </c>
      <c r="S239" s="126">
        <f t="shared" si="121"/>
        <v>0</v>
      </c>
      <c r="T239" s="126">
        <f t="shared" si="122"/>
        <v>0</v>
      </c>
      <c r="U239" s="161">
        <f t="shared" si="106"/>
        <v>0</v>
      </c>
      <c r="V239" s="157">
        <f t="shared" si="123"/>
        <v>0</v>
      </c>
      <c r="W239" s="126">
        <f t="shared" si="124"/>
        <v>0</v>
      </c>
      <c r="X239" s="126">
        <f t="shared" si="125"/>
        <v>0</v>
      </c>
      <c r="Y239" s="161">
        <f t="shared" si="110"/>
        <v>0</v>
      </c>
      <c r="Z239" s="126">
        <f t="shared" si="126"/>
        <v>0</v>
      </c>
      <c r="AA239" s="126">
        <f t="shared" si="127"/>
        <v>0</v>
      </c>
      <c r="AB239" s="165">
        <f t="shared" si="115"/>
        <v>0</v>
      </c>
      <c r="AC239" s="164">
        <f t="shared" si="128"/>
        <v>0</v>
      </c>
    </row>
    <row r="240" spans="1:29" x14ac:dyDescent="0.2">
      <c r="A240" s="10">
        <f>+IF(OR(D240&gt;0,J240&gt;0),MAX(A$14:A239)+1,0)</f>
        <v>0</v>
      </c>
      <c r="B240" s="12"/>
      <c r="C240" s="11"/>
      <c r="D240" s="376"/>
      <c r="E240" s="11"/>
      <c r="F240" s="376"/>
      <c r="G240" s="11"/>
      <c r="H240" s="376"/>
      <c r="I240" s="573">
        <f t="shared" si="116"/>
        <v>0</v>
      </c>
      <c r="J240" s="135">
        <f t="shared" si="117"/>
        <v>0</v>
      </c>
      <c r="K240" s="11"/>
      <c r="L240" s="11"/>
      <c r="M240" s="135">
        <f t="shared" si="114"/>
        <v>0</v>
      </c>
      <c r="N240" s="576"/>
      <c r="O240" s="136">
        <f t="shared" si="118"/>
        <v>0</v>
      </c>
      <c r="P240" s="126">
        <f t="shared" si="119"/>
        <v>0</v>
      </c>
      <c r="Q240" s="126">
        <f t="shared" si="120"/>
        <v>0</v>
      </c>
      <c r="R240" s="161">
        <f t="shared" si="103"/>
        <v>0</v>
      </c>
      <c r="S240" s="126">
        <f t="shared" si="121"/>
        <v>0</v>
      </c>
      <c r="T240" s="126">
        <f t="shared" si="122"/>
        <v>0</v>
      </c>
      <c r="U240" s="161">
        <f t="shared" si="106"/>
        <v>0</v>
      </c>
      <c r="V240" s="157">
        <f t="shared" si="123"/>
        <v>0</v>
      </c>
      <c r="W240" s="126">
        <f t="shared" si="124"/>
        <v>0</v>
      </c>
      <c r="X240" s="126">
        <f t="shared" si="125"/>
        <v>0</v>
      </c>
      <c r="Y240" s="161">
        <f t="shared" si="110"/>
        <v>0</v>
      </c>
      <c r="Z240" s="126">
        <f t="shared" si="126"/>
        <v>0</v>
      </c>
      <c r="AA240" s="126">
        <f t="shared" si="127"/>
        <v>0</v>
      </c>
      <c r="AB240" s="165">
        <f t="shared" si="115"/>
        <v>0</v>
      </c>
      <c r="AC240" s="164">
        <f t="shared" si="128"/>
        <v>0</v>
      </c>
    </row>
    <row r="241" spans="1:29" x14ac:dyDescent="0.2">
      <c r="A241" s="10">
        <f>+IF(OR(D241&gt;0,J241&gt;0),MAX(A$14:A240)+1,0)</f>
        <v>0</v>
      </c>
      <c r="B241" s="12"/>
      <c r="C241" s="11"/>
      <c r="D241" s="376"/>
      <c r="E241" s="11"/>
      <c r="F241" s="376"/>
      <c r="G241" s="11"/>
      <c r="H241" s="376"/>
      <c r="I241" s="573">
        <f t="shared" si="116"/>
        <v>0</v>
      </c>
      <c r="J241" s="135">
        <f t="shared" si="117"/>
        <v>0</v>
      </c>
      <c r="K241" s="11"/>
      <c r="L241" s="11"/>
      <c r="M241" s="135">
        <f t="shared" si="114"/>
        <v>0</v>
      </c>
      <c r="N241" s="576"/>
      <c r="O241" s="136">
        <f t="shared" si="118"/>
        <v>0</v>
      </c>
      <c r="P241" s="126">
        <f t="shared" si="119"/>
        <v>0</v>
      </c>
      <c r="Q241" s="126">
        <f t="shared" si="120"/>
        <v>0</v>
      </c>
      <c r="R241" s="161">
        <f t="shared" si="103"/>
        <v>0</v>
      </c>
      <c r="S241" s="126">
        <f t="shared" si="121"/>
        <v>0</v>
      </c>
      <c r="T241" s="126">
        <f t="shared" si="122"/>
        <v>0</v>
      </c>
      <c r="U241" s="161">
        <f t="shared" si="106"/>
        <v>0</v>
      </c>
      <c r="V241" s="157">
        <f t="shared" si="123"/>
        <v>0</v>
      </c>
      <c r="W241" s="126">
        <f t="shared" si="124"/>
        <v>0</v>
      </c>
      <c r="X241" s="126">
        <f t="shared" si="125"/>
        <v>0</v>
      </c>
      <c r="Y241" s="161">
        <f t="shared" si="110"/>
        <v>0</v>
      </c>
      <c r="Z241" s="126">
        <f t="shared" si="126"/>
        <v>0</v>
      </c>
      <c r="AA241" s="126">
        <f t="shared" si="127"/>
        <v>0</v>
      </c>
      <c r="AB241" s="165">
        <f t="shared" si="115"/>
        <v>0</v>
      </c>
      <c r="AC241" s="164">
        <f t="shared" si="128"/>
        <v>0</v>
      </c>
    </row>
    <row r="242" spans="1:29" x14ac:dyDescent="0.2">
      <c r="A242" s="10">
        <f>+IF(OR(D242&gt;0,J242&gt;0),MAX(A$14:A241)+1,0)</f>
        <v>0</v>
      </c>
      <c r="B242" s="12"/>
      <c r="C242" s="11"/>
      <c r="D242" s="376"/>
      <c r="E242" s="11"/>
      <c r="F242" s="376"/>
      <c r="G242" s="11"/>
      <c r="H242" s="376"/>
      <c r="I242" s="573">
        <f t="shared" si="116"/>
        <v>0</v>
      </c>
      <c r="J242" s="135">
        <f t="shared" si="117"/>
        <v>0</v>
      </c>
      <c r="K242" s="11"/>
      <c r="L242" s="11"/>
      <c r="M242" s="135">
        <f t="shared" si="114"/>
        <v>0</v>
      </c>
      <c r="N242" s="576"/>
      <c r="O242" s="136">
        <f t="shared" si="118"/>
        <v>0</v>
      </c>
      <c r="P242" s="126">
        <f t="shared" si="119"/>
        <v>0</v>
      </c>
      <c r="Q242" s="126">
        <f t="shared" si="120"/>
        <v>0</v>
      </c>
      <c r="R242" s="161">
        <f t="shared" si="103"/>
        <v>0</v>
      </c>
      <c r="S242" s="126">
        <f t="shared" si="121"/>
        <v>0</v>
      </c>
      <c r="T242" s="126">
        <f t="shared" si="122"/>
        <v>0</v>
      </c>
      <c r="U242" s="161">
        <f t="shared" si="106"/>
        <v>0</v>
      </c>
      <c r="V242" s="157">
        <f t="shared" si="123"/>
        <v>0</v>
      </c>
      <c r="W242" s="126">
        <f t="shared" si="124"/>
        <v>0</v>
      </c>
      <c r="X242" s="126">
        <f t="shared" si="125"/>
        <v>0</v>
      </c>
      <c r="Y242" s="161">
        <f t="shared" si="110"/>
        <v>0</v>
      </c>
      <c r="Z242" s="126">
        <f t="shared" si="126"/>
        <v>0</v>
      </c>
      <c r="AA242" s="126">
        <f t="shared" si="127"/>
        <v>0</v>
      </c>
      <c r="AB242" s="165">
        <f t="shared" si="115"/>
        <v>0</v>
      </c>
      <c r="AC242" s="164">
        <f t="shared" si="128"/>
        <v>0</v>
      </c>
    </row>
    <row r="243" spans="1:29" x14ac:dyDescent="0.2">
      <c r="A243" s="10">
        <f>+IF(OR(D243&gt;0,J243&gt;0),MAX(A$14:A242)+1,0)</f>
        <v>0</v>
      </c>
      <c r="B243" s="12"/>
      <c r="C243" s="11"/>
      <c r="D243" s="376"/>
      <c r="E243" s="11"/>
      <c r="F243" s="376"/>
      <c r="G243" s="11"/>
      <c r="H243" s="376"/>
      <c r="I243" s="573">
        <f t="shared" si="116"/>
        <v>0</v>
      </c>
      <c r="J243" s="135">
        <f t="shared" si="117"/>
        <v>0</v>
      </c>
      <c r="K243" s="11"/>
      <c r="L243" s="11"/>
      <c r="M243" s="135">
        <f t="shared" si="114"/>
        <v>0</v>
      </c>
      <c r="N243" s="576"/>
      <c r="O243" s="136">
        <f t="shared" si="118"/>
        <v>0</v>
      </c>
      <c r="P243" s="126">
        <f t="shared" si="119"/>
        <v>0</v>
      </c>
      <c r="Q243" s="126">
        <f t="shared" si="120"/>
        <v>0</v>
      </c>
      <c r="R243" s="161">
        <f t="shared" si="103"/>
        <v>0</v>
      </c>
      <c r="S243" s="126">
        <f t="shared" si="121"/>
        <v>0</v>
      </c>
      <c r="T243" s="126">
        <f t="shared" si="122"/>
        <v>0</v>
      </c>
      <c r="U243" s="161">
        <f t="shared" si="106"/>
        <v>0</v>
      </c>
      <c r="V243" s="157">
        <f t="shared" si="123"/>
        <v>0</v>
      </c>
      <c r="W243" s="126">
        <f t="shared" si="124"/>
        <v>0</v>
      </c>
      <c r="X243" s="126">
        <f t="shared" si="125"/>
        <v>0</v>
      </c>
      <c r="Y243" s="161">
        <f t="shared" si="110"/>
        <v>0</v>
      </c>
      <c r="Z243" s="126">
        <f t="shared" si="126"/>
        <v>0</v>
      </c>
      <c r="AA243" s="126">
        <f t="shared" si="127"/>
        <v>0</v>
      </c>
      <c r="AB243" s="165">
        <f t="shared" si="115"/>
        <v>0</v>
      </c>
      <c r="AC243" s="164">
        <f t="shared" si="128"/>
        <v>0</v>
      </c>
    </row>
    <row r="244" spans="1:29" x14ac:dyDescent="0.2">
      <c r="A244" s="10">
        <f>+IF(OR(D244&gt;0,J244&gt;0),MAX(A$14:A243)+1,0)</f>
        <v>0</v>
      </c>
      <c r="B244" s="12"/>
      <c r="C244" s="11"/>
      <c r="D244" s="376"/>
      <c r="E244" s="11"/>
      <c r="F244" s="376"/>
      <c r="G244" s="11"/>
      <c r="H244" s="376"/>
      <c r="I244" s="573">
        <f t="shared" si="116"/>
        <v>0</v>
      </c>
      <c r="J244" s="135">
        <f t="shared" si="117"/>
        <v>0</v>
      </c>
      <c r="K244" s="11"/>
      <c r="L244" s="11"/>
      <c r="M244" s="135">
        <f t="shared" si="114"/>
        <v>0</v>
      </c>
      <c r="N244" s="576"/>
      <c r="O244" s="136">
        <f t="shared" si="118"/>
        <v>0</v>
      </c>
      <c r="P244" s="126">
        <f t="shared" si="119"/>
        <v>0</v>
      </c>
      <c r="Q244" s="126">
        <f t="shared" si="120"/>
        <v>0</v>
      </c>
      <c r="R244" s="161">
        <f t="shared" si="103"/>
        <v>0</v>
      </c>
      <c r="S244" s="126">
        <f t="shared" si="121"/>
        <v>0</v>
      </c>
      <c r="T244" s="126">
        <f t="shared" si="122"/>
        <v>0</v>
      </c>
      <c r="U244" s="161">
        <f t="shared" si="106"/>
        <v>0</v>
      </c>
      <c r="V244" s="157">
        <f t="shared" si="123"/>
        <v>0</v>
      </c>
      <c r="W244" s="126">
        <f t="shared" si="124"/>
        <v>0</v>
      </c>
      <c r="X244" s="126">
        <f t="shared" si="125"/>
        <v>0</v>
      </c>
      <c r="Y244" s="161">
        <f t="shared" si="110"/>
        <v>0</v>
      </c>
      <c r="Z244" s="126">
        <f t="shared" si="126"/>
        <v>0</v>
      </c>
      <c r="AA244" s="126">
        <f t="shared" si="127"/>
        <v>0</v>
      </c>
      <c r="AB244" s="165">
        <f t="shared" si="115"/>
        <v>0</v>
      </c>
      <c r="AC244" s="164">
        <f t="shared" si="128"/>
        <v>0</v>
      </c>
    </row>
    <row r="245" spans="1:29" x14ac:dyDescent="0.2">
      <c r="A245" s="10">
        <f>+IF(OR(D245&gt;0,J245&gt;0),MAX(A$14:A244)+1,0)</f>
        <v>0</v>
      </c>
      <c r="B245" s="12"/>
      <c r="C245" s="11"/>
      <c r="D245" s="376"/>
      <c r="E245" s="11"/>
      <c r="F245" s="376"/>
      <c r="G245" s="11"/>
      <c r="H245" s="376"/>
      <c r="I245" s="573">
        <f t="shared" si="116"/>
        <v>0</v>
      </c>
      <c r="J245" s="135">
        <f t="shared" si="117"/>
        <v>0</v>
      </c>
      <c r="K245" s="11"/>
      <c r="L245" s="11"/>
      <c r="M245" s="135">
        <f t="shared" si="114"/>
        <v>0</v>
      </c>
      <c r="N245" s="576"/>
      <c r="O245" s="136">
        <f t="shared" si="118"/>
        <v>0</v>
      </c>
      <c r="P245" s="126">
        <f t="shared" si="119"/>
        <v>0</v>
      </c>
      <c r="Q245" s="126">
        <f t="shared" si="120"/>
        <v>0</v>
      </c>
      <c r="R245" s="161">
        <f t="shared" si="103"/>
        <v>0</v>
      </c>
      <c r="S245" s="126">
        <f t="shared" si="121"/>
        <v>0</v>
      </c>
      <c r="T245" s="126">
        <f t="shared" si="122"/>
        <v>0</v>
      </c>
      <c r="U245" s="161">
        <f t="shared" si="106"/>
        <v>0</v>
      </c>
      <c r="V245" s="157">
        <f t="shared" si="123"/>
        <v>0</v>
      </c>
      <c r="W245" s="126">
        <f t="shared" si="124"/>
        <v>0</v>
      </c>
      <c r="X245" s="126">
        <f t="shared" si="125"/>
        <v>0</v>
      </c>
      <c r="Y245" s="161">
        <f t="shared" si="110"/>
        <v>0</v>
      </c>
      <c r="Z245" s="126">
        <f t="shared" si="126"/>
        <v>0</v>
      </c>
      <c r="AA245" s="126">
        <f t="shared" si="127"/>
        <v>0</v>
      </c>
      <c r="AB245" s="165">
        <f t="shared" si="115"/>
        <v>0</v>
      </c>
      <c r="AC245" s="164">
        <f t="shared" si="128"/>
        <v>0</v>
      </c>
    </row>
    <row r="246" spans="1:29" x14ac:dyDescent="0.2">
      <c r="A246" s="10">
        <f>+IF(OR(D246&gt;0,J246&gt;0),MAX(A$14:A245)+1,0)</f>
        <v>0</v>
      </c>
      <c r="B246" s="12"/>
      <c r="C246" s="11"/>
      <c r="D246" s="376"/>
      <c r="E246" s="11"/>
      <c r="F246" s="376"/>
      <c r="G246" s="11"/>
      <c r="H246" s="376"/>
      <c r="I246" s="573">
        <f t="shared" si="116"/>
        <v>0</v>
      </c>
      <c r="J246" s="135">
        <f t="shared" si="117"/>
        <v>0</v>
      </c>
      <c r="K246" s="11"/>
      <c r="L246" s="11"/>
      <c r="M246" s="135">
        <f t="shared" si="114"/>
        <v>0</v>
      </c>
      <c r="N246" s="576"/>
      <c r="O246" s="136">
        <f t="shared" si="118"/>
        <v>0</v>
      </c>
      <c r="P246" s="126">
        <f t="shared" si="119"/>
        <v>0</v>
      </c>
      <c r="Q246" s="126">
        <f t="shared" si="120"/>
        <v>0</v>
      </c>
      <c r="R246" s="161">
        <f t="shared" si="103"/>
        <v>0</v>
      </c>
      <c r="S246" s="126">
        <f t="shared" si="121"/>
        <v>0</v>
      </c>
      <c r="T246" s="126">
        <f t="shared" si="122"/>
        <v>0</v>
      </c>
      <c r="U246" s="161">
        <f t="shared" si="106"/>
        <v>0</v>
      </c>
      <c r="V246" s="157">
        <f t="shared" si="123"/>
        <v>0</v>
      </c>
      <c r="W246" s="126">
        <f t="shared" si="124"/>
        <v>0</v>
      </c>
      <c r="X246" s="126">
        <f t="shared" si="125"/>
        <v>0</v>
      </c>
      <c r="Y246" s="161">
        <f t="shared" si="110"/>
        <v>0</v>
      </c>
      <c r="Z246" s="126">
        <f t="shared" si="126"/>
        <v>0</v>
      </c>
      <c r="AA246" s="126">
        <f t="shared" si="127"/>
        <v>0</v>
      </c>
      <c r="AB246" s="165">
        <f t="shared" si="115"/>
        <v>0</v>
      </c>
      <c r="AC246" s="164">
        <f t="shared" si="128"/>
        <v>0</v>
      </c>
    </row>
    <row r="247" spans="1:29" x14ac:dyDescent="0.2">
      <c r="A247" s="10">
        <f>+IF(OR(D247&gt;0,J247&gt;0),MAX(A$14:A246)+1,0)</f>
        <v>0</v>
      </c>
      <c r="B247" s="12"/>
      <c r="C247" s="11"/>
      <c r="D247" s="376"/>
      <c r="E247" s="11"/>
      <c r="F247" s="376"/>
      <c r="G247" s="11"/>
      <c r="H247" s="376"/>
      <c r="I247" s="573">
        <f t="shared" si="116"/>
        <v>0</v>
      </c>
      <c r="J247" s="135">
        <f t="shared" si="117"/>
        <v>0</v>
      </c>
      <c r="K247" s="11"/>
      <c r="L247" s="11"/>
      <c r="M247" s="135">
        <f t="shared" si="114"/>
        <v>0</v>
      </c>
      <c r="N247" s="576"/>
      <c r="O247" s="136">
        <f t="shared" si="118"/>
        <v>0</v>
      </c>
      <c r="P247" s="126">
        <f t="shared" si="119"/>
        <v>0</v>
      </c>
      <c r="Q247" s="126">
        <f t="shared" si="120"/>
        <v>0</v>
      </c>
      <c r="R247" s="161">
        <f t="shared" si="103"/>
        <v>0</v>
      </c>
      <c r="S247" s="126">
        <f t="shared" si="121"/>
        <v>0</v>
      </c>
      <c r="T247" s="126">
        <f t="shared" si="122"/>
        <v>0</v>
      </c>
      <c r="U247" s="161">
        <f t="shared" si="106"/>
        <v>0</v>
      </c>
      <c r="V247" s="157">
        <f t="shared" si="123"/>
        <v>0</v>
      </c>
      <c r="W247" s="126">
        <f t="shared" si="124"/>
        <v>0</v>
      </c>
      <c r="X247" s="126">
        <f t="shared" si="125"/>
        <v>0</v>
      </c>
      <c r="Y247" s="161">
        <f t="shared" si="110"/>
        <v>0</v>
      </c>
      <c r="Z247" s="126">
        <f t="shared" si="126"/>
        <v>0</v>
      </c>
      <c r="AA247" s="126">
        <f t="shared" si="127"/>
        <v>0</v>
      </c>
      <c r="AB247" s="165">
        <f t="shared" si="115"/>
        <v>0</v>
      </c>
      <c r="AC247" s="164">
        <f t="shared" si="128"/>
        <v>0</v>
      </c>
    </row>
    <row r="248" spans="1:29" x14ac:dyDescent="0.2">
      <c r="A248" s="10">
        <f>+IF(OR(D248&gt;0,J248&gt;0),MAX(A$14:A247)+1,0)</f>
        <v>0</v>
      </c>
      <c r="B248" s="12"/>
      <c r="C248" s="11"/>
      <c r="D248" s="376"/>
      <c r="E248" s="11"/>
      <c r="F248" s="376"/>
      <c r="G248" s="11"/>
      <c r="H248" s="376"/>
      <c r="I248" s="573">
        <f t="shared" si="116"/>
        <v>0</v>
      </c>
      <c r="J248" s="135">
        <f t="shared" si="117"/>
        <v>0</v>
      </c>
      <c r="K248" s="11"/>
      <c r="L248" s="11"/>
      <c r="M248" s="135">
        <f t="shared" si="114"/>
        <v>0</v>
      </c>
      <c r="N248" s="576"/>
      <c r="O248" s="136">
        <f t="shared" si="118"/>
        <v>0</v>
      </c>
      <c r="P248" s="126">
        <f t="shared" si="119"/>
        <v>0</v>
      </c>
      <c r="Q248" s="126">
        <f t="shared" si="120"/>
        <v>0</v>
      </c>
      <c r="R248" s="161">
        <f t="shared" si="103"/>
        <v>0</v>
      </c>
      <c r="S248" s="126">
        <f t="shared" si="121"/>
        <v>0</v>
      </c>
      <c r="T248" s="126">
        <f t="shared" si="122"/>
        <v>0</v>
      </c>
      <c r="U248" s="161">
        <f t="shared" si="106"/>
        <v>0</v>
      </c>
      <c r="V248" s="157">
        <f t="shared" si="123"/>
        <v>0</v>
      </c>
      <c r="W248" s="126">
        <f t="shared" si="124"/>
        <v>0</v>
      </c>
      <c r="X248" s="126">
        <f t="shared" si="125"/>
        <v>0</v>
      </c>
      <c r="Y248" s="161">
        <f t="shared" si="110"/>
        <v>0</v>
      </c>
      <c r="Z248" s="126">
        <f t="shared" si="126"/>
        <v>0</v>
      </c>
      <c r="AA248" s="126">
        <f t="shared" si="127"/>
        <v>0</v>
      </c>
      <c r="AB248" s="165">
        <f t="shared" si="115"/>
        <v>0</v>
      </c>
      <c r="AC248" s="164">
        <f t="shared" si="128"/>
        <v>0</v>
      </c>
    </row>
    <row r="249" spans="1:29" x14ac:dyDescent="0.2">
      <c r="A249" s="10">
        <f>+IF(OR(D249&gt;0,J249&gt;0),MAX(A$14:A248)+1,0)</f>
        <v>0</v>
      </c>
      <c r="B249" s="12"/>
      <c r="C249" s="11"/>
      <c r="D249" s="376"/>
      <c r="E249" s="11"/>
      <c r="F249" s="376"/>
      <c r="G249" s="11"/>
      <c r="H249" s="376"/>
      <c r="I249" s="573">
        <f t="shared" si="116"/>
        <v>0</v>
      </c>
      <c r="J249" s="135">
        <f t="shared" si="117"/>
        <v>0</v>
      </c>
      <c r="K249" s="11"/>
      <c r="L249" s="11"/>
      <c r="M249" s="135">
        <f t="shared" si="114"/>
        <v>0</v>
      </c>
      <c r="N249" s="576"/>
      <c r="O249" s="136">
        <f t="shared" si="118"/>
        <v>0</v>
      </c>
      <c r="P249" s="126">
        <f t="shared" si="119"/>
        <v>0</v>
      </c>
      <c r="Q249" s="126">
        <f t="shared" si="120"/>
        <v>0</v>
      </c>
      <c r="R249" s="161">
        <f t="shared" si="103"/>
        <v>0</v>
      </c>
      <c r="S249" s="126">
        <f t="shared" si="121"/>
        <v>0</v>
      </c>
      <c r="T249" s="126">
        <f t="shared" si="122"/>
        <v>0</v>
      </c>
      <c r="U249" s="161">
        <f t="shared" si="106"/>
        <v>0</v>
      </c>
      <c r="V249" s="157">
        <f t="shared" si="123"/>
        <v>0</v>
      </c>
      <c r="W249" s="126">
        <f t="shared" si="124"/>
        <v>0</v>
      </c>
      <c r="X249" s="126">
        <f t="shared" si="125"/>
        <v>0</v>
      </c>
      <c r="Y249" s="161">
        <f t="shared" si="110"/>
        <v>0</v>
      </c>
      <c r="Z249" s="126">
        <f t="shared" si="126"/>
        <v>0</v>
      </c>
      <c r="AA249" s="126">
        <f t="shared" si="127"/>
        <v>0</v>
      </c>
      <c r="AB249" s="165">
        <f t="shared" si="115"/>
        <v>0</v>
      </c>
      <c r="AC249" s="164">
        <f t="shared" si="128"/>
        <v>0</v>
      </c>
    </row>
    <row r="250" spans="1:29" x14ac:dyDescent="0.2">
      <c r="A250" s="10">
        <f>+IF(OR(D250&gt;0,J250&gt;0),MAX(A$14:A249)+1,0)</f>
        <v>0</v>
      </c>
      <c r="B250" s="12"/>
      <c r="C250" s="11"/>
      <c r="D250" s="376"/>
      <c r="E250" s="11"/>
      <c r="F250" s="376"/>
      <c r="G250" s="11"/>
      <c r="H250" s="376"/>
      <c r="I250" s="573">
        <f t="shared" si="116"/>
        <v>0</v>
      </c>
      <c r="J250" s="135">
        <f t="shared" si="117"/>
        <v>0</v>
      </c>
      <c r="K250" s="11"/>
      <c r="L250" s="11"/>
      <c r="M250" s="135">
        <f t="shared" si="114"/>
        <v>0</v>
      </c>
      <c r="N250" s="576"/>
      <c r="O250" s="136">
        <f t="shared" si="118"/>
        <v>0</v>
      </c>
      <c r="P250" s="126">
        <f t="shared" si="119"/>
        <v>0</v>
      </c>
      <c r="Q250" s="126">
        <f t="shared" si="120"/>
        <v>0</v>
      </c>
      <c r="R250" s="161">
        <f t="shared" si="103"/>
        <v>0</v>
      </c>
      <c r="S250" s="126">
        <f t="shared" si="121"/>
        <v>0</v>
      </c>
      <c r="T250" s="126">
        <f t="shared" si="122"/>
        <v>0</v>
      </c>
      <c r="U250" s="161">
        <f t="shared" si="106"/>
        <v>0</v>
      </c>
      <c r="V250" s="157">
        <f t="shared" si="123"/>
        <v>0</v>
      </c>
      <c r="W250" s="126">
        <f t="shared" si="124"/>
        <v>0</v>
      </c>
      <c r="X250" s="126">
        <f t="shared" si="125"/>
        <v>0</v>
      </c>
      <c r="Y250" s="161">
        <f t="shared" si="110"/>
        <v>0</v>
      </c>
      <c r="Z250" s="126">
        <f t="shared" si="126"/>
        <v>0</v>
      </c>
      <c r="AA250" s="126">
        <f t="shared" si="127"/>
        <v>0</v>
      </c>
      <c r="AB250" s="165">
        <f t="shared" si="115"/>
        <v>0</v>
      </c>
      <c r="AC250" s="164">
        <f t="shared" si="128"/>
        <v>0</v>
      </c>
    </row>
    <row r="251" spans="1:29" x14ac:dyDescent="0.2">
      <c r="A251" s="10">
        <f>+IF(OR(D251&gt;0,J251&gt;0),MAX(A$14:A250)+1,0)</f>
        <v>0</v>
      </c>
      <c r="B251" s="12"/>
      <c r="C251" s="11"/>
      <c r="D251" s="376"/>
      <c r="E251" s="11"/>
      <c r="F251" s="376"/>
      <c r="G251" s="11"/>
      <c r="H251" s="376"/>
      <c r="I251" s="573">
        <f t="shared" si="116"/>
        <v>0</v>
      </c>
      <c r="J251" s="135">
        <f t="shared" si="117"/>
        <v>0</v>
      </c>
      <c r="K251" s="11"/>
      <c r="L251" s="11"/>
      <c r="M251" s="135">
        <f t="shared" si="114"/>
        <v>0</v>
      </c>
      <c r="N251" s="576"/>
      <c r="O251" s="136">
        <f t="shared" si="118"/>
        <v>0</v>
      </c>
      <c r="P251" s="126">
        <f t="shared" si="119"/>
        <v>0</v>
      </c>
      <c r="Q251" s="126">
        <f t="shared" si="120"/>
        <v>0</v>
      </c>
      <c r="R251" s="161">
        <f t="shared" si="103"/>
        <v>0</v>
      </c>
      <c r="S251" s="126">
        <f t="shared" si="121"/>
        <v>0</v>
      </c>
      <c r="T251" s="126">
        <f t="shared" si="122"/>
        <v>0</v>
      </c>
      <c r="U251" s="161">
        <f t="shared" si="106"/>
        <v>0</v>
      </c>
      <c r="V251" s="157">
        <f t="shared" si="123"/>
        <v>0</v>
      </c>
      <c r="W251" s="126">
        <f t="shared" si="124"/>
        <v>0</v>
      </c>
      <c r="X251" s="126">
        <f t="shared" si="125"/>
        <v>0</v>
      </c>
      <c r="Y251" s="161">
        <f t="shared" si="110"/>
        <v>0</v>
      </c>
      <c r="Z251" s="126">
        <f t="shared" si="126"/>
        <v>0</v>
      </c>
      <c r="AA251" s="126">
        <f t="shared" si="127"/>
        <v>0</v>
      </c>
      <c r="AB251" s="165">
        <f t="shared" si="115"/>
        <v>0</v>
      </c>
      <c r="AC251" s="164">
        <f t="shared" si="128"/>
        <v>0</v>
      </c>
    </row>
    <row r="252" spans="1:29" x14ac:dyDescent="0.2">
      <c r="A252" s="10">
        <f>+IF(OR(D252&gt;0,J252&gt;0),MAX(A$14:A251)+1,0)</f>
        <v>0</v>
      </c>
      <c r="B252" s="12"/>
      <c r="C252" s="11"/>
      <c r="D252" s="376"/>
      <c r="E252" s="11"/>
      <c r="F252" s="376"/>
      <c r="G252" s="11"/>
      <c r="H252" s="376"/>
      <c r="I252" s="573">
        <f t="shared" si="116"/>
        <v>0</v>
      </c>
      <c r="J252" s="135">
        <f t="shared" si="117"/>
        <v>0</v>
      </c>
      <c r="K252" s="11"/>
      <c r="L252" s="11"/>
      <c r="M252" s="135">
        <f t="shared" si="114"/>
        <v>0</v>
      </c>
      <c r="N252" s="576"/>
      <c r="O252" s="136">
        <f t="shared" si="118"/>
        <v>0</v>
      </c>
      <c r="P252" s="126">
        <f t="shared" si="119"/>
        <v>0</v>
      </c>
      <c r="Q252" s="126">
        <f t="shared" si="120"/>
        <v>0</v>
      </c>
      <c r="R252" s="161">
        <f t="shared" si="103"/>
        <v>0</v>
      </c>
      <c r="S252" s="126">
        <f t="shared" si="121"/>
        <v>0</v>
      </c>
      <c r="T252" s="126">
        <f t="shared" si="122"/>
        <v>0</v>
      </c>
      <c r="U252" s="161">
        <f t="shared" si="106"/>
        <v>0</v>
      </c>
      <c r="V252" s="157">
        <f t="shared" si="123"/>
        <v>0</v>
      </c>
      <c r="W252" s="126">
        <f t="shared" si="124"/>
        <v>0</v>
      </c>
      <c r="X252" s="126">
        <f t="shared" si="125"/>
        <v>0</v>
      </c>
      <c r="Y252" s="161">
        <f t="shared" si="110"/>
        <v>0</v>
      </c>
      <c r="Z252" s="126">
        <f t="shared" si="126"/>
        <v>0</v>
      </c>
      <c r="AA252" s="126">
        <f t="shared" si="127"/>
        <v>0</v>
      </c>
      <c r="AB252" s="165">
        <f t="shared" si="115"/>
        <v>0</v>
      </c>
      <c r="AC252" s="164">
        <f t="shared" si="128"/>
        <v>0</v>
      </c>
    </row>
    <row r="253" spans="1:29" x14ac:dyDescent="0.2">
      <c r="A253" s="10">
        <f>+IF(OR(D253&gt;0,J253&gt;0),MAX(A$14:A252)+1,0)</f>
        <v>0</v>
      </c>
      <c r="B253" s="12"/>
      <c r="C253" s="11"/>
      <c r="D253" s="376"/>
      <c r="E253" s="11"/>
      <c r="F253" s="376"/>
      <c r="G253" s="11"/>
      <c r="H253" s="376"/>
      <c r="I253" s="573">
        <f t="shared" si="116"/>
        <v>0</v>
      </c>
      <c r="J253" s="135">
        <f t="shared" si="117"/>
        <v>0</v>
      </c>
      <c r="K253" s="11"/>
      <c r="L253" s="11"/>
      <c r="M253" s="135">
        <f t="shared" si="114"/>
        <v>0</v>
      </c>
      <c r="N253" s="576"/>
      <c r="O253" s="136">
        <f t="shared" si="118"/>
        <v>0</v>
      </c>
      <c r="P253" s="126">
        <f t="shared" si="119"/>
        <v>0</v>
      </c>
      <c r="Q253" s="126">
        <f t="shared" si="120"/>
        <v>0</v>
      </c>
      <c r="R253" s="161">
        <f t="shared" si="103"/>
        <v>0</v>
      </c>
      <c r="S253" s="126">
        <f t="shared" si="121"/>
        <v>0</v>
      </c>
      <c r="T253" s="126">
        <f t="shared" si="122"/>
        <v>0</v>
      </c>
      <c r="U253" s="161">
        <f t="shared" si="106"/>
        <v>0</v>
      </c>
      <c r="V253" s="157">
        <f t="shared" si="123"/>
        <v>0</v>
      </c>
      <c r="W253" s="126">
        <f t="shared" si="124"/>
        <v>0</v>
      </c>
      <c r="X253" s="126">
        <f t="shared" si="125"/>
        <v>0</v>
      </c>
      <c r="Y253" s="161">
        <f t="shared" si="110"/>
        <v>0</v>
      </c>
      <c r="Z253" s="126">
        <f t="shared" si="126"/>
        <v>0</v>
      </c>
      <c r="AA253" s="126">
        <f t="shared" si="127"/>
        <v>0</v>
      </c>
      <c r="AB253" s="165">
        <f t="shared" si="115"/>
        <v>0</v>
      </c>
      <c r="AC253" s="164">
        <f t="shared" si="128"/>
        <v>0</v>
      </c>
    </row>
    <row r="254" spans="1:29" x14ac:dyDescent="0.2">
      <c r="A254" s="10">
        <f>+IF(OR(D254&gt;0,J254&gt;0),MAX(A$14:A253)+1,0)</f>
        <v>0</v>
      </c>
      <c r="B254" s="12"/>
      <c r="C254" s="11"/>
      <c r="D254" s="376"/>
      <c r="E254" s="11"/>
      <c r="F254" s="376"/>
      <c r="G254" s="11"/>
      <c r="H254" s="376"/>
      <c r="I254" s="573">
        <f t="shared" si="116"/>
        <v>0</v>
      </c>
      <c r="J254" s="135">
        <f t="shared" si="117"/>
        <v>0</v>
      </c>
      <c r="K254" s="11"/>
      <c r="L254" s="11"/>
      <c r="M254" s="135">
        <f t="shared" si="114"/>
        <v>0</v>
      </c>
      <c r="N254" s="576"/>
      <c r="O254" s="136">
        <f t="shared" si="118"/>
        <v>0</v>
      </c>
      <c r="P254" s="126">
        <f t="shared" si="119"/>
        <v>0</v>
      </c>
      <c r="Q254" s="126">
        <f t="shared" si="120"/>
        <v>0</v>
      </c>
      <c r="R254" s="161">
        <f t="shared" si="103"/>
        <v>0</v>
      </c>
      <c r="S254" s="126">
        <f t="shared" si="121"/>
        <v>0</v>
      </c>
      <c r="T254" s="126">
        <f t="shared" si="122"/>
        <v>0</v>
      </c>
      <c r="U254" s="161">
        <f t="shared" si="106"/>
        <v>0</v>
      </c>
      <c r="V254" s="157">
        <f t="shared" si="123"/>
        <v>0</v>
      </c>
      <c r="W254" s="126">
        <f t="shared" si="124"/>
        <v>0</v>
      </c>
      <c r="X254" s="126">
        <f t="shared" si="125"/>
        <v>0</v>
      </c>
      <c r="Y254" s="161">
        <f t="shared" si="110"/>
        <v>0</v>
      </c>
      <c r="Z254" s="126">
        <f t="shared" si="126"/>
        <v>0</v>
      </c>
      <c r="AA254" s="126">
        <f t="shared" si="127"/>
        <v>0</v>
      </c>
      <c r="AB254" s="165">
        <f t="shared" si="115"/>
        <v>0</v>
      </c>
      <c r="AC254" s="164">
        <f t="shared" si="128"/>
        <v>0</v>
      </c>
    </row>
    <row r="255" spans="1:29" x14ac:dyDescent="0.2">
      <c r="A255" s="10">
        <f>+IF(OR(D255&gt;0,J255&gt;0),MAX(A$14:A254)+1,0)</f>
        <v>0</v>
      </c>
      <c r="B255" s="12"/>
      <c r="C255" s="11"/>
      <c r="D255" s="376"/>
      <c r="E255" s="11"/>
      <c r="F255" s="376"/>
      <c r="G255" s="11"/>
      <c r="H255" s="376"/>
      <c r="I255" s="573">
        <f t="shared" si="116"/>
        <v>0</v>
      </c>
      <c r="J255" s="135">
        <f t="shared" si="117"/>
        <v>0</v>
      </c>
      <c r="K255" s="11"/>
      <c r="L255" s="11"/>
      <c r="M255" s="135">
        <f t="shared" si="114"/>
        <v>0</v>
      </c>
      <c r="N255" s="576"/>
      <c r="O255" s="136">
        <f t="shared" si="118"/>
        <v>0</v>
      </c>
      <c r="P255" s="126">
        <f t="shared" si="119"/>
        <v>0</v>
      </c>
      <c r="Q255" s="126">
        <f t="shared" si="120"/>
        <v>0</v>
      </c>
      <c r="R255" s="161">
        <f t="shared" si="103"/>
        <v>0</v>
      </c>
      <c r="S255" s="126">
        <f t="shared" si="121"/>
        <v>0</v>
      </c>
      <c r="T255" s="126">
        <f t="shared" si="122"/>
        <v>0</v>
      </c>
      <c r="U255" s="161">
        <f t="shared" si="106"/>
        <v>0</v>
      </c>
      <c r="V255" s="157">
        <f t="shared" si="123"/>
        <v>0</v>
      </c>
      <c r="W255" s="126">
        <f t="shared" si="124"/>
        <v>0</v>
      </c>
      <c r="X255" s="126">
        <f t="shared" si="125"/>
        <v>0</v>
      </c>
      <c r="Y255" s="161">
        <f t="shared" si="110"/>
        <v>0</v>
      </c>
      <c r="Z255" s="126">
        <f t="shared" si="126"/>
        <v>0</v>
      </c>
      <c r="AA255" s="126">
        <f t="shared" si="127"/>
        <v>0</v>
      </c>
      <c r="AB255" s="165">
        <f t="shared" si="115"/>
        <v>0</v>
      </c>
      <c r="AC255" s="164">
        <f t="shared" si="128"/>
        <v>0</v>
      </c>
    </row>
    <row r="256" spans="1:29" x14ac:dyDescent="0.2">
      <c r="A256" s="10">
        <f>+IF(OR(D256&gt;0,J256&gt;0),MAX(A$14:A255)+1,0)</f>
        <v>0</v>
      </c>
      <c r="B256" s="12"/>
      <c r="C256" s="11"/>
      <c r="D256" s="376"/>
      <c r="E256" s="11"/>
      <c r="F256" s="376"/>
      <c r="G256" s="11"/>
      <c r="H256" s="376"/>
      <c r="I256" s="573">
        <f t="shared" si="116"/>
        <v>0</v>
      </c>
      <c r="J256" s="135">
        <f t="shared" si="117"/>
        <v>0</v>
      </c>
      <c r="K256" s="11"/>
      <c r="L256" s="11"/>
      <c r="M256" s="135">
        <f t="shared" si="114"/>
        <v>0</v>
      </c>
      <c r="N256" s="576"/>
      <c r="O256" s="136">
        <f t="shared" si="118"/>
        <v>0</v>
      </c>
      <c r="P256" s="126">
        <f t="shared" si="119"/>
        <v>0</v>
      </c>
      <c r="Q256" s="126">
        <f t="shared" si="120"/>
        <v>0</v>
      </c>
      <c r="R256" s="161">
        <f t="shared" si="103"/>
        <v>0</v>
      </c>
      <c r="S256" s="126">
        <f t="shared" si="121"/>
        <v>0</v>
      </c>
      <c r="T256" s="126">
        <f t="shared" si="122"/>
        <v>0</v>
      </c>
      <c r="U256" s="161">
        <f t="shared" si="106"/>
        <v>0</v>
      </c>
      <c r="V256" s="157">
        <f t="shared" si="123"/>
        <v>0</v>
      </c>
      <c r="W256" s="126">
        <f t="shared" si="124"/>
        <v>0</v>
      </c>
      <c r="X256" s="126">
        <f t="shared" si="125"/>
        <v>0</v>
      </c>
      <c r="Y256" s="161">
        <f t="shared" si="110"/>
        <v>0</v>
      </c>
      <c r="Z256" s="126">
        <f t="shared" si="126"/>
        <v>0</v>
      </c>
      <c r="AA256" s="126">
        <f t="shared" si="127"/>
        <v>0</v>
      </c>
      <c r="AB256" s="165">
        <f t="shared" si="115"/>
        <v>0</v>
      </c>
      <c r="AC256" s="164">
        <f t="shared" si="128"/>
        <v>0</v>
      </c>
    </row>
    <row r="257" spans="1:29" x14ac:dyDescent="0.2">
      <c r="A257" s="10">
        <f>+IF(OR(D257&gt;0,J257&gt;0),MAX(A$14:A256)+1,0)</f>
        <v>0</v>
      </c>
      <c r="B257" s="12"/>
      <c r="C257" s="11"/>
      <c r="D257" s="376"/>
      <c r="E257" s="11"/>
      <c r="F257" s="376"/>
      <c r="G257" s="11"/>
      <c r="H257" s="376"/>
      <c r="I257" s="573">
        <f t="shared" si="116"/>
        <v>0</v>
      </c>
      <c r="J257" s="135">
        <f t="shared" si="117"/>
        <v>0</v>
      </c>
      <c r="K257" s="11"/>
      <c r="L257" s="11"/>
      <c r="M257" s="135">
        <f t="shared" si="114"/>
        <v>0</v>
      </c>
      <c r="N257" s="576"/>
      <c r="O257" s="136">
        <f t="shared" si="118"/>
        <v>0</v>
      </c>
      <c r="P257" s="126">
        <f t="shared" si="119"/>
        <v>0</v>
      </c>
      <c r="Q257" s="126">
        <f t="shared" si="120"/>
        <v>0</v>
      </c>
      <c r="R257" s="161">
        <f t="shared" si="103"/>
        <v>0</v>
      </c>
      <c r="S257" s="126">
        <f t="shared" si="121"/>
        <v>0</v>
      </c>
      <c r="T257" s="126">
        <f t="shared" si="122"/>
        <v>0</v>
      </c>
      <c r="U257" s="161">
        <f t="shared" si="106"/>
        <v>0</v>
      </c>
      <c r="V257" s="157">
        <f t="shared" si="123"/>
        <v>0</v>
      </c>
      <c r="W257" s="126">
        <f t="shared" si="124"/>
        <v>0</v>
      </c>
      <c r="X257" s="126">
        <f t="shared" si="125"/>
        <v>0</v>
      </c>
      <c r="Y257" s="161">
        <f t="shared" si="110"/>
        <v>0</v>
      </c>
      <c r="Z257" s="126">
        <f t="shared" si="126"/>
        <v>0</v>
      </c>
      <c r="AA257" s="126">
        <f t="shared" si="127"/>
        <v>0</v>
      </c>
      <c r="AB257" s="165">
        <f t="shared" si="115"/>
        <v>0</v>
      </c>
      <c r="AC257" s="164">
        <f t="shared" si="128"/>
        <v>0</v>
      </c>
    </row>
    <row r="258" spans="1:29" x14ac:dyDescent="0.2">
      <c r="A258" s="10">
        <f>+IF(OR(D258&gt;0,J258&gt;0),MAX(A$14:A257)+1,0)</f>
        <v>0</v>
      </c>
      <c r="B258" s="12"/>
      <c r="C258" s="11"/>
      <c r="D258" s="376"/>
      <c r="E258" s="11"/>
      <c r="F258" s="376"/>
      <c r="G258" s="11"/>
      <c r="H258" s="376"/>
      <c r="I258" s="573">
        <f t="shared" si="116"/>
        <v>0</v>
      </c>
      <c r="J258" s="135">
        <f t="shared" si="117"/>
        <v>0</v>
      </c>
      <c r="K258" s="11"/>
      <c r="L258" s="11"/>
      <c r="M258" s="135">
        <f t="shared" si="114"/>
        <v>0</v>
      </c>
      <c r="N258" s="576"/>
      <c r="O258" s="136">
        <f t="shared" si="118"/>
        <v>0</v>
      </c>
      <c r="P258" s="126">
        <f t="shared" si="119"/>
        <v>0</v>
      </c>
      <c r="Q258" s="126">
        <f t="shared" si="120"/>
        <v>0</v>
      </c>
      <c r="R258" s="161">
        <f t="shared" si="103"/>
        <v>0</v>
      </c>
      <c r="S258" s="126">
        <f t="shared" si="121"/>
        <v>0</v>
      </c>
      <c r="T258" s="126">
        <f t="shared" si="122"/>
        <v>0</v>
      </c>
      <c r="U258" s="161">
        <f t="shared" si="106"/>
        <v>0</v>
      </c>
      <c r="V258" s="157">
        <f t="shared" si="123"/>
        <v>0</v>
      </c>
      <c r="W258" s="126">
        <f t="shared" si="124"/>
        <v>0</v>
      </c>
      <c r="X258" s="126">
        <f t="shared" si="125"/>
        <v>0</v>
      </c>
      <c r="Y258" s="161">
        <f t="shared" si="110"/>
        <v>0</v>
      </c>
      <c r="Z258" s="126">
        <f t="shared" si="126"/>
        <v>0</v>
      </c>
      <c r="AA258" s="126">
        <f t="shared" si="127"/>
        <v>0</v>
      </c>
      <c r="AB258" s="165">
        <f t="shared" si="115"/>
        <v>0</v>
      </c>
      <c r="AC258" s="164">
        <f t="shared" si="128"/>
        <v>0</v>
      </c>
    </row>
    <row r="259" spans="1:29" x14ac:dyDescent="0.2">
      <c r="A259" s="10">
        <f>+IF(OR(D259&gt;0,J259&gt;0),MAX(A$14:A258)+1,0)</f>
        <v>0</v>
      </c>
      <c r="B259" s="12"/>
      <c r="C259" s="11"/>
      <c r="D259" s="376"/>
      <c r="E259" s="11"/>
      <c r="F259" s="376"/>
      <c r="G259" s="11"/>
      <c r="H259" s="376"/>
      <c r="I259" s="573">
        <f t="shared" si="116"/>
        <v>0</v>
      </c>
      <c r="J259" s="135">
        <f t="shared" si="117"/>
        <v>0</v>
      </c>
      <c r="K259" s="11"/>
      <c r="L259" s="11"/>
      <c r="M259" s="135">
        <f t="shared" si="114"/>
        <v>0</v>
      </c>
      <c r="N259" s="576"/>
      <c r="O259" s="136">
        <f t="shared" si="118"/>
        <v>0</v>
      </c>
      <c r="P259" s="126">
        <f t="shared" si="119"/>
        <v>0</v>
      </c>
      <c r="Q259" s="126">
        <f t="shared" si="120"/>
        <v>0</v>
      </c>
      <c r="R259" s="161">
        <f t="shared" si="103"/>
        <v>0</v>
      </c>
      <c r="S259" s="126">
        <f t="shared" si="121"/>
        <v>0</v>
      </c>
      <c r="T259" s="126">
        <f t="shared" si="122"/>
        <v>0</v>
      </c>
      <c r="U259" s="161">
        <f t="shared" si="106"/>
        <v>0</v>
      </c>
      <c r="V259" s="157">
        <f t="shared" si="123"/>
        <v>0</v>
      </c>
      <c r="W259" s="126">
        <f t="shared" si="124"/>
        <v>0</v>
      </c>
      <c r="X259" s="126">
        <f t="shared" si="125"/>
        <v>0</v>
      </c>
      <c r="Y259" s="161">
        <f t="shared" si="110"/>
        <v>0</v>
      </c>
      <c r="Z259" s="126">
        <f t="shared" si="126"/>
        <v>0</v>
      </c>
      <c r="AA259" s="126">
        <f t="shared" si="127"/>
        <v>0</v>
      </c>
      <c r="AB259" s="165">
        <f t="shared" si="115"/>
        <v>0</v>
      </c>
      <c r="AC259" s="164">
        <f t="shared" si="128"/>
        <v>0</v>
      </c>
    </row>
    <row r="260" spans="1:29" x14ac:dyDescent="0.2">
      <c r="A260" s="10">
        <f>+IF(OR(D260&gt;0,J260&gt;0),MAX(A$14:A259)+1,0)</f>
        <v>0</v>
      </c>
      <c r="B260" s="12"/>
      <c r="C260" s="11"/>
      <c r="D260" s="376"/>
      <c r="E260" s="11"/>
      <c r="F260" s="376"/>
      <c r="G260" s="11"/>
      <c r="H260" s="376"/>
      <c r="I260" s="573">
        <f t="shared" si="116"/>
        <v>0</v>
      </c>
      <c r="J260" s="135">
        <f t="shared" si="117"/>
        <v>0</v>
      </c>
      <c r="K260" s="11"/>
      <c r="L260" s="11"/>
      <c r="M260" s="135">
        <f t="shared" si="114"/>
        <v>0</v>
      </c>
      <c r="N260" s="576"/>
      <c r="O260" s="136">
        <f t="shared" si="118"/>
        <v>0</v>
      </c>
      <c r="P260" s="126">
        <f t="shared" si="119"/>
        <v>0</v>
      </c>
      <c r="Q260" s="126">
        <f t="shared" si="120"/>
        <v>0</v>
      </c>
      <c r="R260" s="161">
        <f t="shared" si="103"/>
        <v>0</v>
      </c>
      <c r="S260" s="126">
        <f t="shared" si="121"/>
        <v>0</v>
      </c>
      <c r="T260" s="126">
        <f t="shared" si="122"/>
        <v>0</v>
      </c>
      <c r="U260" s="161">
        <f t="shared" si="106"/>
        <v>0</v>
      </c>
      <c r="V260" s="157">
        <f t="shared" si="123"/>
        <v>0</v>
      </c>
      <c r="W260" s="126">
        <f t="shared" si="124"/>
        <v>0</v>
      </c>
      <c r="X260" s="126">
        <f t="shared" si="125"/>
        <v>0</v>
      </c>
      <c r="Y260" s="161">
        <f t="shared" si="110"/>
        <v>0</v>
      </c>
      <c r="Z260" s="126">
        <f t="shared" si="126"/>
        <v>0</v>
      </c>
      <c r="AA260" s="126">
        <f t="shared" si="127"/>
        <v>0</v>
      </c>
      <c r="AB260" s="165">
        <f t="shared" si="115"/>
        <v>0</v>
      </c>
      <c r="AC260" s="164">
        <f t="shared" si="128"/>
        <v>0</v>
      </c>
    </row>
    <row r="261" spans="1:29" x14ac:dyDescent="0.2">
      <c r="A261" s="10">
        <f>+IF(OR(D261&gt;0,J261&gt;0),MAX(A$14:A260)+1,0)</f>
        <v>0</v>
      </c>
      <c r="B261" s="12"/>
      <c r="C261" s="11"/>
      <c r="D261" s="376"/>
      <c r="E261" s="11"/>
      <c r="F261" s="376"/>
      <c r="G261" s="11"/>
      <c r="H261" s="376"/>
      <c r="I261" s="573">
        <f t="shared" si="116"/>
        <v>0</v>
      </c>
      <c r="J261" s="135">
        <f t="shared" si="117"/>
        <v>0</v>
      </c>
      <c r="K261" s="11"/>
      <c r="L261" s="11"/>
      <c r="M261" s="135">
        <f t="shared" si="114"/>
        <v>0</v>
      </c>
      <c r="N261" s="576"/>
      <c r="O261" s="136">
        <f t="shared" si="118"/>
        <v>0</v>
      </c>
      <c r="P261" s="126">
        <f t="shared" si="119"/>
        <v>0</v>
      </c>
      <c r="Q261" s="126">
        <f t="shared" si="120"/>
        <v>0</v>
      </c>
      <c r="R261" s="161">
        <f t="shared" si="103"/>
        <v>0</v>
      </c>
      <c r="S261" s="126">
        <f t="shared" si="121"/>
        <v>0</v>
      </c>
      <c r="T261" s="126">
        <f t="shared" si="122"/>
        <v>0</v>
      </c>
      <c r="U261" s="161">
        <f t="shared" si="106"/>
        <v>0</v>
      </c>
      <c r="V261" s="157">
        <f t="shared" si="123"/>
        <v>0</v>
      </c>
      <c r="W261" s="126">
        <f t="shared" si="124"/>
        <v>0</v>
      </c>
      <c r="X261" s="126">
        <f t="shared" si="125"/>
        <v>0</v>
      </c>
      <c r="Y261" s="161">
        <f t="shared" si="110"/>
        <v>0</v>
      </c>
      <c r="Z261" s="126">
        <f t="shared" si="126"/>
        <v>0</v>
      </c>
      <c r="AA261" s="126">
        <f t="shared" si="127"/>
        <v>0</v>
      </c>
      <c r="AB261" s="165">
        <f t="shared" si="115"/>
        <v>0</v>
      </c>
      <c r="AC261" s="164">
        <f t="shared" si="128"/>
        <v>0</v>
      </c>
    </row>
    <row r="262" spans="1:29" x14ac:dyDescent="0.2">
      <c r="A262" s="10">
        <f>+IF(OR(D262&gt;0,J262&gt;0),MAX(A$14:A261)+1,0)</f>
        <v>0</v>
      </c>
      <c r="B262" s="12"/>
      <c r="C262" s="11"/>
      <c r="D262" s="376"/>
      <c r="E262" s="11"/>
      <c r="F262" s="376"/>
      <c r="G262" s="11"/>
      <c r="H262" s="376"/>
      <c r="I262" s="573">
        <f t="shared" ref="I262:I297" si="129">+E262+G262</f>
        <v>0</v>
      </c>
      <c r="J262" s="135">
        <f t="shared" ref="J262:J297" si="130">+F262+H262</f>
        <v>0</v>
      </c>
      <c r="K262" s="11"/>
      <c r="L262" s="11"/>
      <c r="M262" s="135">
        <f t="shared" si="114"/>
        <v>0</v>
      </c>
      <c r="N262" s="576"/>
      <c r="O262" s="136">
        <f t="shared" ref="O262:O293" si="131">+M262*N262</f>
        <v>0</v>
      </c>
      <c r="P262" s="126">
        <f t="shared" ref="P262:P293" si="132">+O262*C262</f>
        <v>0</v>
      </c>
      <c r="Q262" s="126">
        <f t="shared" ref="Q262:Q297" si="133">+O262*E262+O262*G262*0.8</f>
        <v>0</v>
      </c>
      <c r="R262" s="161">
        <f t="shared" ref="R262:R297" si="134">+P262+Q262</f>
        <v>0</v>
      </c>
      <c r="S262" s="126">
        <f t="shared" ref="S262:S297" si="135">+($O262-$AD$6)/$AD$8*C262</f>
        <v>0</v>
      </c>
      <c r="T262" s="126">
        <f t="shared" ref="T262:T297" si="136">+($O262-$AD$6)/$AD$8*E262+($O262-$AD$6)/$AD$8*G262*0.8</f>
        <v>0</v>
      </c>
      <c r="U262" s="161">
        <f t="shared" ref="U262:U297" si="137">+S262+T262</f>
        <v>0</v>
      </c>
      <c r="V262" s="157">
        <f t="shared" ref="V262:V293" si="138">+U262*AE$10</f>
        <v>0</v>
      </c>
      <c r="W262" s="126">
        <f t="shared" ref="W262:W297" si="139">+O262*D262</f>
        <v>0</v>
      </c>
      <c r="X262" s="126">
        <f t="shared" ref="X262:X297" si="140">+O262*F262+O262*H262*0.8</f>
        <v>0</v>
      </c>
      <c r="Y262" s="161">
        <f t="shared" ref="Y262:Y297" si="141">+W262+X262</f>
        <v>0</v>
      </c>
      <c r="Z262" s="126">
        <f t="shared" ref="Z262:Z297" si="142">+($O262-$AD$6)/$AD$8*$D262</f>
        <v>0</v>
      </c>
      <c r="AA262" s="126">
        <f t="shared" ref="AA262:AA297" si="143">+($O262-$AD$6)/$AD$8*$F262+($O262-$AD$6)/$AD$8*$H262*0.8</f>
        <v>0</v>
      </c>
      <c r="AB262" s="165">
        <f t="shared" si="115"/>
        <v>0</v>
      </c>
      <c r="AC262" s="164">
        <f t="shared" ref="AC262:AC293" si="144">+AB262*AF$10</f>
        <v>0</v>
      </c>
    </row>
    <row r="263" spans="1:29" x14ac:dyDescent="0.2">
      <c r="A263" s="10">
        <f>+IF(OR(D263&gt;0,J263&gt;0),MAX(A$14:A262)+1,0)</f>
        <v>0</v>
      </c>
      <c r="B263" s="12"/>
      <c r="C263" s="11"/>
      <c r="D263" s="376"/>
      <c r="E263" s="11"/>
      <c r="F263" s="376"/>
      <c r="G263" s="11"/>
      <c r="H263" s="376"/>
      <c r="I263" s="573">
        <f t="shared" si="129"/>
        <v>0</v>
      </c>
      <c r="J263" s="135">
        <f t="shared" si="130"/>
        <v>0</v>
      </c>
      <c r="K263" s="11"/>
      <c r="L263" s="11"/>
      <c r="M263" s="135">
        <f t="shared" ref="M263:M297" si="145">+K263+L263</f>
        <v>0</v>
      </c>
      <c r="N263" s="576"/>
      <c r="O263" s="136">
        <f t="shared" si="131"/>
        <v>0</v>
      </c>
      <c r="P263" s="126">
        <f t="shared" si="132"/>
        <v>0</v>
      </c>
      <c r="Q263" s="126">
        <f t="shared" si="133"/>
        <v>0</v>
      </c>
      <c r="R263" s="161">
        <f t="shared" si="134"/>
        <v>0</v>
      </c>
      <c r="S263" s="126">
        <f t="shared" si="135"/>
        <v>0</v>
      </c>
      <c r="T263" s="126">
        <f t="shared" si="136"/>
        <v>0</v>
      </c>
      <c r="U263" s="161">
        <f t="shared" si="137"/>
        <v>0</v>
      </c>
      <c r="V263" s="157">
        <f t="shared" si="138"/>
        <v>0</v>
      </c>
      <c r="W263" s="126">
        <f t="shared" si="139"/>
        <v>0</v>
      </c>
      <c r="X263" s="126">
        <f t="shared" si="140"/>
        <v>0</v>
      </c>
      <c r="Y263" s="161">
        <f t="shared" si="141"/>
        <v>0</v>
      </c>
      <c r="Z263" s="126">
        <f t="shared" si="142"/>
        <v>0</v>
      </c>
      <c r="AA263" s="126">
        <f t="shared" si="143"/>
        <v>0</v>
      </c>
      <c r="AB263" s="165">
        <f t="shared" ref="AB263:AB297" si="146">+Z263+AA263</f>
        <v>0</v>
      </c>
      <c r="AC263" s="164">
        <f t="shared" si="144"/>
        <v>0</v>
      </c>
    </row>
    <row r="264" spans="1:29" x14ac:dyDescent="0.2">
      <c r="A264" s="10">
        <f>+IF(OR(D264&gt;0,J264&gt;0),MAX(A$14:A263)+1,0)</f>
        <v>0</v>
      </c>
      <c r="B264" s="12"/>
      <c r="C264" s="11"/>
      <c r="D264" s="376"/>
      <c r="E264" s="11"/>
      <c r="F264" s="376"/>
      <c r="G264" s="11"/>
      <c r="H264" s="376"/>
      <c r="I264" s="573">
        <f t="shared" si="129"/>
        <v>0</v>
      </c>
      <c r="J264" s="135">
        <f t="shared" si="130"/>
        <v>0</v>
      </c>
      <c r="K264" s="11"/>
      <c r="L264" s="11"/>
      <c r="M264" s="135">
        <f t="shared" si="145"/>
        <v>0</v>
      </c>
      <c r="N264" s="576"/>
      <c r="O264" s="136">
        <f t="shared" si="131"/>
        <v>0</v>
      </c>
      <c r="P264" s="126">
        <f t="shared" si="132"/>
        <v>0</v>
      </c>
      <c r="Q264" s="126">
        <f t="shared" si="133"/>
        <v>0</v>
      </c>
      <c r="R264" s="161">
        <f t="shared" si="134"/>
        <v>0</v>
      </c>
      <c r="S264" s="126">
        <f t="shared" si="135"/>
        <v>0</v>
      </c>
      <c r="T264" s="126">
        <f t="shared" si="136"/>
        <v>0</v>
      </c>
      <c r="U264" s="161">
        <f t="shared" si="137"/>
        <v>0</v>
      </c>
      <c r="V264" s="157">
        <f t="shared" si="138"/>
        <v>0</v>
      </c>
      <c r="W264" s="126">
        <f t="shared" si="139"/>
        <v>0</v>
      </c>
      <c r="X264" s="126">
        <f t="shared" si="140"/>
        <v>0</v>
      </c>
      <c r="Y264" s="161">
        <f t="shared" si="141"/>
        <v>0</v>
      </c>
      <c r="Z264" s="126">
        <f t="shared" si="142"/>
        <v>0</v>
      </c>
      <c r="AA264" s="126">
        <f t="shared" si="143"/>
        <v>0</v>
      </c>
      <c r="AB264" s="165">
        <f t="shared" si="146"/>
        <v>0</v>
      </c>
      <c r="AC264" s="164">
        <f t="shared" si="144"/>
        <v>0</v>
      </c>
    </row>
    <row r="265" spans="1:29" x14ac:dyDescent="0.2">
      <c r="A265" s="10">
        <f>+IF(OR(D265&gt;0,J265&gt;0),MAX(A$14:A264)+1,0)</f>
        <v>0</v>
      </c>
      <c r="B265" s="12"/>
      <c r="C265" s="11"/>
      <c r="D265" s="376"/>
      <c r="E265" s="11"/>
      <c r="F265" s="376"/>
      <c r="G265" s="11"/>
      <c r="H265" s="376"/>
      <c r="I265" s="573">
        <f t="shared" si="129"/>
        <v>0</v>
      </c>
      <c r="J265" s="135">
        <f t="shared" si="130"/>
        <v>0</v>
      </c>
      <c r="K265" s="11"/>
      <c r="L265" s="11"/>
      <c r="M265" s="135">
        <f t="shared" si="145"/>
        <v>0</v>
      </c>
      <c r="N265" s="576"/>
      <c r="O265" s="136">
        <f t="shared" si="131"/>
        <v>0</v>
      </c>
      <c r="P265" s="126">
        <f t="shared" si="132"/>
        <v>0</v>
      </c>
      <c r="Q265" s="126">
        <f t="shared" si="133"/>
        <v>0</v>
      </c>
      <c r="R265" s="161">
        <f t="shared" si="134"/>
        <v>0</v>
      </c>
      <c r="S265" s="126">
        <f t="shared" si="135"/>
        <v>0</v>
      </c>
      <c r="T265" s="126">
        <f t="shared" si="136"/>
        <v>0</v>
      </c>
      <c r="U265" s="161">
        <f t="shared" si="137"/>
        <v>0</v>
      </c>
      <c r="V265" s="157">
        <f t="shared" si="138"/>
        <v>0</v>
      </c>
      <c r="W265" s="126">
        <f t="shared" si="139"/>
        <v>0</v>
      </c>
      <c r="X265" s="126">
        <f t="shared" si="140"/>
        <v>0</v>
      </c>
      <c r="Y265" s="161">
        <f t="shared" si="141"/>
        <v>0</v>
      </c>
      <c r="Z265" s="126">
        <f t="shared" si="142"/>
        <v>0</v>
      </c>
      <c r="AA265" s="126">
        <f t="shared" si="143"/>
        <v>0</v>
      </c>
      <c r="AB265" s="165">
        <f t="shared" si="146"/>
        <v>0</v>
      </c>
      <c r="AC265" s="164">
        <f t="shared" si="144"/>
        <v>0</v>
      </c>
    </row>
    <row r="266" spans="1:29" x14ac:dyDescent="0.2">
      <c r="A266" s="10">
        <f>+IF(OR(D266&gt;0,J266&gt;0),MAX(A$14:A265)+1,0)</f>
        <v>0</v>
      </c>
      <c r="B266" s="12"/>
      <c r="C266" s="11"/>
      <c r="D266" s="376"/>
      <c r="E266" s="11"/>
      <c r="F266" s="376"/>
      <c r="G266" s="11"/>
      <c r="H266" s="376"/>
      <c r="I266" s="573">
        <f t="shared" si="129"/>
        <v>0</v>
      </c>
      <c r="J266" s="135">
        <f t="shared" si="130"/>
        <v>0</v>
      </c>
      <c r="K266" s="11"/>
      <c r="L266" s="11"/>
      <c r="M266" s="135">
        <f t="shared" si="145"/>
        <v>0</v>
      </c>
      <c r="N266" s="576"/>
      <c r="O266" s="136">
        <f t="shared" si="131"/>
        <v>0</v>
      </c>
      <c r="P266" s="126">
        <f t="shared" si="132"/>
        <v>0</v>
      </c>
      <c r="Q266" s="126">
        <f t="shared" si="133"/>
        <v>0</v>
      </c>
      <c r="R266" s="161">
        <f t="shared" si="134"/>
        <v>0</v>
      </c>
      <c r="S266" s="126">
        <f t="shared" si="135"/>
        <v>0</v>
      </c>
      <c r="T266" s="126">
        <f t="shared" si="136"/>
        <v>0</v>
      </c>
      <c r="U266" s="161">
        <f t="shared" si="137"/>
        <v>0</v>
      </c>
      <c r="V266" s="157">
        <f t="shared" si="138"/>
        <v>0</v>
      </c>
      <c r="W266" s="126">
        <f t="shared" si="139"/>
        <v>0</v>
      </c>
      <c r="X266" s="126">
        <f t="shared" si="140"/>
        <v>0</v>
      </c>
      <c r="Y266" s="161">
        <f t="shared" si="141"/>
        <v>0</v>
      </c>
      <c r="Z266" s="126">
        <f t="shared" si="142"/>
        <v>0</v>
      </c>
      <c r="AA266" s="126">
        <f t="shared" si="143"/>
        <v>0</v>
      </c>
      <c r="AB266" s="165">
        <f t="shared" si="146"/>
        <v>0</v>
      </c>
      <c r="AC266" s="164">
        <f t="shared" si="144"/>
        <v>0</v>
      </c>
    </row>
    <row r="267" spans="1:29" x14ac:dyDescent="0.2">
      <c r="A267" s="10">
        <f>+IF(OR(D267&gt;0,J267&gt;0),MAX(A$14:A266)+1,0)</f>
        <v>0</v>
      </c>
      <c r="B267" s="12"/>
      <c r="C267" s="11"/>
      <c r="D267" s="376"/>
      <c r="E267" s="11"/>
      <c r="F267" s="376"/>
      <c r="G267" s="11"/>
      <c r="H267" s="376"/>
      <c r="I267" s="573">
        <f t="shared" si="129"/>
        <v>0</v>
      </c>
      <c r="J267" s="135">
        <f t="shared" si="130"/>
        <v>0</v>
      </c>
      <c r="K267" s="11"/>
      <c r="L267" s="11"/>
      <c r="M267" s="135">
        <f t="shared" si="145"/>
        <v>0</v>
      </c>
      <c r="N267" s="576"/>
      <c r="O267" s="136">
        <f t="shared" si="131"/>
        <v>0</v>
      </c>
      <c r="P267" s="126">
        <f t="shared" si="132"/>
        <v>0</v>
      </c>
      <c r="Q267" s="126">
        <f t="shared" si="133"/>
        <v>0</v>
      </c>
      <c r="R267" s="161">
        <f t="shared" si="134"/>
        <v>0</v>
      </c>
      <c r="S267" s="126">
        <f t="shared" si="135"/>
        <v>0</v>
      </c>
      <c r="T267" s="126">
        <f t="shared" si="136"/>
        <v>0</v>
      </c>
      <c r="U267" s="161">
        <f t="shared" si="137"/>
        <v>0</v>
      </c>
      <c r="V267" s="157">
        <f t="shared" si="138"/>
        <v>0</v>
      </c>
      <c r="W267" s="126">
        <f t="shared" si="139"/>
        <v>0</v>
      </c>
      <c r="X267" s="126">
        <f t="shared" si="140"/>
        <v>0</v>
      </c>
      <c r="Y267" s="161">
        <f t="shared" si="141"/>
        <v>0</v>
      </c>
      <c r="Z267" s="126">
        <f t="shared" si="142"/>
        <v>0</v>
      </c>
      <c r="AA267" s="126">
        <f t="shared" si="143"/>
        <v>0</v>
      </c>
      <c r="AB267" s="165">
        <f t="shared" si="146"/>
        <v>0</v>
      </c>
      <c r="AC267" s="164">
        <f t="shared" si="144"/>
        <v>0</v>
      </c>
    </row>
    <row r="268" spans="1:29" x14ac:dyDescent="0.2">
      <c r="A268" s="10">
        <f>+IF(OR(D268&gt;0,J268&gt;0),MAX(A$14:A267)+1,0)</f>
        <v>0</v>
      </c>
      <c r="B268" s="12"/>
      <c r="C268" s="11"/>
      <c r="D268" s="376"/>
      <c r="E268" s="11"/>
      <c r="F268" s="376"/>
      <c r="G268" s="11"/>
      <c r="H268" s="376"/>
      <c r="I268" s="573">
        <f t="shared" si="129"/>
        <v>0</v>
      </c>
      <c r="J268" s="135">
        <f t="shared" si="130"/>
        <v>0</v>
      </c>
      <c r="K268" s="11"/>
      <c r="L268" s="11"/>
      <c r="M268" s="135">
        <f t="shared" si="145"/>
        <v>0</v>
      </c>
      <c r="N268" s="576"/>
      <c r="O268" s="136">
        <f t="shared" si="131"/>
        <v>0</v>
      </c>
      <c r="P268" s="126">
        <f t="shared" si="132"/>
        <v>0</v>
      </c>
      <c r="Q268" s="126">
        <f t="shared" si="133"/>
        <v>0</v>
      </c>
      <c r="R268" s="161">
        <f t="shared" si="134"/>
        <v>0</v>
      </c>
      <c r="S268" s="126">
        <f t="shared" si="135"/>
        <v>0</v>
      </c>
      <c r="T268" s="126">
        <f t="shared" si="136"/>
        <v>0</v>
      </c>
      <c r="U268" s="161">
        <f t="shared" si="137"/>
        <v>0</v>
      </c>
      <c r="V268" s="157">
        <f t="shared" si="138"/>
        <v>0</v>
      </c>
      <c r="W268" s="126">
        <f t="shared" si="139"/>
        <v>0</v>
      </c>
      <c r="X268" s="126">
        <f t="shared" si="140"/>
        <v>0</v>
      </c>
      <c r="Y268" s="161">
        <f t="shared" si="141"/>
        <v>0</v>
      </c>
      <c r="Z268" s="126">
        <f t="shared" si="142"/>
        <v>0</v>
      </c>
      <c r="AA268" s="126">
        <f t="shared" si="143"/>
        <v>0</v>
      </c>
      <c r="AB268" s="165">
        <f t="shared" si="146"/>
        <v>0</v>
      </c>
      <c r="AC268" s="164">
        <f t="shared" si="144"/>
        <v>0</v>
      </c>
    </row>
    <row r="269" spans="1:29" x14ac:dyDescent="0.2">
      <c r="A269" s="10">
        <f>+IF(OR(D269&gt;0,J269&gt;0),MAX(A$14:A268)+1,0)</f>
        <v>0</v>
      </c>
      <c r="B269" s="12"/>
      <c r="C269" s="11"/>
      <c r="D269" s="376"/>
      <c r="E269" s="11"/>
      <c r="F269" s="376"/>
      <c r="G269" s="11"/>
      <c r="H269" s="376"/>
      <c r="I269" s="573">
        <f t="shared" si="129"/>
        <v>0</v>
      </c>
      <c r="J269" s="135">
        <f t="shared" si="130"/>
        <v>0</v>
      </c>
      <c r="K269" s="11"/>
      <c r="L269" s="11"/>
      <c r="M269" s="135">
        <f t="shared" si="145"/>
        <v>0</v>
      </c>
      <c r="N269" s="576"/>
      <c r="O269" s="136">
        <f t="shared" si="131"/>
        <v>0</v>
      </c>
      <c r="P269" s="126">
        <f t="shared" si="132"/>
        <v>0</v>
      </c>
      <c r="Q269" s="126">
        <f t="shared" si="133"/>
        <v>0</v>
      </c>
      <c r="R269" s="161">
        <f t="shared" si="134"/>
        <v>0</v>
      </c>
      <c r="S269" s="126">
        <f t="shared" si="135"/>
        <v>0</v>
      </c>
      <c r="T269" s="126">
        <f t="shared" si="136"/>
        <v>0</v>
      </c>
      <c r="U269" s="161">
        <f t="shared" si="137"/>
        <v>0</v>
      </c>
      <c r="V269" s="157">
        <f t="shared" si="138"/>
        <v>0</v>
      </c>
      <c r="W269" s="126">
        <f t="shared" si="139"/>
        <v>0</v>
      </c>
      <c r="X269" s="126">
        <f t="shared" si="140"/>
        <v>0</v>
      </c>
      <c r="Y269" s="161">
        <f t="shared" si="141"/>
        <v>0</v>
      </c>
      <c r="Z269" s="126">
        <f t="shared" si="142"/>
        <v>0</v>
      </c>
      <c r="AA269" s="126">
        <f t="shared" si="143"/>
        <v>0</v>
      </c>
      <c r="AB269" s="165">
        <f t="shared" si="146"/>
        <v>0</v>
      </c>
      <c r="AC269" s="164">
        <f t="shared" si="144"/>
        <v>0</v>
      </c>
    </row>
    <row r="270" spans="1:29" x14ac:dyDescent="0.2">
      <c r="A270" s="10">
        <f>+IF(OR(D270&gt;0,J270&gt;0),MAX(A$14:A269)+1,0)</f>
        <v>0</v>
      </c>
      <c r="B270" s="12"/>
      <c r="C270" s="11"/>
      <c r="D270" s="376"/>
      <c r="E270" s="11"/>
      <c r="F270" s="376"/>
      <c r="G270" s="11"/>
      <c r="H270" s="376"/>
      <c r="I270" s="573">
        <f t="shared" si="129"/>
        <v>0</v>
      </c>
      <c r="J270" s="135">
        <f t="shared" si="130"/>
        <v>0</v>
      </c>
      <c r="K270" s="11"/>
      <c r="L270" s="11"/>
      <c r="M270" s="135">
        <f t="shared" si="145"/>
        <v>0</v>
      </c>
      <c r="N270" s="576"/>
      <c r="O270" s="136">
        <f t="shared" si="131"/>
        <v>0</v>
      </c>
      <c r="P270" s="126">
        <f t="shared" si="132"/>
        <v>0</v>
      </c>
      <c r="Q270" s="126">
        <f t="shared" si="133"/>
        <v>0</v>
      </c>
      <c r="R270" s="161">
        <f t="shared" si="134"/>
        <v>0</v>
      </c>
      <c r="S270" s="126">
        <f t="shared" si="135"/>
        <v>0</v>
      </c>
      <c r="T270" s="126">
        <f t="shared" si="136"/>
        <v>0</v>
      </c>
      <c r="U270" s="161">
        <f t="shared" si="137"/>
        <v>0</v>
      </c>
      <c r="V270" s="157">
        <f t="shared" si="138"/>
        <v>0</v>
      </c>
      <c r="W270" s="126">
        <f t="shared" si="139"/>
        <v>0</v>
      </c>
      <c r="X270" s="126">
        <f t="shared" si="140"/>
        <v>0</v>
      </c>
      <c r="Y270" s="161">
        <f t="shared" si="141"/>
        <v>0</v>
      </c>
      <c r="Z270" s="126">
        <f t="shared" si="142"/>
        <v>0</v>
      </c>
      <c r="AA270" s="126">
        <f t="shared" si="143"/>
        <v>0</v>
      </c>
      <c r="AB270" s="165">
        <f t="shared" si="146"/>
        <v>0</v>
      </c>
      <c r="AC270" s="164">
        <f t="shared" si="144"/>
        <v>0</v>
      </c>
    </row>
    <row r="271" spans="1:29" x14ac:dyDescent="0.2">
      <c r="A271" s="10">
        <f>+IF(OR(D271&gt;0,J271&gt;0),MAX(A$14:A270)+1,0)</f>
        <v>0</v>
      </c>
      <c r="B271" s="12"/>
      <c r="C271" s="11"/>
      <c r="D271" s="376"/>
      <c r="E271" s="11"/>
      <c r="F271" s="376"/>
      <c r="G271" s="11"/>
      <c r="H271" s="376"/>
      <c r="I271" s="573">
        <f t="shared" si="129"/>
        <v>0</v>
      </c>
      <c r="J271" s="135">
        <f t="shared" si="130"/>
        <v>0</v>
      </c>
      <c r="K271" s="11"/>
      <c r="L271" s="11"/>
      <c r="M271" s="135">
        <f t="shared" si="145"/>
        <v>0</v>
      </c>
      <c r="N271" s="576"/>
      <c r="O271" s="136">
        <f t="shared" si="131"/>
        <v>0</v>
      </c>
      <c r="P271" s="126">
        <f t="shared" si="132"/>
        <v>0</v>
      </c>
      <c r="Q271" s="126">
        <f t="shared" si="133"/>
        <v>0</v>
      </c>
      <c r="R271" s="161">
        <f t="shared" si="134"/>
        <v>0</v>
      </c>
      <c r="S271" s="126">
        <f t="shared" si="135"/>
        <v>0</v>
      </c>
      <c r="T271" s="126">
        <f t="shared" si="136"/>
        <v>0</v>
      </c>
      <c r="U271" s="161">
        <f t="shared" si="137"/>
        <v>0</v>
      </c>
      <c r="V271" s="157">
        <f t="shared" si="138"/>
        <v>0</v>
      </c>
      <c r="W271" s="126">
        <f t="shared" si="139"/>
        <v>0</v>
      </c>
      <c r="X271" s="126">
        <f t="shared" si="140"/>
        <v>0</v>
      </c>
      <c r="Y271" s="161">
        <f t="shared" si="141"/>
        <v>0</v>
      </c>
      <c r="Z271" s="126">
        <f t="shared" si="142"/>
        <v>0</v>
      </c>
      <c r="AA271" s="126">
        <f t="shared" si="143"/>
        <v>0</v>
      </c>
      <c r="AB271" s="165">
        <f t="shared" si="146"/>
        <v>0</v>
      </c>
      <c r="AC271" s="164">
        <f t="shared" si="144"/>
        <v>0</v>
      </c>
    </row>
    <row r="272" spans="1:29" x14ac:dyDescent="0.2">
      <c r="A272" s="10">
        <f>+IF(OR(D272&gt;0,J272&gt;0),MAX(A$14:A271)+1,0)</f>
        <v>0</v>
      </c>
      <c r="B272" s="12"/>
      <c r="C272" s="11"/>
      <c r="D272" s="376"/>
      <c r="E272" s="11"/>
      <c r="F272" s="376"/>
      <c r="G272" s="11"/>
      <c r="H272" s="376"/>
      <c r="I272" s="573">
        <f t="shared" si="129"/>
        <v>0</v>
      </c>
      <c r="J272" s="135">
        <f t="shared" si="130"/>
        <v>0</v>
      </c>
      <c r="K272" s="11"/>
      <c r="L272" s="11"/>
      <c r="M272" s="135">
        <f t="shared" si="145"/>
        <v>0</v>
      </c>
      <c r="N272" s="576"/>
      <c r="O272" s="136">
        <f t="shared" si="131"/>
        <v>0</v>
      </c>
      <c r="P272" s="126">
        <f t="shared" si="132"/>
        <v>0</v>
      </c>
      <c r="Q272" s="126">
        <f t="shared" si="133"/>
        <v>0</v>
      </c>
      <c r="R272" s="161">
        <f t="shared" si="134"/>
        <v>0</v>
      </c>
      <c r="S272" s="126">
        <f t="shared" si="135"/>
        <v>0</v>
      </c>
      <c r="T272" s="126">
        <f t="shared" si="136"/>
        <v>0</v>
      </c>
      <c r="U272" s="161">
        <f t="shared" si="137"/>
        <v>0</v>
      </c>
      <c r="V272" s="157">
        <f t="shared" si="138"/>
        <v>0</v>
      </c>
      <c r="W272" s="126">
        <f t="shared" si="139"/>
        <v>0</v>
      </c>
      <c r="X272" s="126">
        <f t="shared" si="140"/>
        <v>0</v>
      </c>
      <c r="Y272" s="161">
        <f t="shared" si="141"/>
        <v>0</v>
      </c>
      <c r="Z272" s="126">
        <f t="shared" si="142"/>
        <v>0</v>
      </c>
      <c r="AA272" s="126">
        <f t="shared" si="143"/>
        <v>0</v>
      </c>
      <c r="AB272" s="165">
        <f t="shared" si="146"/>
        <v>0</v>
      </c>
      <c r="AC272" s="164">
        <f t="shared" si="144"/>
        <v>0</v>
      </c>
    </row>
    <row r="273" spans="1:29" x14ac:dyDescent="0.2">
      <c r="A273" s="10">
        <f>+IF(OR(D273&gt;0,J273&gt;0),MAX(A$14:A272)+1,0)</f>
        <v>0</v>
      </c>
      <c r="B273" s="12"/>
      <c r="C273" s="11"/>
      <c r="D273" s="376"/>
      <c r="E273" s="11"/>
      <c r="F273" s="376"/>
      <c r="G273" s="11"/>
      <c r="H273" s="376"/>
      <c r="I273" s="573">
        <f t="shared" si="129"/>
        <v>0</v>
      </c>
      <c r="J273" s="135">
        <f t="shared" si="130"/>
        <v>0</v>
      </c>
      <c r="K273" s="11"/>
      <c r="L273" s="11"/>
      <c r="M273" s="135">
        <f t="shared" si="145"/>
        <v>0</v>
      </c>
      <c r="N273" s="576"/>
      <c r="O273" s="136">
        <f t="shared" si="131"/>
        <v>0</v>
      </c>
      <c r="P273" s="126">
        <f t="shared" si="132"/>
        <v>0</v>
      </c>
      <c r="Q273" s="126">
        <f t="shared" si="133"/>
        <v>0</v>
      </c>
      <c r="R273" s="161">
        <f t="shared" si="134"/>
        <v>0</v>
      </c>
      <c r="S273" s="126">
        <f t="shared" si="135"/>
        <v>0</v>
      </c>
      <c r="T273" s="126">
        <f t="shared" si="136"/>
        <v>0</v>
      </c>
      <c r="U273" s="161">
        <f t="shared" si="137"/>
        <v>0</v>
      </c>
      <c r="V273" s="157">
        <f t="shared" si="138"/>
        <v>0</v>
      </c>
      <c r="W273" s="126">
        <f t="shared" si="139"/>
        <v>0</v>
      </c>
      <c r="X273" s="126">
        <f t="shared" si="140"/>
        <v>0</v>
      </c>
      <c r="Y273" s="161">
        <f t="shared" si="141"/>
        <v>0</v>
      </c>
      <c r="Z273" s="126">
        <f t="shared" si="142"/>
        <v>0</v>
      </c>
      <c r="AA273" s="126">
        <f t="shared" si="143"/>
        <v>0</v>
      </c>
      <c r="AB273" s="165">
        <f t="shared" si="146"/>
        <v>0</v>
      </c>
      <c r="AC273" s="164">
        <f t="shared" si="144"/>
        <v>0</v>
      </c>
    </row>
    <row r="274" spans="1:29" x14ac:dyDescent="0.2">
      <c r="A274" s="10">
        <f>+IF(OR(D274&gt;0,J274&gt;0),MAX(A$14:A273)+1,0)</f>
        <v>0</v>
      </c>
      <c r="B274" s="12"/>
      <c r="C274" s="11"/>
      <c r="D274" s="376"/>
      <c r="E274" s="11"/>
      <c r="F274" s="376"/>
      <c r="G274" s="11"/>
      <c r="H274" s="376"/>
      <c r="I274" s="573">
        <f t="shared" si="129"/>
        <v>0</v>
      </c>
      <c r="J274" s="135">
        <f t="shared" si="130"/>
        <v>0</v>
      </c>
      <c r="K274" s="11"/>
      <c r="L274" s="11"/>
      <c r="M274" s="135">
        <f t="shared" si="145"/>
        <v>0</v>
      </c>
      <c r="N274" s="576"/>
      <c r="O274" s="136">
        <f t="shared" si="131"/>
        <v>0</v>
      </c>
      <c r="P274" s="126">
        <f t="shared" si="132"/>
        <v>0</v>
      </c>
      <c r="Q274" s="126">
        <f t="shared" si="133"/>
        <v>0</v>
      </c>
      <c r="R274" s="161">
        <f t="shared" si="134"/>
        <v>0</v>
      </c>
      <c r="S274" s="126">
        <f t="shared" si="135"/>
        <v>0</v>
      </c>
      <c r="T274" s="126">
        <f t="shared" si="136"/>
        <v>0</v>
      </c>
      <c r="U274" s="161">
        <f t="shared" si="137"/>
        <v>0</v>
      </c>
      <c r="V274" s="157">
        <f t="shared" si="138"/>
        <v>0</v>
      </c>
      <c r="W274" s="126">
        <f t="shared" si="139"/>
        <v>0</v>
      </c>
      <c r="X274" s="126">
        <f t="shared" si="140"/>
        <v>0</v>
      </c>
      <c r="Y274" s="161">
        <f t="shared" si="141"/>
        <v>0</v>
      </c>
      <c r="Z274" s="126">
        <f t="shared" si="142"/>
        <v>0</v>
      </c>
      <c r="AA274" s="126">
        <f t="shared" si="143"/>
        <v>0</v>
      </c>
      <c r="AB274" s="165">
        <f t="shared" si="146"/>
        <v>0</v>
      </c>
      <c r="AC274" s="164">
        <f t="shared" si="144"/>
        <v>0</v>
      </c>
    </row>
    <row r="275" spans="1:29" x14ac:dyDescent="0.2">
      <c r="A275" s="10">
        <f>+IF(OR(D275&gt;0,J275&gt;0),MAX(A$14:A274)+1,0)</f>
        <v>0</v>
      </c>
      <c r="B275" s="12"/>
      <c r="C275" s="11"/>
      <c r="D275" s="376"/>
      <c r="E275" s="11"/>
      <c r="F275" s="376"/>
      <c r="G275" s="11"/>
      <c r="H275" s="376"/>
      <c r="I275" s="573">
        <f t="shared" si="129"/>
        <v>0</v>
      </c>
      <c r="J275" s="135">
        <f t="shared" si="130"/>
        <v>0</v>
      </c>
      <c r="K275" s="11"/>
      <c r="L275" s="11"/>
      <c r="M275" s="135">
        <f t="shared" si="145"/>
        <v>0</v>
      </c>
      <c r="N275" s="576"/>
      <c r="O275" s="136">
        <f t="shared" si="131"/>
        <v>0</v>
      </c>
      <c r="P275" s="126">
        <f t="shared" si="132"/>
        <v>0</v>
      </c>
      <c r="Q275" s="126">
        <f t="shared" si="133"/>
        <v>0</v>
      </c>
      <c r="R275" s="161">
        <f t="shared" si="134"/>
        <v>0</v>
      </c>
      <c r="S275" s="126">
        <f t="shared" si="135"/>
        <v>0</v>
      </c>
      <c r="T275" s="126">
        <f t="shared" si="136"/>
        <v>0</v>
      </c>
      <c r="U275" s="161">
        <f t="shared" si="137"/>
        <v>0</v>
      </c>
      <c r="V275" s="157">
        <f t="shared" si="138"/>
        <v>0</v>
      </c>
      <c r="W275" s="126">
        <f t="shared" si="139"/>
        <v>0</v>
      </c>
      <c r="X275" s="126">
        <f t="shared" si="140"/>
        <v>0</v>
      </c>
      <c r="Y275" s="161">
        <f t="shared" si="141"/>
        <v>0</v>
      </c>
      <c r="Z275" s="126">
        <f t="shared" si="142"/>
        <v>0</v>
      </c>
      <c r="AA275" s="126">
        <f t="shared" si="143"/>
        <v>0</v>
      </c>
      <c r="AB275" s="165">
        <f t="shared" si="146"/>
        <v>0</v>
      </c>
      <c r="AC275" s="164">
        <f t="shared" si="144"/>
        <v>0</v>
      </c>
    </row>
    <row r="276" spans="1:29" x14ac:dyDescent="0.2">
      <c r="A276" s="10">
        <f>+IF(OR(D276&gt;0,J276&gt;0),MAX(A$14:A275)+1,0)</f>
        <v>0</v>
      </c>
      <c r="B276" s="12"/>
      <c r="C276" s="11"/>
      <c r="D276" s="376"/>
      <c r="E276" s="11"/>
      <c r="F276" s="376"/>
      <c r="G276" s="11"/>
      <c r="H276" s="376"/>
      <c r="I276" s="573">
        <f t="shared" si="129"/>
        <v>0</v>
      </c>
      <c r="J276" s="135">
        <f t="shared" si="130"/>
        <v>0</v>
      </c>
      <c r="K276" s="11"/>
      <c r="L276" s="11"/>
      <c r="M276" s="135">
        <f t="shared" si="145"/>
        <v>0</v>
      </c>
      <c r="N276" s="576"/>
      <c r="O276" s="136">
        <f t="shared" si="131"/>
        <v>0</v>
      </c>
      <c r="P276" s="126">
        <f t="shared" si="132"/>
        <v>0</v>
      </c>
      <c r="Q276" s="126">
        <f t="shared" si="133"/>
        <v>0</v>
      </c>
      <c r="R276" s="161">
        <f t="shared" si="134"/>
        <v>0</v>
      </c>
      <c r="S276" s="126">
        <f t="shared" si="135"/>
        <v>0</v>
      </c>
      <c r="T276" s="126">
        <f t="shared" si="136"/>
        <v>0</v>
      </c>
      <c r="U276" s="161">
        <f t="shared" si="137"/>
        <v>0</v>
      </c>
      <c r="V276" s="157">
        <f t="shared" si="138"/>
        <v>0</v>
      </c>
      <c r="W276" s="126">
        <f t="shared" si="139"/>
        <v>0</v>
      </c>
      <c r="X276" s="126">
        <f t="shared" si="140"/>
        <v>0</v>
      </c>
      <c r="Y276" s="161">
        <f t="shared" si="141"/>
        <v>0</v>
      </c>
      <c r="Z276" s="126">
        <f t="shared" si="142"/>
        <v>0</v>
      </c>
      <c r="AA276" s="126">
        <f t="shared" si="143"/>
        <v>0</v>
      </c>
      <c r="AB276" s="165">
        <f t="shared" si="146"/>
        <v>0</v>
      </c>
      <c r="AC276" s="164">
        <f t="shared" si="144"/>
        <v>0</v>
      </c>
    </row>
    <row r="277" spans="1:29" x14ac:dyDescent="0.2">
      <c r="A277" s="10">
        <f>+IF(OR(D277&gt;0,J277&gt;0),MAX(A$14:A276)+1,0)</f>
        <v>0</v>
      </c>
      <c r="B277" s="12"/>
      <c r="C277" s="11"/>
      <c r="D277" s="376"/>
      <c r="E277" s="11"/>
      <c r="F277" s="376"/>
      <c r="G277" s="11"/>
      <c r="H277" s="376"/>
      <c r="I277" s="573">
        <f t="shared" si="129"/>
        <v>0</v>
      </c>
      <c r="J277" s="135">
        <f t="shared" si="130"/>
        <v>0</v>
      </c>
      <c r="K277" s="11"/>
      <c r="L277" s="11"/>
      <c r="M277" s="135">
        <f t="shared" si="145"/>
        <v>0</v>
      </c>
      <c r="N277" s="576"/>
      <c r="O277" s="136">
        <f t="shared" si="131"/>
        <v>0</v>
      </c>
      <c r="P277" s="126">
        <f t="shared" si="132"/>
        <v>0</v>
      </c>
      <c r="Q277" s="126">
        <f t="shared" si="133"/>
        <v>0</v>
      </c>
      <c r="R277" s="161">
        <f t="shared" si="134"/>
        <v>0</v>
      </c>
      <c r="S277" s="126">
        <f t="shared" si="135"/>
        <v>0</v>
      </c>
      <c r="T277" s="126">
        <f t="shared" si="136"/>
        <v>0</v>
      </c>
      <c r="U277" s="161">
        <f t="shared" si="137"/>
        <v>0</v>
      </c>
      <c r="V277" s="157">
        <f t="shared" si="138"/>
        <v>0</v>
      </c>
      <c r="W277" s="126">
        <f t="shared" si="139"/>
        <v>0</v>
      </c>
      <c r="X277" s="126">
        <f t="shared" si="140"/>
        <v>0</v>
      </c>
      <c r="Y277" s="161">
        <f t="shared" si="141"/>
        <v>0</v>
      </c>
      <c r="Z277" s="126">
        <f t="shared" si="142"/>
        <v>0</v>
      </c>
      <c r="AA277" s="126">
        <f t="shared" si="143"/>
        <v>0</v>
      </c>
      <c r="AB277" s="165">
        <f t="shared" si="146"/>
        <v>0</v>
      </c>
      <c r="AC277" s="164">
        <f t="shared" si="144"/>
        <v>0</v>
      </c>
    </row>
    <row r="278" spans="1:29" x14ac:dyDescent="0.2">
      <c r="A278" s="10">
        <f>+IF(OR(D278&gt;0,J278&gt;0),MAX(A$14:A277)+1,0)</f>
        <v>0</v>
      </c>
      <c r="B278" s="12"/>
      <c r="C278" s="11"/>
      <c r="D278" s="376"/>
      <c r="E278" s="11"/>
      <c r="F278" s="376"/>
      <c r="G278" s="11"/>
      <c r="H278" s="376"/>
      <c r="I278" s="573">
        <f t="shared" si="129"/>
        <v>0</v>
      </c>
      <c r="J278" s="135">
        <f t="shared" si="130"/>
        <v>0</v>
      </c>
      <c r="K278" s="11"/>
      <c r="L278" s="11"/>
      <c r="M278" s="135">
        <f t="shared" si="145"/>
        <v>0</v>
      </c>
      <c r="N278" s="576"/>
      <c r="O278" s="136">
        <f t="shared" si="131"/>
        <v>0</v>
      </c>
      <c r="P278" s="126">
        <f t="shared" si="132"/>
        <v>0</v>
      </c>
      <c r="Q278" s="126">
        <f t="shared" si="133"/>
        <v>0</v>
      </c>
      <c r="R278" s="161">
        <f t="shared" si="134"/>
        <v>0</v>
      </c>
      <c r="S278" s="126">
        <f t="shared" si="135"/>
        <v>0</v>
      </c>
      <c r="T278" s="126">
        <f t="shared" si="136"/>
        <v>0</v>
      </c>
      <c r="U278" s="161">
        <f t="shared" si="137"/>
        <v>0</v>
      </c>
      <c r="V278" s="157">
        <f t="shared" si="138"/>
        <v>0</v>
      </c>
      <c r="W278" s="126">
        <f t="shared" si="139"/>
        <v>0</v>
      </c>
      <c r="X278" s="126">
        <f t="shared" si="140"/>
        <v>0</v>
      </c>
      <c r="Y278" s="161">
        <f t="shared" si="141"/>
        <v>0</v>
      </c>
      <c r="Z278" s="126">
        <f t="shared" si="142"/>
        <v>0</v>
      </c>
      <c r="AA278" s="126">
        <f t="shared" si="143"/>
        <v>0</v>
      </c>
      <c r="AB278" s="165">
        <f t="shared" si="146"/>
        <v>0</v>
      </c>
      <c r="AC278" s="164">
        <f t="shared" si="144"/>
        <v>0</v>
      </c>
    </row>
    <row r="279" spans="1:29" x14ac:dyDescent="0.2">
      <c r="A279" s="10">
        <f>+IF(OR(D279&gt;0,J279&gt;0),MAX(A$14:A278)+1,0)</f>
        <v>0</v>
      </c>
      <c r="B279" s="12"/>
      <c r="C279" s="11"/>
      <c r="D279" s="376"/>
      <c r="E279" s="11"/>
      <c r="F279" s="376"/>
      <c r="G279" s="11"/>
      <c r="H279" s="376"/>
      <c r="I279" s="573">
        <f t="shared" si="129"/>
        <v>0</v>
      </c>
      <c r="J279" s="135">
        <f t="shared" si="130"/>
        <v>0</v>
      </c>
      <c r="K279" s="11"/>
      <c r="L279" s="11"/>
      <c r="M279" s="135">
        <f t="shared" si="145"/>
        <v>0</v>
      </c>
      <c r="N279" s="576"/>
      <c r="O279" s="136">
        <f t="shared" si="131"/>
        <v>0</v>
      </c>
      <c r="P279" s="126">
        <f t="shared" si="132"/>
        <v>0</v>
      </c>
      <c r="Q279" s="126">
        <f t="shared" si="133"/>
        <v>0</v>
      </c>
      <c r="R279" s="161">
        <f t="shared" si="134"/>
        <v>0</v>
      </c>
      <c r="S279" s="126">
        <f t="shared" si="135"/>
        <v>0</v>
      </c>
      <c r="T279" s="126">
        <f t="shared" si="136"/>
        <v>0</v>
      </c>
      <c r="U279" s="161">
        <f t="shared" si="137"/>
        <v>0</v>
      </c>
      <c r="V279" s="157">
        <f t="shared" si="138"/>
        <v>0</v>
      </c>
      <c r="W279" s="126">
        <f t="shared" si="139"/>
        <v>0</v>
      </c>
      <c r="X279" s="126">
        <f t="shared" si="140"/>
        <v>0</v>
      </c>
      <c r="Y279" s="161">
        <f t="shared" si="141"/>
        <v>0</v>
      </c>
      <c r="Z279" s="126">
        <f t="shared" si="142"/>
        <v>0</v>
      </c>
      <c r="AA279" s="126">
        <f t="shared" si="143"/>
        <v>0</v>
      </c>
      <c r="AB279" s="165">
        <f t="shared" si="146"/>
        <v>0</v>
      </c>
      <c r="AC279" s="164">
        <f t="shared" si="144"/>
        <v>0</v>
      </c>
    </row>
    <row r="280" spans="1:29" x14ac:dyDescent="0.2">
      <c r="A280" s="10">
        <f>+IF(OR(D280&gt;0,J280&gt;0),MAX(A$14:A279)+1,0)</f>
        <v>0</v>
      </c>
      <c r="B280" s="12"/>
      <c r="C280" s="11"/>
      <c r="D280" s="376"/>
      <c r="E280" s="11"/>
      <c r="F280" s="376"/>
      <c r="G280" s="11"/>
      <c r="H280" s="376"/>
      <c r="I280" s="573">
        <f t="shared" si="129"/>
        <v>0</v>
      </c>
      <c r="J280" s="135">
        <f t="shared" si="130"/>
        <v>0</v>
      </c>
      <c r="K280" s="11"/>
      <c r="L280" s="11"/>
      <c r="M280" s="135">
        <f t="shared" si="145"/>
        <v>0</v>
      </c>
      <c r="N280" s="576"/>
      <c r="O280" s="136">
        <f t="shared" si="131"/>
        <v>0</v>
      </c>
      <c r="P280" s="126">
        <f t="shared" si="132"/>
        <v>0</v>
      </c>
      <c r="Q280" s="126">
        <f t="shared" si="133"/>
        <v>0</v>
      </c>
      <c r="R280" s="161">
        <f t="shared" si="134"/>
        <v>0</v>
      </c>
      <c r="S280" s="126">
        <f t="shared" si="135"/>
        <v>0</v>
      </c>
      <c r="T280" s="126">
        <f t="shared" si="136"/>
        <v>0</v>
      </c>
      <c r="U280" s="161">
        <f t="shared" si="137"/>
        <v>0</v>
      </c>
      <c r="V280" s="157">
        <f t="shared" si="138"/>
        <v>0</v>
      </c>
      <c r="W280" s="126">
        <f t="shared" si="139"/>
        <v>0</v>
      </c>
      <c r="X280" s="126">
        <f t="shared" si="140"/>
        <v>0</v>
      </c>
      <c r="Y280" s="161">
        <f t="shared" si="141"/>
        <v>0</v>
      </c>
      <c r="Z280" s="126">
        <f t="shared" si="142"/>
        <v>0</v>
      </c>
      <c r="AA280" s="126">
        <f t="shared" si="143"/>
        <v>0</v>
      </c>
      <c r="AB280" s="165">
        <f t="shared" si="146"/>
        <v>0</v>
      </c>
      <c r="AC280" s="164">
        <f t="shared" si="144"/>
        <v>0</v>
      </c>
    </row>
    <row r="281" spans="1:29" x14ac:dyDescent="0.2">
      <c r="A281" s="10">
        <f>+IF(OR(D281&gt;0,J281&gt;0),MAX(A$14:A280)+1,0)</f>
        <v>0</v>
      </c>
      <c r="B281" s="12"/>
      <c r="C281" s="11"/>
      <c r="D281" s="376"/>
      <c r="E281" s="11"/>
      <c r="F281" s="376"/>
      <c r="G281" s="11"/>
      <c r="H281" s="376"/>
      <c r="I281" s="573">
        <f t="shared" si="129"/>
        <v>0</v>
      </c>
      <c r="J281" s="135">
        <f t="shared" si="130"/>
        <v>0</v>
      </c>
      <c r="K281" s="11"/>
      <c r="L281" s="11"/>
      <c r="M281" s="135">
        <f t="shared" si="145"/>
        <v>0</v>
      </c>
      <c r="N281" s="576"/>
      <c r="O281" s="136">
        <f t="shared" si="131"/>
        <v>0</v>
      </c>
      <c r="P281" s="126">
        <f t="shared" si="132"/>
        <v>0</v>
      </c>
      <c r="Q281" s="126">
        <f t="shared" si="133"/>
        <v>0</v>
      </c>
      <c r="R281" s="161">
        <f t="shared" si="134"/>
        <v>0</v>
      </c>
      <c r="S281" s="126">
        <f t="shared" si="135"/>
        <v>0</v>
      </c>
      <c r="T281" s="126">
        <f t="shared" si="136"/>
        <v>0</v>
      </c>
      <c r="U281" s="161">
        <f t="shared" si="137"/>
        <v>0</v>
      </c>
      <c r="V281" s="157">
        <f t="shared" si="138"/>
        <v>0</v>
      </c>
      <c r="W281" s="126">
        <f t="shared" si="139"/>
        <v>0</v>
      </c>
      <c r="X281" s="126">
        <f t="shared" si="140"/>
        <v>0</v>
      </c>
      <c r="Y281" s="161">
        <f t="shared" si="141"/>
        <v>0</v>
      </c>
      <c r="Z281" s="126">
        <f t="shared" si="142"/>
        <v>0</v>
      </c>
      <c r="AA281" s="126">
        <f t="shared" si="143"/>
        <v>0</v>
      </c>
      <c r="AB281" s="165">
        <f t="shared" si="146"/>
        <v>0</v>
      </c>
      <c r="AC281" s="164">
        <f t="shared" si="144"/>
        <v>0</v>
      </c>
    </row>
    <row r="282" spans="1:29" x14ac:dyDescent="0.2">
      <c r="A282" s="10">
        <f>+IF(OR(D282&gt;0,J282&gt;0),MAX(A$14:A281)+1,0)</f>
        <v>0</v>
      </c>
      <c r="B282" s="12"/>
      <c r="C282" s="11"/>
      <c r="D282" s="376"/>
      <c r="E282" s="11"/>
      <c r="F282" s="376"/>
      <c r="G282" s="11"/>
      <c r="H282" s="376"/>
      <c r="I282" s="573">
        <f t="shared" si="129"/>
        <v>0</v>
      </c>
      <c r="J282" s="135">
        <f t="shared" si="130"/>
        <v>0</v>
      </c>
      <c r="K282" s="11"/>
      <c r="L282" s="11"/>
      <c r="M282" s="135">
        <f t="shared" si="145"/>
        <v>0</v>
      </c>
      <c r="N282" s="576"/>
      <c r="O282" s="136">
        <f t="shared" si="131"/>
        <v>0</v>
      </c>
      <c r="P282" s="126">
        <f t="shared" si="132"/>
        <v>0</v>
      </c>
      <c r="Q282" s="126">
        <f t="shared" si="133"/>
        <v>0</v>
      </c>
      <c r="R282" s="161">
        <f t="shared" si="134"/>
        <v>0</v>
      </c>
      <c r="S282" s="126">
        <f t="shared" si="135"/>
        <v>0</v>
      </c>
      <c r="T282" s="126">
        <f t="shared" si="136"/>
        <v>0</v>
      </c>
      <c r="U282" s="161">
        <f t="shared" si="137"/>
        <v>0</v>
      </c>
      <c r="V282" s="157">
        <f t="shared" si="138"/>
        <v>0</v>
      </c>
      <c r="W282" s="126">
        <f t="shared" si="139"/>
        <v>0</v>
      </c>
      <c r="X282" s="126">
        <f t="shared" si="140"/>
        <v>0</v>
      </c>
      <c r="Y282" s="161">
        <f t="shared" si="141"/>
        <v>0</v>
      </c>
      <c r="Z282" s="126">
        <f t="shared" si="142"/>
        <v>0</v>
      </c>
      <c r="AA282" s="126">
        <f t="shared" si="143"/>
        <v>0</v>
      </c>
      <c r="AB282" s="165">
        <f t="shared" si="146"/>
        <v>0</v>
      </c>
      <c r="AC282" s="164">
        <f t="shared" si="144"/>
        <v>0</v>
      </c>
    </row>
    <row r="283" spans="1:29" x14ac:dyDescent="0.2">
      <c r="A283" s="10">
        <f>+IF(OR(D283&gt;0,J283&gt;0),MAX(A$14:A282)+1,0)</f>
        <v>0</v>
      </c>
      <c r="B283" s="12"/>
      <c r="C283" s="11"/>
      <c r="D283" s="376"/>
      <c r="E283" s="11"/>
      <c r="F283" s="376"/>
      <c r="G283" s="11"/>
      <c r="H283" s="376"/>
      <c r="I283" s="573">
        <f t="shared" si="129"/>
        <v>0</v>
      </c>
      <c r="J283" s="135">
        <f t="shared" si="130"/>
        <v>0</v>
      </c>
      <c r="K283" s="11"/>
      <c r="L283" s="11"/>
      <c r="M283" s="135">
        <f t="shared" si="145"/>
        <v>0</v>
      </c>
      <c r="N283" s="576"/>
      <c r="O283" s="136">
        <f t="shared" si="131"/>
        <v>0</v>
      </c>
      <c r="P283" s="126">
        <f t="shared" si="132"/>
        <v>0</v>
      </c>
      <c r="Q283" s="126">
        <f t="shared" si="133"/>
        <v>0</v>
      </c>
      <c r="R283" s="161">
        <f t="shared" si="134"/>
        <v>0</v>
      </c>
      <c r="S283" s="126">
        <f t="shared" si="135"/>
        <v>0</v>
      </c>
      <c r="T283" s="126">
        <f t="shared" si="136"/>
        <v>0</v>
      </c>
      <c r="U283" s="161">
        <f t="shared" si="137"/>
        <v>0</v>
      </c>
      <c r="V283" s="157">
        <f t="shared" si="138"/>
        <v>0</v>
      </c>
      <c r="W283" s="126">
        <f t="shared" si="139"/>
        <v>0</v>
      </c>
      <c r="X283" s="126">
        <f t="shared" si="140"/>
        <v>0</v>
      </c>
      <c r="Y283" s="161">
        <f t="shared" si="141"/>
        <v>0</v>
      </c>
      <c r="Z283" s="126">
        <f t="shared" si="142"/>
        <v>0</v>
      </c>
      <c r="AA283" s="126">
        <f t="shared" si="143"/>
        <v>0</v>
      </c>
      <c r="AB283" s="165">
        <f t="shared" si="146"/>
        <v>0</v>
      </c>
      <c r="AC283" s="164">
        <f t="shared" si="144"/>
        <v>0</v>
      </c>
    </row>
    <row r="284" spans="1:29" x14ac:dyDescent="0.2">
      <c r="A284" s="10">
        <f>+IF(OR(D284&gt;0,J284&gt;0),MAX(A$14:A283)+1,0)</f>
        <v>0</v>
      </c>
      <c r="B284" s="12"/>
      <c r="C284" s="11"/>
      <c r="D284" s="376"/>
      <c r="E284" s="11"/>
      <c r="F284" s="376"/>
      <c r="G284" s="11"/>
      <c r="H284" s="376"/>
      <c r="I284" s="573">
        <f t="shared" si="129"/>
        <v>0</v>
      </c>
      <c r="J284" s="135">
        <f t="shared" si="130"/>
        <v>0</v>
      </c>
      <c r="K284" s="11"/>
      <c r="L284" s="11"/>
      <c r="M284" s="135">
        <f t="shared" si="145"/>
        <v>0</v>
      </c>
      <c r="N284" s="576"/>
      <c r="O284" s="136">
        <f t="shared" si="131"/>
        <v>0</v>
      </c>
      <c r="P284" s="126">
        <f t="shared" si="132"/>
        <v>0</v>
      </c>
      <c r="Q284" s="126">
        <f t="shared" si="133"/>
        <v>0</v>
      </c>
      <c r="R284" s="161">
        <f t="shared" si="134"/>
        <v>0</v>
      </c>
      <c r="S284" s="126">
        <f t="shared" si="135"/>
        <v>0</v>
      </c>
      <c r="T284" s="126">
        <f t="shared" si="136"/>
        <v>0</v>
      </c>
      <c r="U284" s="161">
        <f t="shared" si="137"/>
        <v>0</v>
      </c>
      <c r="V284" s="157">
        <f t="shared" si="138"/>
        <v>0</v>
      </c>
      <c r="W284" s="126">
        <f t="shared" si="139"/>
        <v>0</v>
      </c>
      <c r="X284" s="126">
        <f t="shared" si="140"/>
        <v>0</v>
      </c>
      <c r="Y284" s="161">
        <f t="shared" si="141"/>
        <v>0</v>
      </c>
      <c r="Z284" s="126">
        <f t="shared" si="142"/>
        <v>0</v>
      </c>
      <c r="AA284" s="126">
        <f t="shared" si="143"/>
        <v>0</v>
      </c>
      <c r="AB284" s="165">
        <f t="shared" si="146"/>
        <v>0</v>
      </c>
      <c r="AC284" s="164">
        <f t="shared" si="144"/>
        <v>0</v>
      </c>
    </row>
    <row r="285" spans="1:29" x14ac:dyDescent="0.2">
      <c r="A285" s="10">
        <f>+IF(OR(D285&gt;0,J285&gt;0),MAX(A$14:A284)+1,0)</f>
        <v>0</v>
      </c>
      <c r="B285" s="12"/>
      <c r="C285" s="11"/>
      <c r="D285" s="376"/>
      <c r="E285" s="11"/>
      <c r="F285" s="376"/>
      <c r="G285" s="11"/>
      <c r="H285" s="376"/>
      <c r="I285" s="573">
        <f t="shared" si="129"/>
        <v>0</v>
      </c>
      <c r="J285" s="135">
        <f t="shared" si="130"/>
        <v>0</v>
      </c>
      <c r="K285" s="11"/>
      <c r="L285" s="11"/>
      <c r="M285" s="135">
        <f t="shared" si="145"/>
        <v>0</v>
      </c>
      <c r="N285" s="576"/>
      <c r="O285" s="136">
        <f t="shared" si="131"/>
        <v>0</v>
      </c>
      <c r="P285" s="126">
        <f t="shared" si="132"/>
        <v>0</v>
      </c>
      <c r="Q285" s="126">
        <f t="shared" si="133"/>
        <v>0</v>
      </c>
      <c r="R285" s="161">
        <f t="shared" si="134"/>
        <v>0</v>
      </c>
      <c r="S285" s="126">
        <f t="shared" si="135"/>
        <v>0</v>
      </c>
      <c r="T285" s="126">
        <f t="shared" si="136"/>
        <v>0</v>
      </c>
      <c r="U285" s="161">
        <f t="shared" si="137"/>
        <v>0</v>
      </c>
      <c r="V285" s="157">
        <f t="shared" si="138"/>
        <v>0</v>
      </c>
      <c r="W285" s="126">
        <f t="shared" si="139"/>
        <v>0</v>
      </c>
      <c r="X285" s="126">
        <f t="shared" si="140"/>
        <v>0</v>
      </c>
      <c r="Y285" s="161">
        <f t="shared" si="141"/>
        <v>0</v>
      </c>
      <c r="Z285" s="126">
        <f t="shared" si="142"/>
        <v>0</v>
      </c>
      <c r="AA285" s="126">
        <f t="shared" si="143"/>
        <v>0</v>
      </c>
      <c r="AB285" s="165">
        <f t="shared" si="146"/>
        <v>0</v>
      </c>
      <c r="AC285" s="164">
        <f t="shared" si="144"/>
        <v>0</v>
      </c>
    </row>
    <row r="286" spans="1:29" x14ac:dyDescent="0.2">
      <c r="A286" s="10">
        <f>+IF(OR(D286&gt;0,J286&gt;0),MAX(A$14:A285)+1,0)</f>
        <v>0</v>
      </c>
      <c r="B286" s="12"/>
      <c r="C286" s="11"/>
      <c r="D286" s="376"/>
      <c r="E286" s="11"/>
      <c r="F286" s="376"/>
      <c r="G286" s="11"/>
      <c r="H286" s="376"/>
      <c r="I286" s="573">
        <f t="shared" si="129"/>
        <v>0</v>
      </c>
      <c r="J286" s="135">
        <f t="shared" si="130"/>
        <v>0</v>
      </c>
      <c r="K286" s="11"/>
      <c r="L286" s="11"/>
      <c r="M286" s="135">
        <f t="shared" si="145"/>
        <v>0</v>
      </c>
      <c r="N286" s="576"/>
      <c r="O286" s="136">
        <f t="shared" si="131"/>
        <v>0</v>
      </c>
      <c r="P286" s="126">
        <f t="shared" si="132"/>
        <v>0</v>
      </c>
      <c r="Q286" s="126">
        <f t="shared" si="133"/>
        <v>0</v>
      </c>
      <c r="R286" s="161">
        <f t="shared" si="134"/>
        <v>0</v>
      </c>
      <c r="S286" s="126">
        <f t="shared" si="135"/>
        <v>0</v>
      </c>
      <c r="T286" s="126">
        <f t="shared" si="136"/>
        <v>0</v>
      </c>
      <c r="U286" s="161">
        <f t="shared" si="137"/>
        <v>0</v>
      </c>
      <c r="V286" s="157">
        <f t="shared" si="138"/>
        <v>0</v>
      </c>
      <c r="W286" s="126">
        <f t="shared" si="139"/>
        <v>0</v>
      </c>
      <c r="X286" s="126">
        <f t="shared" si="140"/>
        <v>0</v>
      </c>
      <c r="Y286" s="161">
        <f t="shared" si="141"/>
        <v>0</v>
      </c>
      <c r="Z286" s="126">
        <f t="shared" si="142"/>
        <v>0</v>
      </c>
      <c r="AA286" s="126">
        <f t="shared" si="143"/>
        <v>0</v>
      </c>
      <c r="AB286" s="165">
        <f t="shared" si="146"/>
        <v>0</v>
      </c>
      <c r="AC286" s="164">
        <f t="shared" si="144"/>
        <v>0</v>
      </c>
    </row>
    <row r="287" spans="1:29" x14ac:dyDescent="0.2">
      <c r="A287" s="10">
        <f>+IF(OR(D287&gt;0,J287&gt;0),MAX(A$14:A286)+1,0)</f>
        <v>0</v>
      </c>
      <c r="B287" s="12"/>
      <c r="C287" s="11"/>
      <c r="D287" s="376"/>
      <c r="E287" s="11"/>
      <c r="F287" s="376"/>
      <c r="G287" s="11"/>
      <c r="H287" s="376"/>
      <c r="I287" s="573">
        <f t="shared" si="129"/>
        <v>0</v>
      </c>
      <c r="J287" s="135">
        <f t="shared" si="130"/>
        <v>0</v>
      </c>
      <c r="K287" s="11"/>
      <c r="L287" s="11"/>
      <c r="M287" s="135">
        <f t="shared" si="145"/>
        <v>0</v>
      </c>
      <c r="N287" s="576"/>
      <c r="O287" s="136">
        <f t="shared" si="131"/>
        <v>0</v>
      </c>
      <c r="P287" s="126">
        <f t="shared" si="132"/>
        <v>0</v>
      </c>
      <c r="Q287" s="126">
        <f t="shared" si="133"/>
        <v>0</v>
      </c>
      <c r="R287" s="161">
        <f t="shared" si="134"/>
        <v>0</v>
      </c>
      <c r="S287" s="126">
        <f t="shared" si="135"/>
        <v>0</v>
      </c>
      <c r="T287" s="126">
        <f t="shared" si="136"/>
        <v>0</v>
      </c>
      <c r="U287" s="161">
        <f t="shared" si="137"/>
        <v>0</v>
      </c>
      <c r="V287" s="157">
        <f t="shared" si="138"/>
        <v>0</v>
      </c>
      <c r="W287" s="126">
        <f t="shared" si="139"/>
        <v>0</v>
      </c>
      <c r="X287" s="126">
        <f t="shared" si="140"/>
        <v>0</v>
      </c>
      <c r="Y287" s="161">
        <f t="shared" si="141"/>
        <v>0</v>
      </c>
      <c r="Z287" s="126">
        <f t="shared" si="142"/>
        <v>0</v>
      </c>
      <c r="AA287" s="126">
        <f t="shared" si="143"/>
        <v>0</v>
      </c>
      <c r="AB287" s="165">
        <f t="shared" si="146"/>
        <v>0</v>
      </c>
      <c r="AC287" s="164">
        <f t="shared" si="144"/>
        <v>0</v>
      </c>
    </row>
    <row r="288" spans="1:29" x14ac:dyDescent="0.2">
      <c r="A288" s="10">
        <f>+IF(OR(D288&gt;0,J288&gt;0),MAX(A$14:A287)+1,0)</f>
        <v>0</v>
      </c>
      <c r="B288" s="12"/>
      <c r="C288" s="11"/>
      <c r="D288" s="376"/>
      <c r="E288" s="11"/>
      <c r="F288" s="376"/>
      <c r="G288" s="11"/>
      <c r="H288" s="376"/>
      <c r="I288" s="573">
        <f t="shared" si="129"/>
        <v>0</v>
      </c>
      <c r="J288" s="135">
        <f t="shared" si="130"/>
        <v>0</v>
      </c>
      <c r="K288" s="11"/>
      <c r="L288" s="11"/>
      <c r="M288" s="135">
        <f t="shared" si="145"/>
        <v>0</v>
      </c>
      <c r="N288" s="576"/>
      <c r="O288" s="136">
        <f t="shared" si="131"/>
        <v>0</v>
      </c>
      <c r="P288" s="126">
        <f t="shared" si="132"/>
        <v>0</v>
      </c>
      <c r="Q288" s="126">
        <f t="shared" si="133"/>
        <v>0</v>
      </c>
      <c r="R288" s="161">
        <f t="shared" si="134"/>
        <v>0</v>
      </c>
      <c r="S288" s="126">
        <f t="shared" si="135"/>
        <v>0</v>
      </c>
      <c r="T288" s="126">
        <f t="shared" si="136"/>
        <v>0</v>
      </c>
      <c r="U288" s="161">
        <f t="shared" si="137"/>
        <v>0</v>
      </c>
      <c r="V288" s="157">
        <f t="shared" si="138"/>
        <v>0</v>
      </c>
      <c r="W288" s="126">
        <f t="shared" si="139"/>
        <v>0</v>
      </c>
      <c r="X288" s="126">
        <f t="shared" si="140"/>
        <v>0</v>
      </c>
      <c r="Y288" s="161">
        <f t="shared" si="141"/>
        <v>0</v>
      </c>
      <c r="Z288" s="126">
        <f t="shared" si="142"/>
        <v>0</v>
      </c>
      <c r="AA288" s="126">
        <f t="shared" si="143"/>
        <v>0</v>
      </c>
      <c r="AB288" s="165">
        <f t="shared" si="146"/>
        <v>0</v>
      </c>
      <c r="AC288" s="164">
        <f t="shared" si="144"/>
        <v>0</v>
      </c>
    </row>
    <row r="289" spans="1:29" x14ac:dyDescent="0.2">
      <c r="A289" s="10">
        <f>+IF(OR(D289&gt;0,J289&gt;0),MAX(A$14:A288)+1,0)</f>
        <v>0</v>
      </c>
      <c r="B289" s="12"/>
      <c r="C289" s="11"/>
      <c r="D289" s="376"/>
      <c r="E289" s="11"/>
      <c r="F289" s="376"/>
      <c r="G289" s="11"/>
      <c r="H289" s="376"/>
      <c r="I289" s="573">
        <f t="shared" si="129"/>
        <v>0</v>
      </c>
      <c r="J289" s="135">
        <f t="shared" si="130"/>
        <v>0</v>
      </c>
      <c r="K289" s="11"/>
      <c r="L289" s="11"/>
      <c r="M289" s="135">
        <f t="shared" si="145"/>
        <v>0</v>
      </c>
      <c r="N289" s="576"/>
      <c r="O289" s="136">
        <f t="shared" si="131"/>
        <v>0</v>
      </c>
      <c r="P289" s="126">
        <f t="shared" si="132"/>
        <v>0</v>
      </c>
      <c r="Q289" s="126">
        <f t="shared" si="133"/>
        <v>0</v>
      </c>
      <c r="R289" s="161">
        <f t="shared" si="134"/>
        <v>0</v>
      </c>
      <c r="S289" s="126">
        <f t="shared" si="135"/>
        <v>0</v>
      </c>
      <c r="T289" s="126">
        <f t="shared" si="136"/>
        <v>0</v>
      </c>
      <c r="U289" s="161">
        <f t="shared" si="137"/>
        <v>0</v>
      </c>
      <c r="V289" s="157">
        <f t="shared" si="138"/>
        <v>0</v>
      </c>
      <c r="W289" s="126">
        <f t="shared" si="139"/>
        <v>0</v>
      </c>
      <c r="X289" s="126">
        <f t="shared" si="140"/>
        <v>0</v>
      </c>
      <c r="Y289" s="161">
        <f t="shared" si="141"/>
        <v>0</v>
      </c>
      <c r="Z289" s="126">
        <f t="shared" si="142"/>
        <v>0</v>
      </c>
      <c r="AA289" s="126">
        <f t="shared" si="143"/>
        <v>0</v>
      </c>
      <c r="AB289" s="165">
        <f t="shared" si="146"/>
        <v>0</v>
      </c>
      <c r="AC289" s="164">
        <f t="shared" si="144"/>
        <v>0</v>
      </c>
    </row>
    <row r="290" spans="1:29" x14ac:dyDescent="0.2">
      <c r="A290" s="10">
        <f>+IF(OR(D290&gt;0,J290&gt;0),MAX(A$14:A289)+1,0)</f>
        <v>0</v>
      </c>
      <c r="B290" s="12"/>
      <c r="C290" s="11"/>
      <c r="D290" s="376"/>
      <c r="E290" s="11"/>
      <c r="F290" s="376"/>
      <c r="G290" s="11"/>
      <c r="H290" s="376"/>
      <c r="I290" s="573">
        <f t="shared" si="129"/>
        <v>0</v>
      </c>
      <c r="J290" s="135">
        <f t="shared" si="130"/>
        <v>0</v>
      </c>
      <c r="K290" s="11"/>
      <c r="L290" s="11"/>
      <c r="M290" s="135">
        <f t="shared" si="145"/>
        <v>0</v>
      </c>
      <c r="N290" s="576"/>
      <c r="O290" s="136">
        <f t="shared" si="131"/>
        <v>0</v>
      </c>
      <c r="P290" s="126">
        <f t="shared" si="132"/>
        <v>0</v>
      </c>
      <c r="Q290" s="126">
        <f t="shared" si="133"/>
        <v>0</v>
      </c>
      <c r="R290" s="161">
        <f t="shared" si="134"/>
        <v>0</v>
      </c>
      <c r="S290" s="126">
        <f t="shared" si="135"/>
        <v>0</v>
      </c>
      <c r="T290" s="126">
        <f t="shared" si="136"/>
        <v>0</v>
      </c>
      <c r="U290" s="161">
        <f t="shared" si="137"/>
        <v>0</v>
      </c>
      <c r="V290" s="157">
        <f t="shared" si="138"/>
        <v>0</v>
      </c>
      <c r="W290" s="126">
        <f t="shared" si="139"/>
        <v>0</v>
      </c>
      <c r="X290" s="126">
        <f t="shared" si="140"/>
        <v>0</v>
      </c>
      <c r="Y290" s="161">
        <f t="shared" si="141"/>
        <v>0</v>
      </c>
      <c r="Z290" s="126">
        <f t="shared" si="142"/>
        <v>0</v>
      </c>
      <c r="AA290" s="126">
        <f t="shared" si="143"/>
        <v>0</v>
      </c>
      <c r="AB290" s="165">
        <f t="shared" si="146"/>
        <v>0</v>
      </c>
      <c r="AC290" s="164">
        <f t="shared" si="144"/>
        <v>0</v>
      </c>
    </row>
    <row r="291" spans="1:29" x14ac:dyDescent="0.2">
      <c r="A291" s="10">
        <f>+IF(OR(D291&gt;0,J291&gt;0),MAX(A$14:A290)+1,0)</f>
        <v>0</v>
      </c>
      <c r="B291" s="12"/>
      <c r="C291" s="11"/>
      <c r="D291" s="376"/>
      <c r="E291" s="11"/>
      <c r="F291" s="376"/>
      <c r="G291" s="11"/>
      <c r="H291" s="376"/>
      <c r="I291" s="573">
        <f t="shared" si="129"/>
        <v>0</v>
      </c>
      <c r="J291" s="135">
        <f t="shared" si="130"/>
        <v>0</v>
      </c>
      <c r="K291" s="11"/>
      <c r="L291" s="11"/>
      <c r="M291" s="135">
        <f t="shared" si="145"/>
        <v>0</v>
      </c>
      <c r="N291" s="576"/>
      <c r="O291" s="136">
        <f t="shared" si="131"/>
        <v>0</v>
      </c>
      <c r="P291" s="126">
        <f t="shared" si="132"/>
        <v>0</v>
      </c>
      <c r="Q291" s="126">
        <f t="shared" si="133"/>
        <v>0</v>
      </c>
      <c r="R291" s="161">
        <f t="shared" si="134"/>
        <v>0</v>
      </c>
      <c r="S291" s="126">
        <f t="shared" si="135"/>
        <v>0</v>
      </c>
      <c r="T291" s="126">
        <f t="shared" si="136"/>
        <v>0</v>
      </c>
      <c r="U291" s="161">
        <f t="shared" si="137"/>
        <v>0</v>
      </c>
      <c r="V291" s="157">
        <f t="shared" si="138"/>
        <v>0</v>
      </c>
      <c r="W291" s="126">
        <f t="shared" si="139"/>
        <v>0</v>
      </c>
      <c r="X291" s="126">
        <f t="shared" si="140"/>
        <v>0</v>
      </c>
      <c r="Y291" s="161">
        <f t="shared" si="141"/>
        <v>0</v>
      </c>
      <c r="Z291" s="126">
        <f t="shared" si="142"/>
        <v>0</v>
      </c>
      <c r="AA291" s="126">
        <f t="shared" si="143"/>
        <v>0</v>
      </c>
      <c r="AB291" s="165">
        <f t="shared" si="146"/>
        <v>0</v>
      </c>
      <c r="AC291" s="164">
        <f t="shared" si="144"/>
        <v>0</v>
      </c>
    </row>
    <row r="292" spans="1:29" x14ac:dyDescent="0.2">
      <c r="A292" s="10">
        <f>+IF(OR(D292&gt;0,J292&gt;0),MAX(A$14:A291)+1,0)</f>
        <v>0</v>
      </c>
      <c r="B292" s="12"/>
      <c r="C292" s="11"/>
      <c r="D292" s="376"/>
      <c r="E292" s="11"/>
      <c r="F292" s="376"/>
      <c r="G292" s="11"/>
      <c r="H292" s="376"/>
      <c r="I292" s="573">
        <f t="shared" si="129"/>
        <v>0</v>
      </c>
      <c r="J292" s="135">
        <f t="shared" si="130"/>
        <v>0</v>
      </c>
      <c r="K292" s="11"/>
      <c r="L292" s="11"/>
      <c r="M292" s="135">
        <f t="shared" si="145"/>
        <v>0</v>
      </c>
      <c r="N292" s="576"/>
      <c r="O292" s="136">
        <f t="shared" si="131"/>
        <v>0</v>
      </c>
      <c r="P292" s="126">
        <f t="shared" si="132"/>
        <v>0</v>
      </c>
      <c r="Q292" s="126">
        <f t="shared" si="133"/>
        <v>0</v>
      </c>
      <c r="R292" s="161">
        <f t="shared" si="134"/>
        <v>0</v>
      </c>
      <c r="S292" s="126">
        <f t="shared" si="135"/>
        <v>0</v>
      </c>
      <c r="T292" s="126">
        <f t="shared" si="136"/>
        <v>0</v>
      </c>
      <c r="U292" s="161">
        <f t="shared" si="137"/>
        <v>0</v>
      </c>
      <c r="V292" s="157">
        <f t="shared" si="138"/>
        <v>0</v>
      </c>
      <c r="W292" s="126">
        <f t="shared" si="139"/>
        <v>0</v>
      </c>
      <c r="X292" s="126">
        <f t="shared" si="140"/>
        <v>0</v>
      </c>
      <c r="Y292" s="161">
        <f t="shared" si="141"/>
        <v>0</v>
      </c>
      <c r="Z292" s="126">
        <f t="shared" si="142"/>
        <v>0</v>
      </c>
      <c r="AA292" s="126">
        <f t="shared" si="143"/>
        <v>0</v>
      </c>
      <c r="AB292" s="165">
        <f t="shared" si="146"/>
        <v>0</v>
      </c>
      <c r="AC292" s="164">
        <f t="shared" si="144"/>
        <v>0</v>
      </c>
    </row>
    <row r="293" spans="1:29" x14ac:dyDescent="0.2">
      <c r="A293" s="10">
        <f>+IF(OR(D293&gt;0,J293&gt;0),MAX(A$14:A292)+1,0)</f>
        <v>0</v>
      </c>
      <c r="B293" s="12"/>
      <c r="C293" s="11"/>
      <c r="D293" s="376"/>
      <c r="E293" s="11"/>
      <c r="F293" s="376"/>
      <c r="G293" s="11"/>
      <c r="H293" s="376"/>
      <c r="I293" s="573">
        <f t="shared" si="129"/>
        <v>0</v>
      </c>
      <c r="J293" s="135">
        <f t="shared" si="130"/>
        <v>0</v>
      </c>
      <c r="K293" s="11"/>
      <c r="L293" s="11"/>
      <c r="M293" s="135">
        <f t="shared" si="145"/>
        <v>0</v>
      </c>
      <c r="N293" s="576"/>
      <c r="O293" s="136">
        <f t="shared" si="131"/>
        <v>0</v>
      </c>
      <c r="P293" s="126">
        <f t="shared" si="132"/>
        <v>0</v>
      </c>
      <c r="Q293" s="126">
        <f t="shared" si="133"/>
        <v>0</v>
      </c>
      <c r="R293" s="161">
        <f t="shared" si="134"/>
        <v>0</v>
      </c>
      <c r="S293" s="126">
        <f t="shared" si="135"/>
        <v>0</v>
      </c>
      <c r="T293" s="126">
        <f t="shared" si="136"/>
        <v>0</v>
      </c>
      <c r="U293" s="161">
        <f t="shared" si="137"/>
        <v>0</v>
      </c>
      <c r="V293" s="157">
        <f t="shared" si="138"/>
        <v>0</v>
      </c>
      <c r="W293" s="126">
        <f t="shared" si="139"/>
        <v>0</v>
      </c>
      <c r="X293" s="126">
        <f t="shared" si="140"/>
        <v>0</v>
      </c>
      <c r="Y293" s="161">
        <f t="shared" si="141"/>
        <v>0</v>
      </c>
      <c r="Z293" s="126">
        <f t="shared" si="142"/>
        <v>0</v>
      </c>
      <c r="AA293" s="126">
        <f t="shared" si="143"/>
        <v>0</v>
      </c>
      <c r="AB293" s="165">
        <f t="shared" si="146"/>
        <v>0</v>
      </c>
      <c r="AC293" s="164">
        <f t="shared" si="144"/>
        <v>0</v>
      </c>
    </row>
    <row r="294" spans="1:29" x14ac:dyDescent="0.2">
      <c r="A294" s="10">
        <f>+IF(OR(D294&gt;0,J294&gt;0),MAX(A$14:A293)+1,0)</f>
        <v>0</v>
      </c>
      <c r="B294" s="12"/>
      <c r="C294" s="11"/>
      <c r="D294" s="376"/>
      <c r="E294" s="11"/>
      <c r="F294" s="376"/>
      <c r="G294" s="11"/>
      <c r="H294" s="376"/>
      <c r="I294" s="573">
        <f t="shared" si="129"/>
        <v>0</v>
      </c>
      <c r="J294" s="135">
        <f t="shared" si="130"/>
        <v>0</v>
      </c>
      <c r="K294" s="11"/>
      <c r="L294" s="11"/>
      <c r="M294" s="135">
        <f t="shared" si="145"/>
        <v>0</v>
      </c>
      <c r="N294" s="576"/>
      <c r="O294" s="136">
        <f t="shared" ref="O294:O297" si="147">+M294*N294</f>
        <v>0</v>
      </c>
      <c r="P294" s="126">
        <f t="shared" ref="P294:P297" si="148">+O294*C294</f>
        <v>0</v>
      </c>
      <c r="Q294" s="126">
        <f t="shared" si="133"/>
        <v>0</v>
      </c>
      <c r="R294" s="161">
        <f t="shared" si="134"/>
        <v>0</v>
      </c>
      <c r="S294" s="126">
        <f t="shared" si="135"/>
        <v>0</v>
      </c>
      <c r="T294" s="126">
        <f t="shared" si="136"/>
        <v>0</v>
      </c>
      <c r="U294" s="161">
        <f t="shared" si="137"/>
        <v>0</v>
      </c>
      <c r="V294" s="157">
        <f t="shared" ref="V294:V297" si="149">+U294*AE$10</f>
        <v>0</v>
      </c>
      <c r="W294" s="126">
        <f t="shared" si="139"/>
        <v>0</v>
      </c>
      <c r="X294" s="126">
        <f t="shared" si="140"/>
        <v>0</v>
      </c>
      <c r="Y294" s="161">
        <f t="shared" si="141"/>
        <v>0</v>
      </c>
      <c r="Z294" s="126">
        <f t="shared" si="142"/>
        <v>0</v>
      </c>
      <c r="AA294" s="126">
        <f t="shared" si="143"/>
        <v>0</v>
      </c>
      <c r="AB294" s="165">
        <f t="shared" si="146"/>
        <v>0</v>
      </c>
      <c r="AC294" s="164">
        <f t="shared" ref="AC294:AC297" si="150">+AB294*AF$10</f>
        <v>0</v>
      </c>
    </row>
    <row r="295" spans="1:29" x14ac:dyDescent="0.2">
      <c r="A295" s="10">
        <f>+IF(OR(D295&gt;0,J295&gt;0),MAX(A$14:A294)+1,0)</f>
        <v>0</v>
      </c>
      <c r="B295" s="12"/>
      <c r="C295" s="11"/>
      <c r="D295" s="376"/>
      <c r="E295" s="11"/>
      <c r="F295" s="376"/>
      <c r="G295" s="11"/>
      <c r="H295" s="376"/>
      <c r="I295" s="573">
        <f t="shared" si="129"/>
        <v>0</v>
      </c>
      <c r="J295" s="135">
        <f t="shared" si="130"/>
        <v>0</v>
      </c>
      <c r="K295" s="11"/>
      <c r="L295" s="11"/>
      <c r="M295" s="135">
        <f t="shared" si="145"/>
        <v>0</v>
      </c>
      <c r="N295" s="576"/>
      <c r="O295" s="136">
        <f t="shared" si="147"/>
        <v>0</v>
      </c>
      <c r="P295" s="126">
        <f t="shared" si="148"/>
        <v>0</v>
      </c>
      <c r="Q295" s="126">
        <f t="shared" si="133"/>
        <v>0</v>
      </c>
      <c r="R295" s="161">
        <f t="shared" si="134"/>
        <v>0</v>
      </c>
      <c r="S295" s="126">
        <f t="shared" si="135"/>
        <v>0</v>
      </c>
      <c r="T295" s="126">
        <f t="shared" si="136"/>
        <v>0</v>
      </c>
      <c r="U295" s="161">
        <f t="shared" si="137"/>
        <v>0</v>
      </c>
      <c r="V295" s="157">
        <f t="shared" si="149"/>
        <v>0</v>
      </c>
      <c r="W295" s="126">
        <f t="shared" si="139"/>
        <v>0</v>
      </c>
      <c r="X295" s="126">
        <f t="shared" si="140"/>
        <v>0</v>
      </c>
      <c r="Y295" s="161">
        <f t="shared" si="141"/>
        <v>0</v>
      </c>
      <c r="Z295" s="126">
        <f t="shared" si="142"/>
        <v>0</v>
      </c>
      <c r="AA295" s="126">
        <f t="shared" si="143"/>
        <v>0</v>
      </c>
      <c r="AB295" s="165">
        <f t="shared" si="146"/>
        <v>0</v>
      </c>
      <c r="AC295" s="164">
        <f t="shared" si="150"/>
        <v>0</v>
      </c>
    </row>
    <row r="296" spans="1:29" x14ac:dyDescent="0.2">
      <c r="A296" s="10">
        <f>+IF(OR(D296&gt;0,J296&gt;0),MAX(A$14:A295)+1,0)</f>
        <v>0</v>
      </c>
      <c r="B296" s="12"/>
      <c r="C296" s="11"/>
      <c r="D296" s="376"/>
      <c r="E296" s="11"/>
      <c r="F296" s="376"/>
      <c r="G296" s="11"/>
      <c r="H296" s="376"/>
      <c r="I296" s="573">
        <f t="shared" si="129"/>
        <v>0</v>
      </c>
      <c r="J296" s="135">
        <f t="shared" si="130"/>
        <v>0</v>
      </c>
      <c r="K296" s="11"/>
      <c r="L296" s="11"/>
      <c r="M296" s="135">
        <f t="shared" si="145"/>
        <v>0</v>
      </c>
      <c r="N296" s="576"/>
      <c r="O296" s="136">
        <f t="shared" si="147"/>
        <v>0</v>
      </c>
      <c r="P296" s="126">
        <f t="shared" si="148"/>
        <v>0</v>
      </c>
      <c r="Q296" s="126">
        <f t="shared" si="133"/>
        <v>0</v>
      </c>
      <c r="R296" s="161">
        <f t="shared" si="134"/>
        <v>0</v>
      </c>
      <c r="S296" s="126">
        <f t="shared" si="135"/>
        <v>0</v>
      </c>
      <c r="T296" s="126">
        <f t="shared" si="136"/>
        <v>0</v>
      </c>
      <c r="U296" s="161">
        <f t="shared" si="137"/>
        <v>0</v>
      </c>
      <c r="V296" s="157">
        <f t="shared" si="149"/>
        <v>0</v>
      </c>
      <c r="W296" s="126">
        <f t="shared" si="139"/>
        <v>0</v>
      </c>
      <c r="X296" s="126">
        <f t="shared" si="140"/>
        <v>0</v>
      </c>
      <c r="Y296" s="161">
        <f t="shared" si="141"/>
        <v>0</v>
      </c>
      <c r="Z296" s="126">
        <f t="shared" si="142"/>
        <v>0</v>
      </c>
      <c r="AA296" s="126">
        <f t="shared" si="143"/>
        <v>0</v>
      </c>
      <c r="AB296" s="165">
        <f t="shared" si="146"/>
        <v>0</v>
      </c>
      <c r="AC296" s="164">
        <f t="shared" si="150"/>
        <v>0</v>
      </c>
    </row>
    <row r="297" spans="1:29" x14ac:dyDescent="0.2">
      <c r="A297" s="10">
        <f>+IF(OR(D297&gt;0,J297&gt;0),MAX(A$14:A296)+1,0)</f>
        <v>0</v>
      </c>
      <c r="B297" s="12"/>
      <c r="C297" s="11"/>
      <c r="D297" s="376"/>
      <c r="E297" s="11"/>
      <c r="F297" s="376"/>
      <c r="G297" s="11"/>
      <c r="H297" s="376"/>
      <c r="I297" s="573">
        <f t="shared" si="129"/>
        <v>0</v>
      </c>
      <c r="J297" s="135">
        <f t="shared" si="130"/>
        <v>0</v>
      </c>
      <c r="K297" s="11"/>
      <c r="L297" s="11"/>
      <c r="M297" s="135">
        <f t="shared" si="145"/>
        <v>0</v>
      </c>
      <c r="N297" s="576"/>
      <c r="O297" s="136">
        <f t="shared" si="147"/>
        <v>0</v>
      </c>
      <c r="P297" s="126">
        <f t="shared" si="148"/>
        <v>0</v>
      </c>
      <c r="Q297" s="126">
        <f t="shared" si="133"/>
        <v>0</v>
      </c>
      <c r="R297" s="161">
        <f t="shared" si="134"/>
        <v>0</v>
      </c>
      <c r="S297" s="126">
        <f t="shared" si="135"/>
        <v>0</v>
      </c>
      <c r="T297" s="126">
        <f t="shared" si="136"/>
        <v>0</v>
      </c>
      <c r="U297" s="161">
        <f t="shared" si="137"/>
        <v>0</v>
      </c>
      <c r="V297" s="157">
        <f t="shared" si="149"/>
        <v>0</v>
      </c>
      <c r="W297" s="126">
        <f t="shared" si="139"/>
        <v>0</v>
      </c>
      <c r="X297" s="126">
        <f t="shared" si="140"/>
        <v>0</v>
      </c>
      <c r="Y297" s="161">
        <f t="shared" si="141"/>
        <v>0</v>
      </c>
      <c r="Z297" s="126">
        <f t="shared" si="142"/>
        <v>0</v>
      </c>
      <c r="AA297" s="126">
        <f t="shared" si="143"/>
        <v>0</v>
      </c>
      <c r="AB297" s="165">
        <f t="shared" si="146"/>
        <v>0</v>
      </c>
      <c r="AC297" s="164">
        <f t="shared" si="150"/>
        <v>0</v>
      </c>
    </row>
    <row r="298" spans="1:29" ht="45" x14ac:dyDescent="0.2">
      <c r="B298" s="133" t="s">
        <v>3</v>
      </c>
      <c r="C298" s="134">
        <f t="shared" ref="C298:I298" si="151">+SUM(C299:C335)</f>
        <v>0</v>
      </c>
      <c r="D298" s="134">
        <f t="shared" si="151"/>
        <v>0</v>
      </c>
      <c r="E298" s="134">
        <f>+SUM(E299:E335)</f>
        <v>0</v>
      </c>
      <c r="F298" s="134">
        <f t="shared" si="151"/>
        <v>0</v>
      </c>
      <c r="G298" s="134">
        <f t="shared" si="151"/>
        <v>0</v>
      </c>
      <c r="H298" s="134">
        <f t="shared" si="151"/>
        <v>0</v>
      </c>
      <c r="I298" s="134">
        <f t="shared" si="151"/>
        <v>0</v>
      </c>
      <c r="J298" s="134">
        <f>+SUM(J299:J335)</f>
        <v>0</v>
      </c>
      <c r="K298" s="134">
        <f>+SUM(K299:K335)</f>
        <v>0</v>
      </c>
      <c r="L298" s="134">
        <f>+SUM(L299:L335)</f>
        <v>0</v>
      </c>
      <c r="M298" s="134">
        <f>+SUM(M299:M335)</f>
        <v>0</v>
      </c>
      <c r="N298" s="341"/>
      <c r="O298" s="134">
        <f>+SUM(O299:O335)</f>
        <v>0</v>
      </c>
      <c r="P298" s="134">
        <f>+SUM(P299:P335)</f>
        <v>0</v>
      </c>
      <c r="Q298" s="134">
        <f>+SUM(Q299:Q335)</f>
        <v>0</v>
      </c>
      <c r="R298" s="200">
        <f>+SUM(R299:R335)</f>
        <v>0</v>
      </c>
      <c r="S298" s="200">
        <f t="shared" ref="S298:AC298" si="152">+SUM(S299:S335)</f>
        <v>0</v>
      </c>
      <c r="T298" s="200">
        <f t="shared" si="152"/>
        <v>0</v>
      </c>
      <c r="U298" s="200">
        <f t="shared" si="152"/>
        <v>0</v>
      </c>
      <c r="V298" s="200">
        <f t="shared" si="152"/>
        <v>0</v>
      </c>
      <c r="W298" s="134">
        <f>+SUM(W299:W335)</f>
        <v>0</v>
      </c>
      <c r="X298" s="134">
        <f>+SUM(X299:X335)</f>
        <v>0</v>
      </c>
      <c r="Y298" s="200">
        <f>+SUM(Y299:Y335)</f>
        <v>0</v>
      </c>
      <c r="Z298" s="200">
        <f t="shared" si="152"/>
        <v>0</v>
      </c>
      <c r="AA298" s="200">
        <f t="shared" si="152"/>
        <v>0</v>
      </c>
      <c r="AB298" s="200">
        <f t="shared" si="152"/>
        <v>0</v>
      </c>
      <c r="AC298" s="200">
        <f t="shared" si="152"/>
        <v>0</v>
      </c>
    </row>
    <row r="299" spans="1:29" x14ac:dyDescent="0.2">
      <c r="A299" s="10">
        <f>+IF(OR(D299&gt;0,J299&gt;0),MAX(A$14:A298)+1,0)</f>
        <v>0</v>
      </c>
      <c r="B299" s="12"/>
      <c r="C299" s="11"/>
      <c r="D299" s="376"/>
      <c r="E299" s="11"/>
      <c r="F299" s="376"/>
      <c r="G299" s="11"/>
      <c r="H299" s="376"/>
      <c r="I299" s="573">
        <f t="shared" ref="I299:I335" si="153">+E299+G299</f>
        <v>0</v>
      </c>
      <c r="J299" s="135">
        <f t="shared" ref="J299:J335" si="154">+F299+H299</f>
        <v>0</v>
      </c>
      <c r="K299" s="11"/>
      <c r="L299" s="11"/>
      <c r="M299" s="135">
        <f t="shared" ref="M299:M335" si="155">+K299+L299</f>
        <v>0</v>
      </c>
      <c r="N299" s="576"/>
      <c r="O299" s="136">
        <f t="shared" ref="O299:O335" si="156">+M299*N299</f>
        <v>0</v>
      </c>
      <c r="P299" s="126">
        <f t="shared" ref="P299:P335" si="157">+O299*C299</f>
        <v>0</v>
      </c>
      <c r="Q299" s="126">
        <f t="shared" ref="Q299:Q335" si="158">+O299*E299+O299*G299*0.8</f>
        <v>0</v>
      </c>
      <c r="R299" s="161">
        <f t="shared" ref="R299:R335" si="159">+P299+Q299</f>
        <v>0</v>
      </c>
      <c r="S299" s="126">
        <f t="shared" ref="S299:S335" si="160">+($O299-$AD$6)/$AD$8*C299</f>
        <v>0</v>
      </c>
      <c r="T299" s="126">
        <f t="shared" ref="T299:T335" si="161">+($O299-$AD$6)/$AD$8*E299+($O299-$AD$6)/$AD$8*G299*0.8</f>
        <v>0</v>
      </c>
      <c r="U299" s="161">
        <f t="shared" ref="U299:U335" si="162">+S299+T299</f>
        <v>0</v>
      </c>
      <c r="V299" s="157">
        <f t="shared" ref="V299:V335" si="163">+U299*AE$10</f>
        <v>0</v>
      </c>
      <c r="W299" s="126">
        <f t="shared" ref="W299:W335" si="164">+O299*D299</f>
        <v>0</v>
      </c>
      <c r="X299" s="126">
        <f t="shared" ref="X299:X335" si="165">+O299*F299+O299*H299*0.8</f>
        <v>0</v>
      </c>
      <c r="Y299" s="161">
        <f t="shared" ref="Y299:Y335" si="166">+W299+X299</f>
        <v>0</v>
      </c>
      <c r="Z299" s="126">
        <f t="shared" ref="Z299:Z335" si="167">+($O299-$AD$6)/$AD$8*$D299</f>
        <v>0</v>
      </c>
      <c r="AA299" s="126">
        <f t="shared" ref="AA299:AA335" si="168">+($O299-$AD$6)/$AD$8*$F299+($O299-$AD$6)/$AD$8*$H299*0.8</f>
        <v>0</v>
      </c>
      <c r="AB299" s="165">
        <f t="shared" ref="AB299:AB335" si="169">+Z299+AA299</f>
        <v>0</v>
      </c>
      <c r="AC299" s="164">
        <f t="shared" ref="AC299:AC335" si="170">+AB299*AF$10</f>
        <v>0</v>
      </c>
    </row>
    <row r="300" spans="1:29" x14ac:dyDescent="0.2">
      <c r="A300" s="10">
        <f>+IF(OR(D300&gt;0,J300&gt;0),MAX(A$14:A299)+1,0)</f>
        <v>0</v>
      </c>
      <c r="B300" s="12"/>
      <c r="C300" s="11"/>
      <c r="D300" s="376"/>
      <c r="E300" s="11"/>
      <c r="F300" s="376"/>
      <c r="G300" s="11"/>
      <c r="H300" s="376"/>
      <c r="I300" s="573">
        <f t="shared" si="153"/>
        <v>0</v>
      </c>
      <c r="J300" s="135">
        <f t="shared" si="154"/>
        <v>0</v>
      </c>
      <c r="K300" s="11"/>
      <c r="L300" s="11"/>
      <c r="M300" s="135">
        <f t="shared" si="155"/>
        <v>0</v>
      </c>
      <c r="N300" s="576"/>
      <c r="O300" s="136">
        <f t="shared" si="156"/>
        <v>0</v>
      </c>
      <c r="P300" s="126">
        <f t="shared" si="157"/>
        <v>0</v>
      </c>
      <c r="Q300" s="126">
        <f t="shared" si="158"/>
        <v>0</v>
      </c>
      <c r="R300" s="161">
        <f t="shared" si="159"/>
        <v>0</v>
      </c>
      <c r="S300" s="126">
        <f t="shared" si="160"/>
        <v>0</v>
      </c>
      <c r="T300" s="126">
        <f t="shared" si="161"/>
        <v>0</v>
      </c>
      <c r="U300" s="161">
        <f t="shared" si="162"/>
        <v>0</v>
      </c>
      <c r="V300" s="157">
        <f t="shared" si="163"/>
        <v>0</v>
      </c>
      <c r="W300" s="126">
        <f t="shared" si="164"/>
        <v>0</v>
      </c>
      <c r="X300" s="126">
        <f t="shared" si="165"/>
        <v>0</v>
      </c>
      <c r="Y300" s="161">
        <f t="shared" si="166"/>
        <v>0</v>
      </c>
      <c r="Z300" s="126">
        <f t="shared" si="167"/>
        <v>0</v>
      </c>
      <c r="AA300" s="126">
        <f t="shared" si="168"/>
        <v>0</v>
      </c>
      <c r="AB300" s="165">
        <f t="shared" si="169"/>
        <v>0</v>
      </c>
      <c r="AC300" s="164">
        <f t="shared" si="170"/>
        <v>0</v>
      </c>
    </row>
    <row r="301" spans="1:29" x14ac:dyDescent="0.2">
      <c r="A301" s="10">
        <f>+IF(OR(D301&gt;0,J301&gt;0),MAX(A$14:A300)+1,0)</f>
        <v>0</v>
      </c>
      <c r="B301" s="12"/>
      <c r="C301" s="11"/>
      <c r="D301" s="376"/>
      <c r="E301" s="11"/>
      <c r="F301" s="376"/>
      <c r="G301" s="11"/>
      <c r="H301" s="376"/>
      <c r="I301" s="573">
        <f t="shared" si="153"/>
        <v>0</v>
      </c>
      <c r="J301" s="135">
        <f t="shared" si="154"/>
        <v>0</v>
      </c>
      <c r="K301" s="11"/>
      <c r="L301" s="11"/>
      <c r="M301" s="135">
        <f t="shared" si="155"/>
        <v>0</v>
      </c>
      <c r="N301" s="576"/>
      <c r="O301" s="136">
        <f t="shared" si="156"/>
        <v>0</v>
      </c>
      <c r="P301" s="126">
        <f t="shared" si="157"/>
        <v>0</v>
      </c>
      <c r="Q301" s="126">
        <f t="shared" si="158"/>
        <v>0</v>
      </c>
      <c r="R301" s="161">
        <f t="shared" si="159"/>
        <v>0</v>
      </c>
      <c r="S301" s="126">
        <f t="shared" si="160"/>
        <v>0</v>
      </c>
      <c r="T301" s="126">
        <f t="shared" si="161"/>
        <v>0</v>
      </c>
      <c r="U301" s="161">
        <f t="shared" si="162"/>
        <v>0</v>
      </c>
      <c r="V301" s="157">
        <f t="shared" si="163"/>
        <v>0</v>
      </c>
      <c r="W301" s="126">
        <f t="shared" si="164"/>
        <v>0</v>
      </c>
      <c r="X301" s="126">
        <f t="shared" si="165"/>
        <v>0</v>
      </c>
      <c r="Y301" s="161">
        <f t="shared" si="166"/>
        <v>0</v>
      </c>
      <c r="Z301" s="126">
        <f t="shared" si="167"/>
        <v>0</v>
      </c>
      <c r="AA301" s="126">
        <f t="shared" si="168"/>
        <v>0</v>
      </c>
      <c r="AB301" s="165">
        <f t="shared" si="169"/>
        <v>0</v>
      </c>
      <c r="AC301" s="164">
        <f t="shared" si="170"/>
        <v>0</v>
      </c>
    </row>
    <row r="302" spans="1:29" x14ac:dyDescent="0.2">
      <c r="A302" s="10">
        <f>+IF(OR(D302&gt;0,J302&gt;0),MAX(A$14:A301)+1,0)</f>
        <v>0</v>
      </c>
      <c r="B302" s="12"/>
      <c r="C302" s="11"/>
      <c r="D302" s="376"/>
      <c r="E302" s="11"/>
      <c r="F302" s="376"/>
      <c r="G302" s="11"/>
      <c r="H302" s="376"/>
      <c r="I302" s="573">
        <f t="shared" si="153"/>
        <v>0</v>
      </c>
      <c r="J302" s="135">
        <f t="shared" si="154"/>
        <v>0</v>
      </c>
      <c r="K302" s="11"/>
      <c r="L302" s="11"/>
      <c r="M302" s="135">
        <f t="shared" si="155"/>
        <v>0</v>
      </c>
      <c r="N302" s="576"/>
      <c r="O302" s="136">
        <f t="shared" si="156"/>
        <v>0</v>
      </c>
      <c r="P302" s="126">
        <f t="shared" si="157"/>
        <v>0</v>
      </c>
      <c r="Q302" s="126">
        <f t="shared" si="158"/>
        <v>0</v>
      </c>
      <c r="R302" s="161">
        <f t="shared" si="159"/>
        <v>0</v>
      </c>
      <c r="S302" s="126">
        <f t="shared" si="160"/>
        <v>0</v>
      </c>
      <c r="T302" s="126">
        <f t="shared" si="161"/>
        <v>0</v>
      </c>
      <c r="U302" s="161">
        <f t="shared" si="162"/>
        <v>0</v>
      </c>
      <c r="V302" s="157">
        <f t="shared" si="163"/>
        <v>0</v>
      </c>
      <c r="W302" s="126">
        <f t="shared" si="164"/>
        <v>0</v>
      </c>
      <c r="X302" s="126">
        <f t="shared" si="165"/>
        <v>0</v>
      </c>
      <c r="Y302" s="161">
        <f t="shared" si="166"/>
        <v>0</v>
      </c>
      <c r="Z302" s="126">
        <f t="shared" si="167"/>
        <v>0</v>
      </c>
      <c r="AA302" s="126">
        <f t="shared" si="168"/>
        <v>0</v>
      </c>
      <c r="AB302" s="165">
        <f t="shared" si="169"/>
        <v>0</v>
      </c>
      <c r="AC302" s="164">
        <f t="shared" si="170"/>
        <v>0</v>
      </c>
    </row>
    <row r="303" spans="1:29" x14ac:dyDescent="0.2">
      <c r="A303" s="10">
        <f>+IF(OR(D303&gt;0,J303&gt;0),MAX(A$14:A302)+1,0)</f>
        <v>0</v>
      </c>
      <c r="B303" s="12"/>
      <c r="C303" s="11"/>
      <c r="D303" s="376"/>
      <c r="E303" s="11"/>
      <c r="F303" s="376"/>
      <c r="G303" s="11"/>
      <c r="H303" s="376"/>
      <c r="I303" s="573">
        <f t="shared" si="153"/>
        <v>0</v>
      </c>
      <c r="J303" s="135">
        <f t="shared" si="154"/>
        <v>0</v>
      </c>
      <c r="K303" s="11"/>
      <c r="L303" s="11"/>
      <c r="M303" s="135">
        <f t="shared" si="155"/>
        <v>0</v>
      </c>
      <c r="N303" s="576"/>
      <c r="O303" s="136">
        <f t="shared" si="156"/>
        <v>0</v>
      </c>
      <c r="P303" s="126">
        <f t="shared" si="157"/>
        <v>0</v>
      </c>
      <c r="Q303" s="126">
        <f t="shared" si="158"/>
        <v>0</v>
      </c>
      <c r="R303" s="161">
        <f t="shared" si="159"/>
        <v>0</v>
      </c>
      <c r="S303" s="126">
        <f t="shared" si="160"/>
        <v>0</v>
      </c>
      <c r="T303" s="126">
        <f t="shared" si="161"/>
        <v>0</v>
      </c>
      <c r="U303" s="161">
        <f t="shared" si="162"/>
        <v>0</v>
      </c>
      <c r="V303" s="157">
        <f t="shared" si="163"/>
        <v>0</v>
      </c>
      <c r="W303" s="126">
        <f t="shared" si="164"/>
        <v>0</v>
      </c>
      <c r="X303" s="126">
        <f t="shared" si="165"/>
        <v>0</v>
      </c>
      <c r="Y303" s="161">
        <f t="shared" si="166"/>
        <v>0</v>
      </c>
      <c r="Z303" s="126">
        <f t="shared" si="167"/>
        <v>0</v>
      </c>
      <c r="AA303" s="126">
        <f t="shared" si="168"/>
        <v>0</v>
      </c>
      <c r="AB303" s="165">
        <f t="shared" si="169"/>
        <v>0</v>
      </c>
      <c r="AC303" s="164">
        <f t="shared" si="170"/>
        <v>0</v>
      </c>
    </row>
    <row r="304" spans="1:29" x14ac:dyDescent="0.2">
      <c r="A304" s="10">
        <f>+IF(OR(D304&gt;0,J304&gt;0),MAX(A$14:A303)+1,0)</f>
        <v>0</v>
      </c>
      <c r="B304" s="12"/>
      <c r="C304" s="11"/>
      <c r="D304" s="376"/>
      <c r="E304" s="11"/>
      <c r="F304" s="376"/>
      <c r="G304" s="11"/>
      <c r="H304" s="376"/>
      <c r="I304" s="573">
        <f t="shared" si="153"/>
        <v>0</v>
      </c>
      <c r="J304" s="135">
        <f t="shared" si="154"/>
        <v>0</v>
      </c>
      <c r="K304" s="11"/>
      <c r="L304" s="11"/>
      <c r="M304" s="135">
        <f t="shared" si="155"/>
        <v>0</v>
      </c>
      <c r="N304" s="576"/>
      <c r="O304" s="136">
        <f t="shared" si="156"/>
        <v>0</v>
      </c>
      <c r="P304" s="126">
        <f t="shared" si="157"/>
        <v>0</v>
      </c>
      <c r="Q304" s="126">
        <f t="shared" si="158"/>
        <v>0</v>
      </c>
      <c r="R304" s="161">
        <f t="shared" si="159"/>
        <v>0</v>
      </c>
      <c r="S304" s="126">
        <f t="shared" si="160"/>
        <v>0</v>
      </c>
      <c r="T304" s="126">
        <f t="shared" si="161"/>
        <v>0</v>
      </c>
      <c r="U304" s="161">
        <f t="shared" si="162"/>
        <v>0</v>
      </c>
      <c r="V304" s="157">
        <f t="shared" si="163"/>
        <v>0</v>
      </c>
      <c r="W304" s="126">
        <f t="shared" si="164"/>
        <v>0</v>
      </c>
      <c r="X304" s="126">
        <f t="shared" si="165"/>
        <v>0</v>
      </c>
      <c r="Y304" s="161">
        <f t="shared" si="166"/>
        <v>0</v>
      </c>
      <c r="Z304" s="126">
        <f t="shared" si="167"/>
        <v>0</v>
      </c>
      <c r="AA304" s="126">
        <f t="shared" si="168"/>
        <v>0</v>
      </c>
      <c r="AB304" s="165">
        <f t="shared" si="169"/>
        <v>0</v>
      </c>
      <c r="AC304" s="164">
        <f t="shared" si="170"/>
        <v>0</v>
      </c>
    </row>
    <row r="305" spans="1:29" x14ac:dyDescent="0.2">
      <c r="A305" s="10">
        <f>+IF(OR(D305&gt;0,J305&gt;0),MAX(A$14:A304)+1,0)</f>
        <v>0</v>
      </c>
      <c r="B305" s="12"/>
      <c r="C305" s="11"/>
      <c r="D305" s="376"/>
      <c r="E305" s="11"/>
      <c r="F305" s="376"/>
      <c r="G305" s="11"/>
      <c r="H305" s="376"/>
      <c r="I305" s="573">
        <f t="shared" si="153"/>
        <v>0</v>
      </c>
      <c r="J305" s="135">
        <f t="shared" si="154"/>
        <v>0</v>
      </c>
      <c r="K305" s="11"/>
      <c r="L305" s="11"/>
      <c r="M305" s="135">
        <f t="shared" si="155"/>
        <v>0</v>
      </c>
      <c r="N305" s="576"/>
      <c r="O305" s="136">
        <f t="shared" si="156"/>
        <v>0</v>
      </c>
      <c r="P305" s="126">
        <f t="shared" si="157"/>
        <v>0</v>
      </c>
      <c r="Q305" s="126">
        <f t="shared" si="158"/>
        <v>0</v>
      </c>
      <c r="R305" s="161">
        <f t="shared" si="159"/>
        <v>0</v>
      </c>
      <c r="S305" s="126">
        <f t="shared" si="160"/>
        <v>0</v>
      </c>
      <c r="T305" s="126">
        <f t="shared" si="161"/>
        <v>0</v>
      </c>
      <c r="U305" s="161">
        <f t="shared" si="162"/>
        <v>0</v>
      </c>
      <c r="V305" s="157">
        <f t="shared" si="163"/>
        <v>0</v>
      </c>
      <c r="W305" s="126">
        <f t="shared" si="164"/>
        <v>0</v>
      </c>
      <c r="X305" s="126">
        <f t="shared" si="165"/>
        <v>0</v>
      </c>
      <c r="Y305" s="161">
        <f t="shared" si="166"/>
        <v>0</v>
      </c>
      <c r="Z305" s="126">
        <f t="shared" si="167"/>
        <v>0</v>
      </c>
      <c r="AA305" s="126">
        <f t="shared" si="168"/>
        <v>0</v>
      </c>
      <c r="AB305" s="165">
        <f t="shared" si="169"/>
        <v>0</v>
      </c>
      <c r="AC305" s="164">
        <f t="shared" si="170"/>
        <v>0</v>
      </c>
    </row>
    <row r="306" spans="1:29" x14ac:dyDescent="0.2">
      <c r="A306" s="10">
        <f>+IF(OR(D306&gt;0,J306&gt;0),MAX(A$14:A305)+1,0)</f>
        <v>0</v>
      </c>
      <c r="B306" s="12"/>
      <c r="C306" s="11"/>
      <c r="D306" s="376"/>
      <c r="E306" s="11"/>
      <c r="F306" s="376"/>
      <c r="G306" s="11"/>
      <c r="H306" s="376"/>
      <c r="I306" s="573">
        <f t="shared" si="153"/>
        <v>0</v>
      </c>
      <c r="J306" s="135">
        <f t="shared" si="154"/>
        <v>0</v>
      </c>
      <c r="K306" s="11"/>
      <c r="L306" s="11"/>
      <c r="M306" s="135">
        <f t="shared" si="155"/>
        <v>0</v>
      </c>
      <c r="N306" s="576"/>
      <c r="O306" s="136">
        <f t="shared" si="156"/>
        <v>0</v>
      </c>
      <c r="P306" s="126">
        <f t="shared" si="157"/>
        <v>0</v>
      </c>
      <c r="Q306" s="126">
        <f t="shared" si="158"/>
        <v>0</v>
      </c>
      <c r="R306" s="161">
        <f t="shared" si="159"/>
        <v>0</v>
      </c>
      <c r="S306" s="126">
        <f t="shared" si="160"/>
        <v>0</v>
      </c>
      <c r="T306" s="126">
        <f t="shared" si="161"/>
        <v>0</v>
      </c>
      <c r="U306" s="161">
        <f t="shared" si="162"/>
        <v>0</v>
      </c>
      <c r="V306" s="157">
        <f t="shared" si="163"/>
        <v>0</v>
      </c>
      <c r="W306" s="126">
        <f t="shared" si="164"/>
        <v>0</v>
      </c>
      <c r="X306" s="126">
        <f t="shared" si="165"/>
        <v>0</v>
      </c>
      <c r="Y306" s="161">
        <f t="shared" si="166"/>
        <v>0</v>
      </c>
      <c r="Z306" s="126">
        <f t="shared" si="167"/>
        <v>0</v>
      </c>
      <c r="AA306" s="126">
        <f t="shared" si="168"/>
        <v>0</v>
      </c>
      <c r="AB306" s="165">
        <f t="shared" si="169"/>
        <v>0</v>
      </c>
      <c r="AC306" s="164">
        <f t="shared" si="170"/>
        <v>0</v>
      </c>
    </row>
    <row r="307" spans="1:29" x14ac:dyDescent="0.2">
      <c r="A307" s="10">
        <f>+IF(OR(D307&gt;0,J307&gt;0),MAX(A$14:A306)+1,0)</f>
        <v>0</v>
      </c>
      <c r="B307" s="12"/>
      <c r="C307" s="11"/>
      <c r="D307" s="376"/>
      <c r="E307" s="11"/>
      <c r="F307" s="376"/>
      <c r="G307" s="11"/>
      <c r="H307" s="376"/>
      <c r="I307" s="573">
        <f t="shared" si="153"/>
        <v>0</v>
      </c>
      <c r="J307" s="135">
        <f t="shared" si="154"/>
        <v>0</v>
      </c>
      <c r="K307" s="11"/>
      <c r="L307" s="11"/>
      <c r="M307" s="135">
        <f t="shared" si="155"/>
        <v>0</v>
      </c>
      <c r="N307" s="576"/>
      <c r="O307" s="136">
        <f t="shared" si="156"/>
        <v>0</v>
      </c>
      <c r="P307" s="126">
        <f t="shared" si="157"/>
        <v>0</v>
      </c>
      <c r="Q307" s="126">
        <f t="shared" si="158"/>
        <v>0</v>
      </c>
      <c r="R307" s="161">
        <f t="shared" si="159"/>
        <v>0</v>
      </c>
      <c r="S307" s="126">
        <f t="shared" si="160"/>
        <v>0</v>
      </c>
      <c r="T307" s="126">
        <f t="shared" si="161"/>
        <v>0</v>
      </c>
      <c r="U307" s="161">
        <f t="shared" si="162"/>
        <v>0</v>
      </c>
      <c r="V307" s="157">
        <f t="shared" si="163"/>
        <v>0</v>
      </c>
      <c r="W307" s="126">
        <f t="shared" si="164"/>
        <v>0</v>
      </c>
      <c r="X307" s="126">
        <f t="shared" si="165"/>
        <v>0</v>
      </c>
      <c r="Y307" s="161">
        <f t="shared" si="166"/>
        <v>0</v>
      </c>
      <c r="Z307" s="126">
        <f t="shared" si="167"/>
        <v>0</v>
      </c>
      <c r="AA307" s="126">
        <f t="shared" si="168"/>
        <v>0</v>
      </c>
      <c r="AB307" s="165">
        <f t="shared" si="169"/>
        <v>0</v>
      </c>
      <c r="AC307" s="164">
        <f t="shared" si="170"/>
        <v>0</v>
      </c>
    </row>
    <row r="308" spans="1:29" x14ac:dyDescent="0.2">
      <c r="A308" s="10">
        <f>+IF(OR(D308&gt;0,J308&gt;0),MAX(A$14:A307)+1,0)</f>
        <v>0</v>
      </c>
      <c r="B308" s="12"/>
      <c r="C308" s="11"/>
      <c r="D308" s="376"/>
      <c r="E308" s="11"/>
      <c r="F308" s="376"/>
      <c r="G308" s="11"/>
      <c r="H308" s="376"/>
      <c r="I308" s="573">
        <f t="shared" si="153"/>
        <v>0</v>
      </c>
      <c r="J308" s="135">
        <f t="shared" si="154"/>
        <v>0</v>
      </c>
      <c r="K308" s="11"/>
      <c r="L308" s="11"/>
      <c r="M308" s="135">
        <f t="shared" si="155"/>
        <v>0</v>
      </c>
      <c r="N308" s="576"/>
      <c r="O308" s="136">
        <f t="shared" si="156"/>
        <v>0</v>
      </c>
      <c r="P308" s="126">
        <f t="shared" si="157"/>
        <v>0</v>
      </c>
      <c r="Q308" s="126">
        <f t="shared" si="158"/>
        <v>0</v>
      </c>
      <c r="R308" s="161">
        <f t="shared" si="159"/>
        <v>0</v>
      </c>
      <c r="S308" s="126">
        <f t="shared" si="160"/>
        <v>0</v>
      </c>
      <c r="T308" s="126">
        <f t="shared" si="161"/>
        <v>0</v>
      </c>
      <c r="U308" s="161">
        <f t="shared" si="162"/>
        <v>0</v>
      </c>
      <c r="V308" s="157">
        <f t="shared" si="163"/>
        <v>0</v>
      </c>
      <c r="W308" s="126">
        <f t="shared" si="164"/>
        <v>0</v>
      </c>
      <c r="X308" s="126">
        <f t="shared" si="165"/>
        <v>0</v>
      </c>
      <c r="Y308" s="161">
        <f t="shared" si="166"/>
        <v>0</v>
      </c>
      <c r="Z308" s="126">
        <f t="shared" si="167"/>
        <v>0</v>
      </c>
      <c r="AA308" s="126">
        <f t="shared" si="168"/>
        <v>0</v>
      </c>
      <c r="AB308" s="165">
        <f t="shared" si="169"/>
        <v>0</v>
      </c>
      <c r="AC308" s="164">
        <f t="shared" si="170"/>
        <v>0</v>
      </c>
    </row>
    <row r="309" spans="1:29" x14ac:dyDescent="0.2">
      <c r="A309" s="10">
        <f>+IF(OR(D309&gt;0,J309&gt;0),MAX(A$14:A308)+1,0)</f>
        <v>0</v>
      </c>
      <c r="B309" s="12"/>
      <c r="C309" s="11"/>
      <c r="D309" s="376"/>
      <c r="E309" s="11"/>
      <c r="F309" s="376"/>
      <c r="G309" s="11"/>
      <c r="H309" s="376"/>
      <c r="I309" s="573">
        <f t="shared" si="153"/>
        <v>0</v>
      </c>
      <c r="J309" s="135">
        <f t="shared" si="154"/>
        <v>0</v>
      </c>
      <c r="K309" s="11"/>
      <c r="L309" s="11"/>
      <c r="M309" s="135">
        <f t="shared" si="155"/>
        <v>0</v>
      </c>
      <c r="N309" s="576"/>
      <c r="O309" s="136">
        <f t="shared" si="156"/>
        <v>0</v>
      </c>
      <c r="P309" s="126">
        <f t="shared" si="157"/>
        <v>0</v>
      </c>
      <c r="Q309" s="126">
        <f t="shared" si="158"/>
        <v>0</v>
      </c>
      <c r="R309" s="161">
        <f t="shared" si="159"/>
        <v>0</v>
      </c>
      <c r="S309" s="126">
        <f t="shared" si="160"/>
        <v>0</v>
      </c>
      <c r="T309" s="126">
        <f t="shared" si="161"/>
        <v>0</v>
      </c>
      <c r="U309" s="161">
        <f t="shared" si="162"/>
        <v>0</v>
      </c>
      <c r="V309" s="157">
        <f t="shared" si="163"/>
        <v>0</v>
      </c>
      <c r="W309" s="126">
        <f t="shared" si="164"/>
        <v>0</v>
      </c>
      <c r="X309" s="126">
        <f t="shared" si="165"/>
        <v>0</v>
      </c>
      <c r="Y309" s="161">
        <f t="shared" si="166"/>
        <v>0</v>
      </c>
      <c r="Z309" s="126">
        <f t="shared" si="167"/>
        <v>0</v>
      </c>
      <c r="AA309" s="126">
        <f t="shared" si="168"/>
        <v>0</v>
      </c>
      <c r="AB309" s="165">
        <f t="shared" si="169"/>
        <v>0</v>
      </c>
      <c r="AC309" s="164">
        <f t="shared" si="170"/>
        <v>0</v>
      </c>
    </row>
    <row r="310" spans="1:29" x14ac:dyDescent="0.2">
      <c r="A310" s="10">
        <f>+IF(OR(D310&gt;0,J310&gt;0),MAX(A$14:A309)+1,0)</f>
        <v>0</v>
      </c>
      <c r="B310" s="12"/>
      <c r="C310" s="11"/>
      <c r="D310" s="376"/>
      <c r="E310" s="11"/>
      <c r="F310" s="376"/>
      <c r="G310" s="11"/>
      <c r="H310" s="376"/>
      <c r="I310" s="573">
        <f t="shared" si="153"/>
        <v>0</v>
      </c>
      <c r="J310" s="135">
        <f t="shared" si="154"/>
        <v>0</v>
      </c>
      <c r="K310" s="11"/>
      <c r="L310" s="11"/>
      <c r="M310" s="135">
        <f t="shared" si="155"/>
        <v>0</v>
      </c>
      <c r="N310" s="576"/>
      <c r="O310" s="136">
        <f t="shared" si="156"/>
        <v>0</v>
      </c>
      <c r="P310" s="126">
        <f t="shared" si="157"/>
        <v>0</v>
      </c>
      <c r="Q310" s="126">
        <f t="shared" si="158"/>
        <v>0</v>
      </c>
      <c r="R310" s="161">
        <f t="shared" si="159"/>
        <v>0</v>
      </c>
      <c r="S310" s="126">
        <f t="shared" si="160"/>
        <v>0</v>
      </c>
      <c r="T310" s="126">
        <f t="shared" si="161"/>
        <v>0</v>
      </c>
      <c r="U310" s="161">
        <f t="shared" si="162"/>
        <v>0</v>
      </c>
      <c r="V310" s="157">
        <f t="shared" si="163"/>
        <v>0</v>
      </c>
      <c r="W310" s="126">
        <f t="shared" si="164"/>
        <v>0</v>
      </c>
      <c r="X310" s="126">
        <f t="shared" si="165"/>
        <v>0</v>
      </c>
      <c r="Y310" s="161">
        <f t="shared" si="166"/>
        <v>0</v>
      </c>
      <c r="Z310" s="126">
        <f t="shared" si="167"/>
        <v>0</v>
      </c>
      <c r="AA310" s="126">
        <f t="shared" si="168"/>
        <v>0</v>
      </c>
      <c r="AB310" s="165">
        <f t="shared" si="169"/>
        <v>0</v>
      </c>
      <c r="AC310" s="164">
        <f t="shared" si="170"/>
        <v>0</v>
      </c>
    </row>
    <row r="311" spans="1:29" x14ac:dyDescent="0.2">
      <c r="A311" s="10">
        <f>+IF(OR(D311&gt;0,J311&gt;0),MAX(A$14:A310)+1,0)</f>
        <v>0</v>
      </c>
      <c r="B311" s="12"/>
      <c r="C311" s="11"/>
      <c r="D311" s="376"/>
      <c r="E311" s="11"/>
      <c r="F311" s="376"/>
      <c r="G311" s="11"/>
      <c r="H311" s="376"/>
      <c r="I311" s="573">
        <f t="shared" si="153"/>
        <v>0</v>
      </c>
      <c r="J311" s="135">
        <f t="shared" si="154"/>
        <v>0</v>
      </c>
      <c r="K311" s="11"/>
      <c r="L311" s="11"/>
      <c r="M311" s="135">
        <f t="shared" si="155"/>
        <v>0</v>
      </c>
      <c r="N311" s="576"/>
      <c r="O311" s="136">
        <f t="shared" si="156"/>
        <v>0</v>
      </c>
      <c r="P311" s="126">
        <f t="shared" si="157"/>
        <v>0</v>
      </c>
      <c r="Q311" s="126">
        <f t="shared" si="158"/>
        <v>0</v>
      </c>
      <c r="R311" s="161">
        <f t="shared" si="159"/>
        <v>0</v>
      </c>
      <c r="S311" s="126">
        <f t="shared" si="160"/>
        <v>0</v>
      </c>
      <c r="T311" s="126">
        <f t="shared" si="161"/>
        <v>0</v>
      </c>
      <c r="U311" s="161">
        <f t="shared" si="162"/>
        <v>0</v>
      </c>
      <c r="V311" s="157">
        <f t="shared" si="163"/>
        <v>0</v>
      </c>
      <c r="W311" s="126">
        <f t="shared" si="164"/>
        <v>0</v>
      </c>
      <c r="X311" s="126">
        <f t="shared" si="165"/>
        <v>0</v>
      </c>
      <c r="Y311" s="161">
        <f t="shared" si="166"/>
        <v>0</v>
      </c>
      <c r="Z311" s="126">
        <f t="shared" si="167"/>
        <v>0</v>
      </c>
      <c r="AA311" s="126">
        <f t="shared" si="168"/>
        <v>0</v>
      </c>
      <c r="AB311" s="165">
        <f t="shared" si="169"/>
        <v>0</v>
      </c>
      <c r="AC311" s="164">
        <f t="shared" si="170"/>
        <v>0</v>
      </c>
    </row>
    <row r="312" spans="1:29" x14ac:dyDescent="0.2">
      <c r="A312" s="10">
        <f>+IF(OR(D312&gt;0,J312&gt;0),MAX(A$14:A311)+1,0)</f>
        <v>0</v>
      </c>
      <c r="B312" s="12"/>
      <c r="C312" s="11"/>
      <c r="D312" s="376"/>
      <c r="E312" s="11"/>
      <c r="F312" s="376"/>
      <c r="G312" s="11"/>
      <c r="H312" s="376"/>
      <c r="I312" s="573">
        <f t="shared" si="153"/>
        <v>0</v>
      </c>
      <c r="J312" s="135">
        <f t="shared" si="154"/>
        <v>0</v>
      </c>
      <c r="K312" s="11"/>
      <c r="L312" s="11"/>
      <c r="M312" s="135">
        <f t="shared" si="155"/>
        <v>0</v>
      </c>
      <c r="N312" s="576"/>
      <c r="O312" s="136">
        <f t="shared" si="156"/>
        <v>0</v>
      </c>
      <c r="P312" s="126">
        <f t="shared" si="157"/>
        <v>0</v>
      </c>
      <c r="Q312" s="126">
        <f t="shared" si="158"/>
        <v>0</v>
      </c>
      <c r="R312" s="161">
        <f t="shared" si="159"/>
        <v>0</v>
      </c>
      <c r="S312" s="126">
        <f t="shared" si="160"/>
        <v>0</v>
      </c>
      <c r="T312" s="126">
        <f t="shared" si="161"/>
        <v>0</v>
      </c>
      <c r="U312" s="161">
        <f t="shared" si="162"/>
        <v>0</v>
      </c>
      <c r="V312" s="157">
        <f t="shared" si="163"/>
        <v>0</v>
      </c>
      <c r="W312" s="126">
        <f t="shared" si="164"/>
        <v>0</v>
      </c>
      <c r="X312" s="126">
        <f t="shared" si="165"/>
        <v>0</v>
      </c>
      <c r="Y312" s="161">
        <f t="shared" si="166"/>
        <v>0</v>
      </c>
      <c r="Z312" s="126">
        <f t="shared" si="167"/>
        <v>0</v>
      </c>
      <c r="AA312" s="126">
        <f t="shared" si="168"/>
        <v>0</v>
      </c>
      <c r="AB312" s="165">
        <f t="shared" si="169"/>
        <v>0</v>
      </c>
      <c r="AC312" s="164">
        <f t="shared" si="170"/>
        <v>0</v>
      </c>
    </row>
    <row r="313" spans="1:29" x14ac:dyDescent="0.2">
      <c r="A313" s="10">
        <f>+IF(OR(D313&gt;0,J313&gt;0),MAX(A$14:A312)+1,0)</f>
        <v>0</v>
      </c>
      <c r="B313" s="12"/>
      <c r="C313" s="11"/>
      <c r="D313" s="376"/>
      <c r="E313" s="11"/>
      <c r="F313" s="376"/>
      <c r="G313" s="11"/>
      <c r="H313" s="376"/>
      <c r="I313" s="573">
        <f t="shared" si="153"/>
        <v>0</v>
      </c>
      <c r="J313" s="135">
        <f t="shared" si="154"/>
        <v>0</v>
      </c>
      <c r="K313" s="11"/>
      <c r="L313" s="11"/>
      <c r="M313" s="135">
        <f t="shared" si="155"/>
        <v>0</v>
      </c>
      <c r="N313" s="576"/>
      <c r="O313" s="136">
        <f t="shared" si="156"/>
        <v>0</v>
      </c>
      <c r="P313" s="126">
        <f t="shared" si="157"/>
        <v>0</v>
      </c>
      <c r="Q313" s="126">
        <f t="shared" si="158"/>
        <v>0</v>
      </c>
      <c r="R313" s="161">
        <f t="shared" si="159"/>
        <v>0</v>
      </c>
      <c r="S313" s="126">
        <f t="shared" si="160"/>
        <v>0</v>
      </c>
      <c r="T313" s="126">
        <f t="shared" si="161"/>
        <v>0</v>
      </c>
      <c r="U313" s="161">
        <f t="shared" si="162"/>
        <v>0</v>
      </c>
      <c r="V313" s="157">
        <f t="shared" si="163"/>
        <v>0</v>
      </c>
      <c r="W313" s="126">
        <f t="shared" si="164"/>
        <v>0</v>
      </c>
      <c r="X313" s="126">
        <f t="shared" si="165"/>
        <v>0</v>
      </c>
      <c r="Y313" s="161">
        <f t="shared" si="166"/>
        <v>0</v>
      </c>
      <c r="Z313" s="126">
        <f t="shared" si="167"/>
        <v>0</v>
      </c>
      <c r="AA313" s="126">
        <f t="shared" si="168"/>
        <v>0</v>
      </c>
      <c r="AB313" s="165">
        <f t="shared" si="169"/>
        <v>0</v>
      </c>
      <c r="AC313" s="164">
        <f t="shared" si="170"/>
        <v>0</v>
      </c>
    </row>
    <row r="314" spans="1:29" x14ac:dyDescent="0.2">
      <c r="A314" s="10">
        <f>+IF(OR(D314&gt;0,J314&gt;0),MAX(A$14:A313)+1,0)</f>
        <v>0</v>
      </c>
      <c r="B314" s="12"/>
      <c r="C314" s="11"/>
      <c r="D314" s="376"/>
      <c r="E314" s="11"/>
      <c r="F314" s="376"/>
      <c r="G314" s="11"/>
      <c r="H314" s="376"/>
      <c r="I314" s="573">
        <f t="shared" si="153"/>
        <v>0</v>
      </c>
      <c r="J314" s="135">
        <f t="shared" si="154"/>
        <v>0</v>
      </c>
      <c r="K314" s="11"/>
      <c r="L314" s="11"/>
      <c r="M314" s="135">
        <f t="shared" si="155"/>
        <v>0</v>
      </c>
      <c r="N314" s="576"/>
      <c r="O314" s="136">
        <f t="shared" si="156"/>
        <v>0</v>
      </c>
      <c r="P314" s="126">
        <f t="shared" si="157"/>
        <v>0</v>
      </c>
      <c r="Q314" s="126">
        <f t="shared" si="158"/>
        <v>0</v>
      </c>
      <c r="R314" s="161">
        <f t="shared" si="159"/>
        <v>0</v>
      </c>
      <c r="S314" s="126">
        <f t="shared" si="160"/>
        <v>0</v>
      </c>
      <c r="T314" s="126">
        <f t="shared" si="161"/>
        <v>0</v>
      </c>
      <c r="U314" s="161">
        <f t="shared" si="162"/>
        <v>0</v>
      </c>
      <c r="V314" s="157">
        <f t="shared" si="163"/>
        <v>0</v>
      </c>
      <c r="W314" s="126">
        <f t="shared" si="164"/>
        <v>0</v>
      </c>
      <c r="X314" s="126">
        <f t="shared" si="165"/>
        <v>0</v>
      </c>
      <c r="Y314" s="161">
        <f t="shared" si="166"/>
        <v>0</v>
      </c>
      <c r="Z314" s="126">
        <f t="shared" si="167"/>
        <v>0</v>
      </c>
      <c r="AA314" s="126">
        <f t="shared" si="168"/>
        <v>0</v>
      </c>
      <c r="AB314" s="165">
        <f t="shared" si="169"/>
        <v>0</v>
      </c>
      <c r="AC314" s="164">
        <f t="shared" si="170"/>
        <v>0</v>
      </c>
    </row>
    <row r="315" spans="1:29" x14ac:dyDescent="0.2">
      <c r="A315" s="10">
        <f>+IF(OR(D315&gt;0,J315&gt;0),MAX(A$14:A314)+1,0)</f>
        <v>0</v>
      </c>
      <c r="B315" s="12"/>
      <c r="C315" s="11"/>
      <c r="D315" s="376"/>
      <c r="E315" s="11"/>
      <c r="F315" s="376"/>
      <c r="G315" s="11"/>
      <c r="H315" s="376"/>
      <c r="I315" s="573">
        <f t="shared" si="153"/>
        <v>0</v>
      </c>
      <c r="J315" s="135">
        <f t="shared" si="154"/>
        <v>0</v>
      </c>
      <c r="K315" s="11"/>
      <c r="L315" s="11"/>
      <c r="M315" s="135">
        <f t="shared" si="155"/>
        <v>0</v>
      </c>
      <c r="N315" s="576"/>
      <c r="O315" s="136">
        <f t="shared" si="156"/>
        <v>0</v>
      </c>
      <c r="P315" s="126">
        <f t="shared" si="157"/>
        <v>0</v>
      </c>
      <c r="Q315" s="126">
        <f t="shared" si="158"/>
        <v>0</v>
      </c>
      <c r="R315" s="161">
        <f t="shared" si="159"/>
        <v>0</v>
      </c>
      <c r="S315" s="126">
        <f t="shared" si="160"/>
        <v>0</v>
      </c>
      <c r="T315" s="126">
        <f t="shared" si="161"/>
        <v>0</v>
      </c>
      <c r="U315" s="161">
        <f t="shared" si="162"/>
        <v>0</v>
      </c>
      <c r="V315" s="157">
        <f t="shared" si="163"/>
        <v>0</v>
      </c>
      <c r="W315" s="126">
        <f t="shared" si="164"/>
        <v>0</v>
      </c>
      <c r="X315" s="126">
        <f t="shared" si="165"/>
        <v>0</v>
      </c>
      <c r="Y315" s="161">
        <f t="shared" si="166"/>
        <v>0</v>
      </c>
      <c r="Z315" s="126">
        <f t="shared" si="167"/>
        <v>0</v>
      </c>
      <c r="AA315" s="126">
        <f t="shared" si="168"/>
        <v>0</v>
      </c>
      <c r="AB315" s="165">
        <f t="shared" si="169"/>
        <v>0</v>
      </c>
      <c r="AC315" s="164">
        <f t="shared" si="170"/>
        <v>0</v>
      </c>
    </row>
    <row r="316" spans="1:29" x14ac:dyDescent="0.2">
      <c r="A316" s="10">
        <f>+IF(OR(D316&gt;0,J316&gt;0),MAX(A$14:A315)+1,0)</f>
        <v>0</v>
      </c>
      <c r="B316" s="12"/>
      <c r="C316" s="11"/>
      <c r="D316" s="376"/>
      <c r="E316" s="11"/>
      <c r="F316" s="376"/>
      <c r="G316" s="11"/>
      <c r="H316" s="376"/>
      <c r="I316" s="573">
        <f t="shared" si="153"/>
        <v>0</v>
      </c>
      <c r="J316" s="135">
        <f t="shared" si="154"/>
        <v>0</v>
      </c>
      <c r="K316" s="11"/>
      <c r="L316" s="11"/>
      <c r="M316" s="135">
        <f t="shared" si="155"/>
        <v>0</v>
      </c>
      <c r="N316" s="576"/>
      <c r="O316" s="136">
        <f t="shared" si="156"/>
        <v>0</v>
      </c>
      <c r="P316" s="126">
        <f t="shared" si="157"/>
        <v>0</v>
      </c>
      <c r="Q316" s="126">
        <f t="shared" si="158"/>
        <v>0</v>
      </c>
      <c r="R316" s="161">
        <f t="shared" si="159"/>
        <v>0</v>
      </c>
      <c r="S316" s="126">
        <f t="shared" si="160"/>
        <v>0</v>
      </c>
      <c r="T316" s="126">
        <f t="shared" si="161"/>
        <v>0</v>
      </c>
      <c r="U316" s="161">
        <f t="shared" si="162"/>
        <v>0</v>
      </c>
      <c r="V316" s="157">
        <f t="shared" si="163"/>
        <v>0</v>
      </c>
      <c r="W316" s="126">
        <f t="shared" si="164"/>
        <v>0</v>
      </c>
      <c r="X316" s="126">
        <f t="shared" si="165"/>
        <v>0</v>
      </c>
      <c r="Y316" s="161">
        <f t="shared" si="166"/>
        <v>0</v>
      </c>
      <c r="Z316" s="126">
        <f t="shared" si="167"/>
        <v>0</v>
      </c>
      <c r="AA316" s="126">
        <f t="shared" si="168"/>
        <v>0</v>
      </c>
      <c r="AB316" s="165">
        <f t="shared" si="169"/>
        <v>0</v>
      </c>
      <c r="AC316" s="164">
        <f t="shared" si="170"/>
        <v>0</v>
      </c>
    </row>
    <row r="317" spans="1:29" x14ac:dyDescent="0.2">
      <c r="A317" s="10">
        <f>+IF(OR(D317&gt;0,J317&gt;0),MAX(A$14:A316)+1,0)</f>
        <v>0</v>
      </c>
      <c r="B317" s="12"/>
      <c r="C317" s="11"/>
      <c r="D317" s="376"/>
      <c r="E317" s="11"/>
      <c r="F317" s="376"/>
      <c r="G317" s="11"/>
      <c r="H317" s="376"/>
      <c r="I317" s="573">
        <f t="shared" si="153"/>
        <v>0</v>
      </c>
      <c r="J317" s="135">
        <f t="shared" si="154"/>
        <v>0</v>
      </c>
      <c r="K317" s="11"/>
      <c r="L317" s="11"/>
      <c r="M317" s="135">
        <f t="shared" si="155"/>
        <v>0</v>
      </c>
      <c r="N317" s="576"/>
      <c r="O317" s="136">
        <f t="shared" si="156"/>
        <v>0</v>
      </c>
      <c r="P317" s="126">
        <f t="shared" si="157"/>
        <v>0</v>
      </c>
      <c r="Q317" s="126">
        <f t="shared" si="158"/>
        <v>0</v>
      </c>
      <c r="R317" s="161">
        <f t="shared" si="159"/>
        <v>0</v>
      </c>
      <c r="S317" s="126">
        <f t="shared" si="160"/>
        <v>0</v>
      </c>
      <c r="T317" s="126">
        <f t="shared" si="161"/>
        <v>0</v>
      </c>
      <c r="U317" s="161">
        <f t="shared" si="162"/>
        <v>0</v>
      </c>
      <c r="V317" s="157">
        <f t="shared" si="163"/>
        <v>0</v>
      </c>
      <c r="W317" s="126">
        <f t="shared" si="164"/>
        <v>0</v>
      </c>
      <c r="X317" s="126">
        <f t="shared" si="165"/>
        <v>0</v>
      </c>
      <c r="Y317" s="161">
        <f t="shared" si="166"/>
        <v>0</v>
      </c>
      <c r="Z317" s="126">
        <f t="shared" si="167"/>
        <v>0</v>
      </c>
      <c r="AA317" s="126">
        <f t="shared" si="168"/>
        <v>0</v>
      </c>
      <c r="AB317" s="165">
        <f t="shared" si="169"/>
        <v>0</v>
      </c>
      <c r="AC317" s="164">
        <f t="shared" si="170"/>
        <v>0</v>
      </c>
    </row>
    <row r="318" spans="1:29" x14ac:dyDescent="0.2">
      <c r="A318" s="10">
        <f>+IF(OR(D318&gt;0,J318&gt;0),MAX(A$14:A317)+1,0)</f>
        <v>0</v>
      </c>
      <c r="B318" s="12"/>
      <c r="C318" s="11"/>
      <c r="D318" s="376"/>
      <c r="E318" s="11"/>
      <c r="F318" s="376"/>
      <c r="G318" s="11"/>
      <c r="H318" s="376"/>
      <c r="I318" s="573">
        <f t="shared" si="153"/>
        <v>0</v>
      </c>
      <c r="J318" s="135">
        <f t="shared" si="154"/>
        <v>0</v>
      </c>
      <c r="K318" s="11"/>
      <c r="L318" s="11"/>
      <c r="M318" s="135">
        <f t="shared" si="155"/>
        <v>0</v>
      </c>
      <c r="N318" s="576"/>
      <c r="O318" s="136">
        <f t="shared" si="156"/>
        <v>0</v>
      </c>
      <c r="P318" s="126">
        <f t="shared" si="157"/>
        <v>0</v>
      </c>
      <c r="Q318" s="126">
        <f t="shared" si="158"/>
        <v>0</v>
      </c>
      <c r="R318" s="161">
        <f t="shared" si="159"/>
        <v>0</v>
      </c>
      <c r="S318" s="126">
        <f t="shared" si="160"/>
        <v>0</v>
      </c>
      <c r="T318" s="126">
        <f t="shared" si="161"/>
        <v>0</v>
      </c>
      <c r="U318" s="161">
        <f t="shared" si="162"/>
        <v>0</v>
      </c>
      <c r="V318" s="157">
        <f t="shared" si="163"/>
        <v>0</v>
      </c>
      <c r="W318" s="126">
        <f t="shared" si="164"/>
        <v>0</v>
      </c>
      <c r="X318" s="126">
        <f t="shared" si="165"/>
        <v>0</v>
      </c>
      <c r="Y318" s="161">
        <f t="shared" si="166"/>
        <v>0</v>
      </c>
      <c r="Z318" s="126">
        <f t="shared" si="167"/>
        <v>0</v>
      </c>
      <c r="AA318" s="126">
        <f t="shared" si="168"/>
        <v>0</v>
      </c>
      <c r="AB318" s="165">
        <f t="shared" si="169"/>
        <v>0</v>
      </c>
      <c r="AC318" s="164">
        <f t="shared" si="170"/>
        <v>0</v>
      </c>
    </row>
    <row r="319" spans="1:29" x14ac:dyDescent="0.2">
      <c r="A319" s="10">
        <f>+IF(OR(D319&gt;0,J319&gt;0),MAX(A$14:A318)+1,0)</f>
        <v>0</v>
      </c>
      <c r="B319" s="12"/>
      <c r="C319" s="11"/>
      <c r="D319" s="376"/>
      <c r="E319" s="11"/>
      <c r="F319" s="376"/>
      <c r="G319" s="11"/>
      <c r="H319" s="376"/>
      <c r="I319" s="573">
        <f t="shared" si="153"/>
        <v>0</v>
      </c>
      <c r="J319" s="135">
        <f t="shared" si="154"/>
        <v>0</v>
      </c>
      <c r="K319" s="11"/>
      <c r="L319" s="11"/>
      <c r="M319" s="135">
        <f t="shared" si="155"/>
        <v>0</v>
      </c>
      <c r="N319" s="576"/>
      <c r="O319" s="136">
        <f t="shared" si="156"/>
        <v>0</v>
      </c>
      <c r="P319" s="126">
        <f t="shared" si="157"/>
        <v>0</v>
      </c>
      <c r="Q319" s="126">
        <f t="shared" si="158"/>
        <v>0</v>
      </c>
      <c r="R319" s="161">
        <f t="shared" si="159"/>
        <v>0</v>
      </c>
      <c r="S319" s="126">
        <f t="shared" si="160"/>
        <v>0</v>
      </c>
      <c r="T319" s="126">
        <f t="shared" si="161"/>
        <v>0</v>
      </c>
      <c r="U319" s="161">
        <f t="shared" si="162"/>
        <v>0</v>
      </c>
      <c r="V319" s="157">
        <f t="shared" si="163"/>
        <v>0</v>
      </c>
      <c r="W319" s="126">
        <f t="shared" si="164"/>
        <v>0</v>
      </c>
      <c r="X319" s="126">
        <f t="shared" si="165"/>
        <v>0</v>
      </c>
      <c r="Y319" s="161">
        <f t="shared" si="166"/>
        <v>0</v>
      </c>
      <c r="Z319" s="126">
        <f t="shared" si="167"/>
        <v>0</v>
      </c>
      <c r="AA319" s="126">
        <f t="shared" si="168"/>
        <v>0</v>
      </c>
      <c r="AB319" s="165">
        <f t="shared" si="169"/>
        <v>0</v>
      </c>
      <c r="AC319" s="164">
        <f t="shared" si="170"/>
        <v>0</v>
      </c>
    </row>
    <row r="320" spans="1:29" x14ac:dyDescent="0.2">
      <c r="A320" s="10">
        <f>+IF(OR(D320&gt;0,J320&gt;0),MAX(A$14:A319)+1,0)</f>
        <v>0</v>
      </c>
      <c r="B320" s="12"/>
      <c r="C320" s="11"/>
      <c r="D320" s="376"/>
      <c r="E320" s="11"/>
      <c r="F320" s="376"/>
      <c r="G320" s="11"/>
      <c r="H320" s="376"/>
      <c r="I320" s="573">
        <f t="shared" si="153"/>
        <v>0</v>
      </c>
      <c r="J320" s="135">
        <f t="shared" si="154"/>
        <v>0</v>
      </c>
      <c r="K320" s="11"/>
      <c r="L320" s="11"/>
      <c r="M320" s="135">
        <f t="shared" si="155"/>
        <v>0</v>
      </c>
      <c r="N320" s="576"/>
      <c r="O320" s="136">
        <f t="shared" si="156"/>
        <v>0</v>
      </c>
      <c r="P320" s="126">
        <f t="shared" si="157"/>
        <v>0</v>
      </c>
      <c r="Q320" s="126">
        <f t="shared" si="158"/>
        <v>0</v>
      </c>
      <c r="R320" s="161">
        <f t="shared" si="159"/>
        <v>0</v>
      </c>
      <c r="S320" s="126">
        <f t="shared" si="160"/>
        <v>0</v>
      </c>
      <c r="T320" s="126">
        <f t="shared" si="161"/>
        <v>0</v>
      </c>
      <c r="U320" s="161">
        <f t="shared" si="162"/>
        <v>0</v>
      </c>
      <c r="V320" s="157">
        <f t="shared" si="163"/>
        <v>0</v>
      </c>
      <c r="W320" s="126">
        <f t="shared" si="164"/>
        <v>0</v>
      </c>
      <c r="X320" s="126">
        <f t="shared" si="165"/>
        <v>0</v>
      </c>
      <c r="Y320" s="161">
        <f t="shared" si="166"/>
        <v>0</v>
      </c>
      <c r="Z320" s="126">
        <f t="shared" si="167"/>
        <v>0</v>
      </c>
      <c r="AA320" s="126">
        <f t="shared" si="168"/>
        <v>0</v>
      </c>
      <c r="AB320" s="165">
        <f t="shared" si="169"/>
        <v>0</v>
      </c>
      <c r="AC320" s="164">
        <f t="shared" si="170"/>
        <v>0</v>
      </c>
    </row>
    <row r="321" spans="1:29" x14ac:dyDescent="0.2">
      <c r="A321" s="10">
        <f>+IF(OR(D321&gt;0,J321&gt;0),MAX(A$14:A320)+1,0)</f>
        <v>0</v>
      </c>
      <c r="B321" s="12"/>
      <c r="C321" s="11"/>
      <c r="D321" s="376"/>
      <c r="E321" s="11"/>
      <c r="F321" s="376"/>
      <c r="G321" s="11"/>
      <c r="H321" s="376"/>
      <c r="I321" s="573">
        <f t="shared" si="153"/>
        <v>0</v>
      </c>
      <c r="J321" s="135">
        <f t="shared" si="154"/>
        <v>0</v>
      </c>
      <c r="K321" s="11"/>
      <c r="L321" s="11"/>
      <c r="M321" s="135">
        <f t="shared" si="155"/>
        <v>0</v>
      </c>
      <c r="N321" s="576"/>
      <c r="O321" s="136">
        <f t="shared" si="156"/>
        <v>0</v>
      </c>
      <c r="P321" s="126">
        <f t="shared" si="157"/>
        <v>0</v>
      </c>
      <c r="Q321" s="126">
        <f t="shared" si="158"/>
        <v>0</v>
      </c>
      <c r="R321" s="161">
        <f t="shared" si="159"/>
        <v>0</v>
      </c>
      <c r="S321" s="126">
        <f t="shared" si="160"/>
        <v>0</v>
      </c>
      <c r="T321" s="126">
        <f t="shared" si="161"/>
        <v>0</v>
      </c>
      <c r="U321" s="161">
        <f t="shared" si="162"/>
        <v>0</v>
      </c>
      <c r="V321" s="157">
        <f t="shared" si="163"/>
        <v>0</v>
      </c>
      <c r="W321" s="126">
        <f t="shared" si="164"/>
        <v>0</v>
      </c>
      <c r="X321" s="126">
        <f t="shared" si="165"/>
        <v>0</v>
      </c>
      <c r="Y321" s="161">
        <f t="shared" si="166"/>
        <v>0</v>
      </c>
      <c r="Z321" s="126">
        <f t="shared" si="167"/>
        <v>0</v>
      </c>
      <c r="AA321" s="126">
        <f t="shared" si="168"/>
        <v>0</v>
      </c>
      <c r="AB321" s="165">
        <f t="shared" si="169"/>
        <v>0</v>
      </c>
      <c r="AC321" s="164">
        <f t="shared" si="170"/>
        <v>0</v>
      </c>
    </row>
    <row r="322" spans="1:29" x14ac:dyDescent="0.2">
      <c r="A322" s="10">
        <f>+IF(OR(D322&gt;0,J322&gt;0),MAX(A$14:A321)+1,0)</f>
        <v>0</v>
      </c>
      <c r="B322" s="12"/>
      <c r="C322" s="11"/>
      <c r="D322" s="376"/>
      <c r="E322" s="11"/>
      <c r="F322" s="376"/>
      <c r="G322" s="11"/>
      <c r="H322" s="376"/>
      <c r="I322" s="573">
        <f t="shared" si="153"/>
        <v>0</v>
      </c>
      <c r="J322" s="135">
        <f t="shared" si="154"/>
        <v>0</v>
      </c>
      <c r="K322" s="11"/>
      <c r="L322" s="11"/>
      <c r="M322" s="135">
        <f t="shared" si="155"/>
        <v>0</v>
      </c>
      <c r="N322" s="576"/>
      <c r="O322" s="136">
        <f t="shared" si="156"/>
        <v>0</v>
      </c>
      <c r="P322" s="126">
        <f t="shared" si="157"/>
        <v>0</v>
      </c>
      <c r="Q322" s="126">
        <f t="shared" si="158"/>
        <v>0</v>
      </c>
      <c r="R322" s="161">
        <f t="shared" si="159"/>
        <v>0</v>
      </c>
      <c r="S322" s="126">
        <f t="shared" si="160"/>
        <v>0</v>
      </c>
      <c r="T322" s="126">
        <f t="shared" si="161"/>
        <v>0</v>
      </c>
      <c r="U322" s="161">
        <f t="shared" si="162"/>
        <v>0</v>
      </c>
      <c r="V322" s="157">
        <f t="shared" si="163"/>
        <v>0</v>
      </c>
      <c r="W322" s="126">
        <f t="shared" si="164"/>
        <v>0</v>
      </c>
      <c r="X322" s="126">
        <f t="shared" si="165"/>
        <v>0</v>
      </c>
      <c r="Y322" s="161">
        <f t="shared" si="166"/>
        <v>0</v>
      </c>
      <c r="Z322" s="126">
        <f t="shared" si="167"/>
        <v>0</v>
      </c>
      <c r="AA322" s="126">
        <f t="shared" si="168"/>
        <v>0</v>
      </c>
      <c r="AB322" s="165">
        <f t="shared" si="169"/>
        <v>0</v>
      </c>
      <c r="AC322" s="164">
        <f t="shared" si="170"/>
        <v>0</v>
      </c>
    </row>
    <row r="323" spans="1:29" x14ac:dyDescent="0.2">
      <c r="A323" s="10">
        <f>+IF(OR(D323&gt;0,J323&gt;0),MAX(A$14:A322)+1,0)</f>
        <v>0</v>
      </c>
      <c r="B323" s="12"/>
      <c r="C323" s="11"/>
      <c r="D323" s="376"/>
      <c r="E323" s="11"/>
      <c r="F323" s="376"/>
      <c r="G323" s="11"/>
      <c r="H323" s="376"/>
      <c r="I323" s="573">
        <f t="shared" si="153"/>
        <v>0</v>
      </c>
      <c r="J323" s="135">
        <f t="shared" si="154"/>
        <v>0</v>
      </c>
      <c r="K323" s="11"/>
      <c r="L323" s="11"/>
      <c r="M323" s="135">
        <f t="shared" si="155"/>
        <v>0</v>
      </c>
      <c r="N323" s="576"/>
      <c r="O323" s="136">
        <f t="shared" si="156"/>
        <v>0</v>
      </c>
      <c r="P323" s="126">
        <f t="shared" si="157"/>
        <v>0</v>
      </c>
      <c r="Q323" s="126">
        <f t="shared" si="158"/>
        <v>0</v>
      </c>
      <c r="R323" s="161">
        <f t="shared" si="159"/>
        <v>0</v>
      </c>
      <c r="S323" s="126">
        <f t="shared" si="160"/>
        <v>0</v>
      </c>
      <c r="T323" s="126">
        <f t="shared" si="161"/>
        <v>0</v>
      </c>
      <c r="U323" s="161">
        <f t="shared" si="162"/>
        <v>0</v>
      </c>
      <c r="V323" s="157">
        <f t="shared" si="163"/>
        <v>0</v>
      </c>
      <c r="W323" s="126">
        <f t="shared" si="164"/>
        <v>0</v>
      </c>
      <c r="X323" s="126">
        <f t="shared" si="165"/>
        <v>0</v>
      </c>
      <c r="Y323" s="161">
        <f t="shared" si="166"/>
        <v>0</v>
      </c>
      <c r="Z323" s="126">
        <f t="shared" si="167"/>
        <v>0</v>
      </c>
      <c r="AA323" s="126">
        <f t="shared" si="168"/>
        <v>0</v>
      </c>
      <c r="AB323" s="165">
        <f t="shared" si="169"/>
        <v>0</v>
      </c>
      <c r="AC323" s="164">
        <f t="shared" si="170"/>
        <v>0</v>
      </c>
    </row>
    <row r="324" spans="1:29" x14ac:dyDescent="0.2">
      <c r="A324" s="10">
        <f>+IF(OR(D324&gt;0,J324&gt;0),MAX(A$14:A323)+1,0)</f>
        <v>0</v>
      </c>
      <c r="B324" s="12"/>
      <c r="C324" s="11"/>
      <c r="D324" s="376"/>
      <c r="E324" s="11"/>
      <c r="F324" s="376"/>
      <c r="G324" s="11"/>
      <c r="H324" s="376"/>
      <c r="I324" s="573">
        <f t="shared" si="153"/>
        <v>0</v>
      </c>
      <c r="J324" s="135">
        <f t="shared" si="154"/>
        <v>0</v>
      </c>
      <c r="K324" s="11"/>
      <c r="L324" s="11"/>
      <c r="M324" s="135">
        <f t="shared" si="155"/>
        <v>0</v>
      </c>
      <c r="N324" s="576"/>
      <c r="O324" s="136">
        <f t="shared" si="156"/>
        <v>0</v>
      </c>
      <c r="P324" s="126">
        <f t="shared" si="157"/>
        <v>0</v>
      </c>
      <c r="Q324" s="126">
        <f t="shared" si="158"/>
        <v>0</v>
      </c>
      <c r="R324" s="161">
        <f t="shared" si="159"/>
        <v>0</v>
      </c>
      <c r="S324" s="126">
        <f t="shared" si="160"/>
        <v>0</v>
      </c>
      <c r="T324" s="126">
        <f t="shared" si="161"/>
        <v>0</v>
      </c>
      <c r="U324" s="161">
        <f t="shared" si="162"/>
        <v>0</v>
      </c>
      <c r="V324" s="157">
        <f t="shared" si="163"/>
        <v>0</v>
      </c>
      <c r="W324" s="126">
        <f t="shared" si="164"/>
        <v>0</v>
      </c>
      <c r="X324" s="126">
        <f t="shared" si="165"/>
        <v>0</v>
      </c>
      <c r="Y324" s="161">
        <f t="shared" si="166"/>
        <v>0</v>
      </c>
      <c r="Z324" s="126">
        <f t="shared" si="167"/>
        <v>0</v>
      </c>
      <c r="AA324" s="126">
        <f t="shared" si="168"/>
        <v>0</v>
      </c>
      <c r="AB324" s="165">
        <f t="shared" si="169"/>
        <v>0</v>
      </c>
      <c r="AC324" s="164">
        <f t="shared" si="170"/>
        <v>0</v>
      </c>
    </row>
    <row r="325" spans="1:29" x14ac:dyDescent="0.2">
      <c r="A325" s="10">
        <f>+IF(OR(D325&gt;0,J325&gt;0),MAX(A$14:A324)+1,0)</f>
        <v>0</v>
      </c>
      <c r="B325" s="12"/>
      <c r="C325" s="11"/>
      <c r="D325" s="376"/>
      <c r="E325" s="11"/>
      <c r="F325" s="376"/>
      <c r="G325" s="11"/>
      <c r="H325" s="376"/>
      <c r="I325" s="573">
        <f t="shared" si="153"/>
        <v>0</v>
      </c>
      <c r="J325" s="135">
        <f t="shared" si="154"/>
        <v>0</v>
      </c>
      <c r="K325" s="11"/>
      <c r="L325" s="11"/>
      <c r="M325" s="135">
        <f t="shared" si="155"/>
        <v>0</v>
      </c>
      <c r="N325" s="576"/>
      <c r="O325" s="136">
        <f t="shared" si="156"/>
        <v>0</v>
      </c>
      <c r="P325" s="126">
        <f t="shared" si="157"/>
        <v>0</v>
      </c>
      <c r="Q325" s="126">
        <f t="shared" si="158"/>
        <v>0</v>
      </c>
      <c r="R325" s="161">
        <f t="shared" si="159"/>
        <v>0</v>
      </c>
      <c r="S325" s="126">
        <f t="shared" si="160"/>
        <v>0</v>
      </c>
      <c r="T325" s="126">
        <f t="shared" si="161"/>
        <v>0</v>
      </c>
      <c r="U325" s="161">
        <f t="shared" si="162"/>
        <v>0</v>
      </c>
      <c r="V325" s="157">
        <f t="shared" si="163"/>
        <v>0</v>
      </c>
      <c r="W325" s="126">
        <f t="shared" si="164"/>
        <v>0</v>
      </c>
      <c r="X325" s="126">
        <f t="shared" si="165"/>
        <v>0</v>
      </c>
      <c r="Y325" s="161">
        <f t="shared" si="166"/>
        <v>0</v>
      </c>
      <c r="Z325" s="126">
        <f t="shared" si="167"/>
        <v>0</v>
      </c>
      <c r="AA325" s="126">
        <f t="shared" si="168"/>
        <v>0</v>
      </c>
      <c r="AB325" s="165">
        <f t="shared" si="169"/>
        <v>0</v>
      </c>
      <c r="AC325" s="164">
        <f t="shared" si="170"/>
        <v>0</v>
      </c>
    </row>
    <row r="326" spans="1:29" x14ac:dyDescent="0.2">
      <c r="A326" s="10">
        <f>+IF(OR(D326&gt;0,J326&gt;0),MAX(A$14:A325)+1,0)</f>
        <v>0</v>
      </c>
      <c r="B326" s="12"/>
      <c r="C326" s="11"/>
      <c r="D326" s="376"/>
      <c r="E326" s="11"/>
      <c r="F326" s="376"/>
      <c r="G326" s="11"/>
      <c r="H326" s="376"/>
      <c r="I326" s="573">
        <f t="shared" si="153"/>
        <v>0</v>
      </c>
      <c r="J326" s="135">
        <f t="shared" si="154"/>
        <v>0</v>
      </c>
      <c r="K326" s="11"/>
      <c r="L326" s="11"/>
      <c r="M326" s="135">
        <f t="shared" si="155"/>
        <v>0</v>
      </c>
      <c r="N326" s="576"/>
      <c r="O326" s="136">
        <f t="shared" si="156"/>
        <v>0</v>
      </c>
      <c r="P326" s="126">
        <f t="shared" si="157"/>
        <v>0</v>
      </c>
      <c r="Q326" s="126">
        <f t="shared" si="158"/>
        <v>0</v>
      </c>
      <c r="R326" s="161">
        <f t="shared" si="159"/>
        <v>0</v>
      </c>
      <c r="S326" s="126">
        <f t="shared" si="160"/>
        <v>0</v>
      </c>
      <c r="T326" s="126">
        <f t="shared" si="161"/>
        <v>0</v>
      </c>
      <c r="U326" s="161">
        <f t="shared" si="162"/>
        <v>0</v>
      </c>
      <c r="V326" s="157">
        <f t="shared" si="163"/>
        <v>0</v>
      </c>
      <c r="W326" s="126">
        <f t="shared" si="164"/>
        <v>0</v>
      </c>
      <c r="X326" s="126">
        <f t="shared" si="165"/>
        <v>0</v>
      </c>
      <c r="Y326" s="161">
        <f t="shared" si="166"/>
        <v>0</v>
      </c>
      <c r="Z326" s="126">
        <f t="shared" si="167"/>
        <v>0</v>
      </c>
      <c r="AA326" s="126">
        <f t="shared" si="168"/>
        <v>0</v>
      </c>
      <c r="AB326" s="165">
        <f t="shared" si="169"/>
        <v>0</v>
      </c>
      <c r="AC326" s="164">
        <f t="shared" si="170"/>
        <v>0</v>
      </c>
    </row>
    <row r="327" spans="1:29" x14ac:dyDescent="0.2">
      <c r="A327" s="10">
        <f>+IF(OR(D327&gt;0,J327&gt;0),MAX(A$14:A326)+1,0)</f>
        <v>0</v>
      </c>
      <c r="B327" s="12"/>
      <c r="C327" s="11"/>
      <c r="D327" s="376"/>
      <c r="E327" s="11"/>
      <c r="F327" s="376"/>
      <c r="G327" s="11"/>
      <c r="H327" s="376"/>
      <c r="I327" s="573">
        <f t="shared" si="153"/>
        <v>0</v>
      </c>
      <c r="J327" s="135">
        <f t="shared" si="154"/>
        <v>0</v>
      </c>
      <c r="K327" s="11"/>
      <c r="L327" s="11"/>
      <c r="M327" s="135">
        <f t="shared" si="155"/>
        <v>0</v>
      </c>
      <c r="N327" s="576"/>
      <c r="O327" s="136">
        <f t="shared" si="156"/>
        <v>0</v>
      </c>
      <c r="P327" s="126">
        <f t="shared" si="157"/>
        <v>0</v>
      </c>
      <c r="Q327" s="126">
        <f t="shared" si="158"/>
        <v>0</v>
      </c>
      <c r="R327" s="161">
        <f t="shared" si="159"/>
        <v>0</v>
      </c>
      <c r="S327" s="126">
        <f t="shared" si="160"/>
        <v>0</v>
      </c>
      <c r="T327" s="126">
        <f t="shared" si="161"/>
        <v>0</v>
      </c>
      <c r="U327" s="161">
        <f t="shared" si="162"/>
        <v>0</v>
      </c>
      <c r="V327" s="157">
        <f t="shared" si="163"/>
        <v>0</v>
      </c>
      <c r="W327" s="126">
        <f t="shared" si="164"/>
        <v>0</v>
      </c>
      <c r="X327" s="126">
        <f t="shared" si="165"/>
        <v>0</v>
      </c>
      <c r="Y327" s="161">
        <f t="shared" si="166"/>
        <v>0</v>
      </c>
      <c r="Z327" s="126">
        <f t="shared" si="167"/>
        <v>0</v>
      </c>
      <c r="AA327" s="126">
        <f t="shared" si="168"/>
        <v>0</v>
      </c>
      <c r="AB327" s="165">
        <f t="shared" si="169"/>
        <v>0</v>
      </c>
      <c r="AC327" s="164">
        <f t="shared" si="170"/>
        <v>0</v>
      </c>
    </row>
    <row r="328" spans="1:29" x14ac:dyDescent="0.2">
      <c r="A328" s="10">
        <f>+IF(OR(D328&gt;0,J328&gt;0),MAX(A$14:A327)+1,0)</f>
        <v>0</v>
      </c>
      <c r="B328" s="12"/>
      <c r="C328" s="11"/>
      <c r="D328" s="376"/>
      <c r="E328" s="11"/>
      <c r="F328" s="376"/>
      <c r="G328" s="11"/>
      <c r="H328" s="376"/>
      <c r="I328" s="573">
        <f t="shared" si="153"/>
        <v>0</v>
      </c>
      <c r="J328" s="135">
        <f t="shared" si="154"/>
        <v>0</v>
      </c>
      <c r="K328" s="11"/>
      <c r="L328" s="11"/>
      <c r="M328" s="135">
        <f t="shared" si="155"/>
        <v>0</v>
      </c>
      <c r="N328" s="576"/>
      <c r="O328" s="136">
        <f t="shared" si="156"/>
        <v>0</v>
      </c>
      <c r="P328" s="126">
        <f t="shared" si="157"/>
        <v>0</v>
      </c>
      <c r="Q328" s="126">
        <f t="shared" si="158"/>
        <v>0</v>
      </c>
      <c r="R328" s="161">
        <f t="shared" si="159"/>
        <v>0</v>
      </c>
      <c r="S328" s="126">
        <f t="shared" si="160"/>
        <v>0</v>
      </c>
      <c r="T328" s="126">
        <f t="shared" si="161"/>
        <v>0</v>
      </c>
      <c r="U328" s="161">
        <f t="shared" si="162"/>
        <v>0</v>
      </c>
      <c r="V328" s="157">
        <f t="shared" si="163"/>
        <v>0</v>
      </c>
      <c r="W328" s="126">
        <f t="shared" si="164"/>
        <v>0</v>
      </c>
      <c r="X328" s="126">
        <f t="shared" si="165"/>
        <v>0</v>
      </c>
      <c r="Y328" s="161">
        <f t="shared" si="166"/>
        <v>0</v>
      </c>
      <c r="Z328" s="126">
        <f t="shared" si="167"/>
        <v>0</v>
      </c>
      <c r="AA328" s="126">
        <f t="shared" si="168"/>
        <v>0</v>
      </c>
      <c r="AB328" s="165">
        <f t="shared" si="169"/>
        <v>0</v>
      </c>
      <c r="AC328" s="164">
        <f t="shared" si="170"/>
        <v>0</v>
      </c>
    </row>
    <row r="329" spans="1:29" x14ac:dyDescent="0.2">
      <c r="A329" s="10">
        <f>+IF(OR(D329&gt;0,J329&gt;0),MAX(A$14:A328)+1,0)</f>
        <v>0</v>
      </c>
      <c r="B329" s="12"/>
      <c r="C329" s="11"/>
      <c r="D329" s="376"/>
      <c r="E329" s="11"/>
      <c r="F329" s="376"/>
      <c r="G329" s="11"/>
      <c r="H329" s="376"/>
      <c r="I329" s="573">
        <f t="shared" si="153"/>
        <v>0</v>
      </c>
      <c r="J329" s="135">
        <f t="shared" si="154"/>
        <v>0</v>
      </c>
      <c r="K329" s="11"/>
      <c r="L329" s="11"/>
      <c r="M329" s="135">
        <f t="shared" si="155"/>
        <v>0</v>
      </c>
      <c r="N329" s="576"/>
      <c r="O329" s="136">
        <f t="shared" si="156"/>
        <v>0</v>
      </c>
      <c r="P329" s="126">
        <f t="shared" si="157"/>
        <v>0</v>
      </c>
      <c r="Q329" s="126">
        <f t="shared" si="158"/>
        <v>0</v>
      </c>
      <c r="R329" s="161">
        <f t="shared" si="159"/>
        <v>0</v>
      </c>
      <c r="S329" s="126">
        <f t="shared" si="160"/>
        <v>0</v>
      </c>
      <c r="T329" s="126">
        <f t="shared" si="161"/>
        <v>0</v>
      </c>
      <c r="U329" s="161">
        <f t="shared" si="162"/>
        <v>0</v>
      </c>
      <c r="V329" s="157">
        <f t="shared" si="163"/>
        <v>0</v>
      </c>
      <c r="W329" s="126">
        <f t="shared" si="164"/>
        <v>0</v>
      </c>
      <c r="X329" s="126">
        <f t="shared" si="165"/>
        <v>0</v>
      </c>
      <c r="Y329" s="161">
        <f t="shared" si="166"/>
        <v>0</v>
      </c>
      <c r="Z329" s="126">
        <f t="shared" si="167"/>
        <v>0</v>
      </c>
      <c r="AA329" s="126">
        <f t="shared" si="168"/>
        <v>0</v>
      </c>
      <c r="AB329" s="165">
        <f t="shared" si="169"/>
        <v>0</v>
      </c>
      <c r="AC329" s="164">
        <f t="shared" si="170"/>
        <v>0</v>
      </c>
    </row>
    <row r="330" spans="1:29" x14ac:dyDescent="0.2">
      <c r="A330" s="10">
        <f>+IF(OR(D330&gt;0,J330&gt;0),MAX(A$14:A329)+1,0)</f>
        <v>0</v>
      </c>
      <c r="B330" s="12"/>
      <c r="C330" s="11"/>
      <c r="D330" s="376"/>
      <c r="E330" s="11"/>
      <c r="F330" s="376"/>
      <c r="G330" s="11"/>
      <c r="H330" s="376"/>
      <c r="I330" s="573">
        <f t="shared" si="153"/>
        <v>0</v>
      </c>
      <c r="J330" s="135">
        <f t="shared" si="154"/>
        <v>0</v>
      </c>
      <c r="K330" s="11"/>
      <c r="L330" s="11"/>
      <c r="M330" s="135">
        <f t="shared" si="155"/>
        <v>0</v>
      </c>
      <c r="N330" s="576"/>
      <c r="O330" s="136">
        <f t="shared" si="156"/>
        <v>0</v>
      </c>
      <c r="P330" s="126">
        <f t="shared" si="157"/>
        <v>0</v>
      </c>
      <c r="Q330" s="126">
        <f t="shared" si="158"/>
        <v>0</v>
      </c>
      <c r="R330" s="161">
        <f t="shared" si="159"/>
        <v>0</v>
      </c>
      <c r="S330" s="126">
        <f t="shared" si="160"/>
        <v>0</v>
      </c>
      <c r="T330" s="126">
        <f t="shared" si="161"/>
        <v>0</v>
      </c>
      <c r="U330" s="161">
        <f t="shared" si="162"/>
        <v>0</v>
      </c>
      <c r="V330" s="157">
        <f t="shared" si="163"/>
        <v>0</v>
      </c>
      <c r="W330" s="126">
        <f t="shared" si="164"/>
        <v>0</v>
      </c>
      <c r="X330" s="126">
        <f t="shared" si="165"/>
        <v>0</v>
      </c>
      <c r="Y330" s="161">
        <f t="shared" si="166"/>
        <v>0</v>
      </c>
      <c r="Z330" s="126">
        <f t="shared" si="167"/>
        <v>0</v>
      </c>
      <c r="AA330" s="126">
        <f t="shared" si="168"/>
        <v>0</v>
      </c>
      <c r="AB330" s="165">
        <f t="shared" si="169"/>
        <v>0</v>
      </c>
      <c r="AC330" s="164">
        <f t="shared" si="170"/>
        <v>0</v>
      </c>
    </row>
    <row r="331" spans="1:29" x14ac:dyDescent="0.2">
      <c r="A331" s="10">
        <f>+IF(OR(D331&gt;0,J331&gt;0),MAX(A$14:A330)+1,0)</f>
        <v>0</v>
      </c>
      <c r="B331" s="12"/>
      <c r="C331" s="11"/>
      <c r="D331" s="376"/>
      <c r="E331" s="11"/>
      <c r="F331" s="376"/>
      <c r="G331" s="11"/>
      <c r="H331" s="376"/>
      <c r="I331" s="573">
        <f t="shared" si="153"/>
        <v>0</v>
      </c>
      <c r="J331" s="135">
        <f t="shared" si="154"/>
        <v>0</v>
      </c>
      <c r="K331" s="11"/>
      <c r="L331" s="11"/>
      <c r="M331" s="135">
        <f t="shared" si="155"/>
        <v>0</v>
      </c>
      <c r="N331" s="576"/>
      <c r="O331" s="136">
        <f t="shared" si="156"/>
        <v>0</v>
      </c>
      <c r="P331" s="126">
        <f t="shared" si="157"/>
        <v>0</v>
      </c>
      <c r="Q331" s="126">
        <f t="shared" si="158"/>
        <v>0</v>
      </c>
      <c r="R331" s="161">
        <f t="shared" si="159"/>
        <v>0</v>
      </c>
      <c r="S331" s="126">
        <f t="shared" si="160"/>
        <v>0</v>
      </c>
      <c r="T331" s="126">
        <f t="shared" si="161"/>
        <v>0</v>
      </c>
      <c r="U331" s="161">
        <f t="shared" si="162"/>
        <v>0</v>
      </c>
      <c r="V331" s="157">
        <f t="shared" si="163"/>
        <v>0</v>
      </c>
      <c r="W331" s="126">
        <f t="shared" si="164"/>
        <v>0</v>
      </c>
      <c r="X331" s="126">
        <f t="shared" si="165"/>
        <v>0</v>
      </c>
      <c r="Y331" s="161">
        <f t="shared" si="166"/>
        <v>0</v>
      </c>
      <c r="Z331" s="126">
        <f t="shared" si="167"/>
        <v>0</v>
      </c>
      <c r="AA331" s="126">
        <f t="shared" si="168"/>
        <v>0</v>
      </c>
      <c r="AB331" s="165">
        <f t="shared" si="169"/>
        <v>0</v>
      </c>
      <c r="AC331" s="164">
        <f t="shared" si="170"/>
        <v>0</v>
      </c>
    </row>
    <row r="332" spans="1:29" x14ac:dyDescent="0.2">
      <c r="A332" s="10">
        <f>+IF(OR(D332&gt;0,J332&gt;0),MAX(A$14:A331)+1,0)</f>
        <v>0</v>
      </c>
      <c r="B332" s="12"/>
      <c r="C332" s="11"/>
      <c r="D332" s="376"/>
      <c r="E332" s="11"/>
      <c r="F332" s="376"/>
      <c r="G332" s="11"/>
      <c r="H332" s="376"/>
      <c r="I332" s="573">
        <f t="shared" si="153"/>
        <v>0</v>
      </c>
      <c r="J332" s="135">
        <f t="shared" si="154"/>
        <v>0</v>
      </c>
      <c r="K332" s="11"/>
      <c r="L332" s="11"/>
      <c r="M332" s="135">
        <f t="shared" si="155"/>
        <v>0</v>
      </c>
      <c r="N332" s="576"/>
      <c r="O332" s="136">
        <f t="shared" si="156"/>
        <v>0</v>
      </c>
      <c r="P332" s="126">
        <f t="shared" si="157"/>
        <v>0</v>
      </c>
      <c r="Q332" s="126">
        <f t="shared" si="158"/>
        <v>0</v>
      </c>
      <c r="R332" s="161">
        <f t="shared" si="159"/>
        <v>0</v>
      </c>
      <c r="S332" s="126">
        <f t="shared" si="160"/>
        <v>0</v>
      </c>
      <c r="T332" s="126">
        <f t="shared" si="161"/>
        <v>0</v>
      </c>
      <c r="U332" s="161">
        <f t="shared" si="162"/>
        <v>0</v>
      </c>
      <c r="V332" s="157">
        <f t="shared" si="163"/>
        <v>0</v>
      </c>
      <c r="W332" s="126">
        <f t="shared" si="164"/>
        <v>0</v>
      </c>
      <c r="X332" s="126">
        <f t="shared" si="165"/>
        <v>0</v>
      </c>
      <c r="Y332" s="161">
        <f t="shared" si="166"/>
        <v>0</v>
      </c>
      <c r="Z332" s="126">
        <f t="shared" si="167"/>
        <v>0</v>
      </c>
      <c r="AA332" s="126">
        <f t="shared" si="168"/>
        <v>0</v>
      </c>
      <c r="AB332" s="165">
        <f t="shared" si="169"/>
        <v>0</v>
      </c>
      <c r="AC332" s="164">
        <f t="shared" si="170"/>
        <v>0</v>
      </c>
    </row>
    <row r="333" spans="1:29" x14ac:dyDescent="0.2">
      <c r="A333" s="10">
        <f>+IF(OR(D333&gt;0,J333&gt;0),MAX(A$14:A332)+1,0)</f>
        <v>0</v>
      </c>
      <c r="B333" s="12"/>
      <c r="C333" s="11"/>
      <c r="D333" s="376"/>
      <c r="E333" s="11"/>
      <c r="F333" s="376"/>
      <c r="G333" s="11"/>
      <c r="H333" s="376"/>
      <c r="I333" s="573">
        <f t="shared" si="153"/>
        <v>0</v>
      </c>
      <c r="J333" s="135">
        <f t="shared" si="154"/>
        <v>0</v>
      </c>
      <c r="K333" s="11"/>
      <c r="L333" s="11"/>
      <c r="M333" s="135">
        <f t="shared" si="155"/>
        <v>0</v>
      </c>
      <c r="N333" s="576"/>
      <c r="O333" s="136">
        <f t="shared" si="156"/>
        <v>0</v>
      </c>
      <c r="P333" s="126">
        <f t="shared" si="157"/>
        <v>0</v>
      </c>
      <c r="Q333" s="126">
        <f t="shared" si="158"/>
        <v>0</v>
      </c>
      <c r="R333" s="161">
        <f t="shared" si="159"/>
        <v>0</v>
      </c>
      <c r="S333" s="126">
        <f t="shared" si="160"/>
        <v>0</v>
      </c>
      <c r="T333" s="126">
        <f t="shared" si="161"/>
        <v>0</v>
      </c>
      <c r="U333" s="161">
        <f t="shared" si="162"/>
        <v>0</v>
      </c>
      <c r="V333" s="157">
        <f t="shared" si="163"/>
        <v>0</v>
      </c>
      <c r="W333" s="126">
        <f t="shared" si="164"/>
        <v>0</v>
      </c>
      <c r="X333" s="126">
        <f t="shared" si="165"/>
        <v>0</v>
      </c>
      <c r="Y333" s="161">
        <f t="shared" si="166"/>
        <v>0</v>
      </c>
      <c r="Z333" s="126">
        <f t="shared" si="167"/>
        <v>0</v>
      </c>
      <c r="AA333" s="126">
        <f t="shared" si="168"/>
        <v>0</v>
      </c>
      <c r="AB333" s="165">
        <f t="shared" si="169"/>
        <v>0</v>
      </c>
      <c r="AC333" s="164">
        <f t="shared" si="170"/>
        <v>0</v>
      </c>
    </row>
    <row r="334" spans="1:29" x14ac:dyDescent="0.2">
      <c r="A334" s="10">
        <f>+IF(OR(D334&gt;0,J334&gt;0),MAX(A$14:A333)+1,0)</f>
        <v>0</v>
      </c>
      <c r="B334" s="12"/>
      <c r="C334" s="11"/>
      <c r="D334" s="376"/>
      <c r="E334" s="11"/>
      <c r="F334" s="376"/>
      <c r="G334" s="11"/>
      <c r="H334" s="376"/>
      <c r="I334" s="573">
        <f t="shared" si="153"/>
        <v>0</v>
      </c>
      <c r="J334" s="135">
        <f t="shared" si="154"/>
        <v>0</v>
      </c>
      <c r="K334" s="11"/>
      <c r="L334" s="11"/>
      <c r="M334" s="135">
        <f t="shared" si="155"/>
        <v>0</v>
      </c>
      <c r="N334" s="576"/>
      <c r="O334" s="136">
        <f t="shared" si="156"/>
        <v>0</v>
      </c>
      <c r="P334" s="126">
        <f t="shared" si="157"/>
        <v>0</v>
      </c>
      <c r="Q334" s="126">
        <f t="shared" si="158"/>
        <v>0</v>
      </c>
      <c r="R334" s="161">
        <f t="shared" si="159"/>
        <v>0</v>
      </c>
      <c r="S334" s="126">
        <f t="shared" si="160"/>
        <v>0</v>
      </c>
      <c r="T334" s="126">
        <f t="shared" si="161"/>
        <v>0</v>
      </c>
      <c r="U334" s="161">
        <f t="shared" si="162"/>
        <v>0</v>
      </c>
      <c r="V334" s="157">
        <f t="shared" si="163"/>
        <v>0</v>
      </c>
      <c r="W334" s="126">
        <f t="shared" si="164"/>
        <v>0</v>
      </c>
      <c r="X334" s="126">
        <f t="shared" si="165"/>
        <v>0</v>
      </c>
      <c r="Y334" s="161">
        <f t="shared" si="166"/>
        <v>0</v>
      </c>
      <c r="Z334" s="126">
        <f t="shared" si="167"/>
        <v>0</v>
      </c>
      <c r="AA334" s="126">
        <f t="shared" si="168"/>
        <v>0</v>
      </c>
      <c r="AB334" s="165">
        <f t="shared" si="169"/>
        <v>0</v>
      </c>
      <c r="AC334" s="164">
        <f t="shared" si="170"/>
        <v>0</v>
      </c>
    </row>
    <row r="335" spans="1:29" x14ac:dyDescent="0.2">
      <c r="A335" s="10">
        <f>+IF(OR(D335&gt;0,J335&gt;0),MAX(A$14:A334)+1,0)</f>
        <v>0</v>
      </c>
      <c r="B335" s="12"/>
      <c r="C335" s="11"/>
      <c r="D335" s="376"/>
      <c r="E335" s="11"/>
      <c r="F335" s="376"/>
      <c r="G335" s="11"/>
      <c r="H335" s="376"/>
      <c r="I335" s="573">
        <f t="shared" si="153"/>
        <v>0</v>
      </c>
      <c r="J335" s="135">
        <f t="shared" si="154"/>
        <v>0</v>
      </c>
      <c r="K335" s="11"/>
      <c r="L335" s="11"/>
      <c r="M335" s="135">
        <f t="shared" si="155"/>
        <v>0</v>
      </c>
      <c r="N335" s="576"/>
      <c r="O335" s="136">
        <f t="shared" si="156"/>
        <v>0</v>
      </c>
      <c r="P335" s="126">
        <f t="shared" si="157"/>
        <v>0</v>
      </c>
      <c r="Q335" s="126">
        <f t="shared" si="158"/>
        <v>0</v>
      </c>
      <c r="R335" s="161">
        <f t="shared" si="159"/>
        <v>0</v>
      </c>
      <c r="S335" s="126">
        <f t="shared" si="160"/>
        <v>0</v>
      </c>
      <c r="T335" s="126">
        <f t="shared" si="161"/>
        <v>0</v>
      </c>
      <c r="U335" s="161">
        <f t="shared" si="162"/>
        <v>0</v>
      </c>
      <c r="V335" s="157">
        <f t="shared" si="163"/>
        <v>0</v>
      </c>
      <c r="W335" s="126">
        <f t="shared" si="164"/>
        <v>0</v>
      </c>
      <c r="X335" s="126">
        <f t="shared" si="165"/>
        <v>0</v>
      </c>
      <c r="Y335" s="161">
        <f t="shared" si="166"/>
        <v>0</v>
      </c>
      <c r="Z335" s="126">
        <f t="shared" si="167"/>
        <v>0</v>
      </c>
      <c r="AA335" s="126">
        <f t="shared" si="168"/>
        <v>0</v>
      </c>
      <c r="AB335" s="165">
        <f t="shared" si="169"/>
        <v>0</v>
      </c>
      <c r="AC335" s="164">
        <f t="shared" si="170"/>
        <v>0</v>
      </c>
    </row>
    <row r="336" spans="1:29" ht="56.25" x14ac:dyDescent="0.2">
      <c r="B336" s="133" t="s">
        <v>51</v>
      </c>
      <c r="C336" s="134">
        <f>+SUM(C337:C341)</f>
        <v>0</v>
      </c>
      <c r="D336" s="134">
        <f t="shared" ref="D336:I336" si="171">+SUM(D337:D341)</f>
        <v>0</v>
      </c>
      <c r="E336" s="134">
        <f t="shared" si="171"/>
        <v>0</v>
      </c>
      <c r="F336" s="134">
        <f t="shared" si="171"/>
        <v>0</v>
      </c>
      <c r="G336" s="134">
        <f t="shared" si="171"/>
        <v>0</v>
      </c>
      <c r="H336" s="134">
        <f t="shared" si="171"/>
        <v>0</v>
      </c>
      <c r="I336" s="134">
        <f t="shared" si="171"/>
        <v>0</v>
      </c>
      <c r="J336" s="134">
        <f t="shared" ref="J336:R336" si="172">+SUM(J337:J341)</f>
        <v>0</v>
      </c>
      <c r="K336" s="134">
        <f t="shared" si="172"/>
        <v>0</v>
      </c>
      <c r="L336" s="134">
        <f t="shared" si="172"/>
        <v>0</v>
      </c>
      <c r="M336" s="134">
        <f t="shared" si="172"/>
        <v>0</v>
      </c>
      <c r="N336" s="341"/>
      <c r="O336" s="134">
        <f t="shared" si="172"/>
        <v>0</v>
      </c>
      <c r="P336" s="200">
        <f t="shared" si="172"/>
        <v>0</v>
      </c>
      <c r="Q336" s="200">
        <f t="shared" si="172"/>
        <v>0</v>
      </c>
      <c r="R336" s="200">
        <f t="shared" si="172"/>
        <v>0</v>
      </c>
      <c r="S336" s="200">
        <f t="shared" ref="S336:AC336" si="173">+SUM(S337:S341)</f>
        <v>0</v>
      </c>
      <c r="T336" s="200">
        <f t="shared" si="173"/>
        <v>0</v>
      </c>
      <c r="U336" s="200">
        <f t="shared" si="173"/>
        <v>0</v>
      </c>
      <c r="V336" s="200">
        <f t="shared" si="173"/>
        <v>0</v>
      </c>
      <c r="W336" s="200">
        <f t="shared" si="173"/>
        <v>0</v>
      </c>
      <c r="X336" s="200">
        <f t="shared" si="173"/>
        <v>0</v>
      </c>
      <c r="Y336" s="200">
        <f t="shared" si="173"/>
        <v>0</v>
      </c>
      <c r="Z336" s="200">
        <f t="shared" si="173"/>
        <v>0</v>
      </c>
      <c r="AA336" s="200">
        <f t="shared" si="173"/>
        <v>0</v>
      </c>
      <c r="AB336" s="200">
        <f t="shared" si="173"/>
        <v>0</v>
      </c>
      <c r="AC336" s="200">
        <f t="shared" si="173"/>
        <v>0</v>
      </c>
    </row>
    <row r="337" spans="1:31" x14ac:dyDescent="0.2">
      <c r="A337" s="10">
        <f>+IF(OR(D337&gt;0,J337&gt;0),MAX(A$14:A336)+1,0)</f>
        <v>0</v>
      </c>
      <c r="B337" s="12"/>
      <c r="C337" s="11"/>
      <c r="D337" s="376"/>
      <c r="E337" s="11"/>
      <c r="F337" s="376"/>
      <c r="G337" s="11"/>
      <c r="H337" s="376"/>
      <c r="I337" s="573">
        <f t="shared" ref="I337:J341" si="174">+E337+G337</f>
        <v>0</v>
      </c>
      <c r="J337" s="135">
        <f t="shared" si="174"/>
        <v>0</v>
      </c>
      <c r="K337" s="11"/>
      <c r="L337" s="11"/>
      <c r="M337" s="135">
        <f>+K337+L337</f>
        <v>0</v>
      </c>
      <c r="N337" s="576"/>
      <c r="O337" s="136">
        <f>+M337*N337</f>
        <v>0</v>
      </c>
      <c r="P337" s="126">
        <f>+O337*C337</f>
        <v>0</v>
      </c>
      <c r="Q337" s="126">
        <f>+O337*E337+O337*G337*0.8</f>
        <v>0</v>
      </c>
      <c r="R337" s="161">
        <f>+P337+Q337</f>
        <v>0</v>
      </c>
      <c r="S337" s="126">
        <f>+($O337-$AD$6)/$AD$8*C337</f>
        <v>0</v>
      </c>
      <c r="T337" s="126">
        <f>+($O337-$AD$6)/$AD$8*E337+($O337-$AD$6)/$AD$8*G337*0.8</f>
        <v>0</v>
      </c>
      <c r="U337" s="161">
        <f>+S337+T337</f>
        <v>0</v>
      </c>
      <c r="V337" s="157">
        <f>+U337*AE$10</f>
        <v>0</v>
      </c>
      <c r="W337" s="126">
        <f>+O337*D337</f>
        <v>0</v>
      </c>
      <c r="X337" s="126">
        <f>+O337*F337+O337*H337*0.8</f>
        <v>0</v>
      </c>
      <c r="Y337" s="161">
        <f>+W337+X337</f>
        <v>0</v>
      </c>
      <c r="Z337" s="126">
        <f>+($O337-$AD$6)/$AD$8*$D337</f>
        <v>0</v>
      </c>
      <c r="AA337" s="126">
        <f>+($O337-$AD$6)/$AD$8*$F337+($O337-$AD$6)/$AD$8*$H337*0.8</f>
        <v>0</v>
      </c>
      <c r="AB337" s="165">
        <f>+Z337+AA337</f>
        <v>0</v>
      </c>
      <c r="AC337" s="164">
        <f>+AB337*AF$10</f>
        <v>0</v>
      </c>
    </row>
    <row r="338" spans="1:31" x14ac:dyDescent="0.2">
      <c r="A338" s="10">
        <f>+IF(OR(D338&gt;0,J338&gt;0),MAX(A$14:A337)+1,0)</f>
        <v>0</v>
      </c>
      <c r="B338" s="12"/>
      <c r="C338" s="11"/>
      <c r="D338" s="376"/>
      <c r="E338" s="11"/>
      <c r="F338" s="376"/>
      <c r="G338" s="11"/>
      <c r="H338" s="376"/>
      <c r="I338" s="573">
        <f t="shared" si="174"/>
        <v>0</v>
      </c>
      <c r="J338" s="135">
        <f t="shared" si="174"/>
        <v>0</v>
      </c>
      <c r="K338" s="11"/>
      <c r="L338" s="11"/>
      <c r="M338" s="135">
        <f>+K338+L338</f>
        <v>0</v>
      </c>
      <c r="N338" s="576"/>
      <c r="O338" s="136">
        <f>+M338*N338</f>
        <v>0</v>
      </c>
      <c r="P338" s="126">
        <f>+O338*C338</f>
        <v>0</v>
      </c>
      <c r="Q338" s="126">
        <f>+O338*E338+O338*G338*0.8</f>
        <v>0</v>
      </c>
      <c r="R338" s="161">
        <f>+P338+Q338</f>
        <v>0</v>
      </c>
      <c r="S338" s="126">
        <f>+($O338-$AD$6)/$AD$8*C338</f>
        <v>0</v>
      </c>
      <c r="T338" s="126">
        <f>+($O338-$AD$6)/$AD$8*E338+($O338-$AD$6)/$AD$8*G338*0.8</f>
        <v>0</v>
      </c>
      <c r="U338" s="161">
        <f>+S338+T338</f>
        <v>0</v>
      </c>
      <c r="V338" s="157">
        <f>+U338*AE$10</f>
        <v>0</v>
      </c>
      <c r="W338" s="126">
        <f>+O338*D338</f>
        <v>0</v>
      </c>
      <c r="X338" s="126">
        <f>+O338*F338+O338*H338*0.8</f>
        <v>0</v>
      </c>
      <c r="Y338" s="161">
        <f>+W338+X338</f>
        <v>0</v>
      </c>
      <c r="Z338" s="126">
        <f>+($O338-$AD$6)/$AD$8*$D338</f>
        <v>0</v>
      </c>
      <c r="AA338" s="126">
        <f>+($O338-$AD$6)/$AD$8*$F338+($O338-$AD$6)/$AD$8*$H338*0.8</f>
        <v>0</v>
      </c>
      <c r="AB338" s="165">
        <f>+Z338+AA338</f>
        <v>0</v>
      </c>
      <c r="AC338" s="164">
        <f>+AB338*AF$10</f>
        <v>0</v>
      </c>
    </row>
    <row r="339" spans="1:31" x14ac:dyDescent="0.2">
      <c r="A339" s="10">
        <f>+IF(OR(D339&gt;0,J339&gt;0),MAX(A$14:A338)+1,0)</f>
        <v>0</v>
      </c>
      <c r="B339" s="12"/>
      <c r="C339" s="11"/>
      <c r="D339" s="376"/>
      <c r="E339" s="11"/>
      <c r="F339" s="376"/>
      <c r="G339" s="11"/>
      <c r="H339" s="376"/>
      <c r="I339" s="573">
        <f t="shared" si="174"/>
        <v>0</v>
      </c>
      <c r="J339" s="135">
        <f t="shared" si="174"/>
        <v>0</v>
      </c>
      <c r="K339" s="11"/>
      <c r="L339" s="11"/>
      <c r="M339" s="135">
        <f>+K339+L339</f>
        <v>0</v>
      </c>
      <c r="N339" s="576"/>
      <c r="O339" s="136">
        <f>+M339*N339</f>
        <v>0</v>
      </c>
      <c r="P339" s="126">
        <f>+O339*C339</f>
        <v>0</v>
      </c>
      <c r="Q339" s="126">
        <f>+O339*E339+O339*G339*0.8</f>
        <v>0</v>
      </c>
      <c r="R339" s="161">
        <f>+P339+Q339</f>
        <v>0</v>
      </c>
      <c r="S339" s="126">
        <f>+($O339-$AD$6)/$AD$8*C339</f>
        <v>0</v>
      </c>
      <c r="T339" s="126">
        <f>+($O339-$AD$6)/$AD$8*E339+($O339-$AD$6)/$AD$8*G339*0.8</f>
        <v>0</v>
      </c>
      <c r="U339" s="161">
        <f>+S339+T339</f>
        <v>0</v>
      </c>
      <c r="V339" s="157">
        <f>+U339*AE$10</f>
        <v>0</v>
      </c>
      <c r="W339" s="126">
        <f>+O339*D339</f>
        <v>0</v>
      </c>
      <c r="X339" s="126">
        <f>+O339*F339+O339*H339*0.8</f>
        <v>0</v>
      </c>
      <c r="Y339" s="161">
        <f>+W339+X339</f>
        <v>0</v>
      </c>
      <c r="Z339" s="126">
        <f>+($O339-$AD$6)/$AD$8*$D339</f>
        <v>0</v>
      </c>
      <c r="AA339" s="126">
        <f>+($O339-$AD$6)/$AD$8*$F339+($O339-$AD$6)/$AD$8*$H339*0.8</f>
        <v>0</v>
      </c>
      <c r="AB339" s="165">
        <f>+Z339+AA339</f>
        <v>0</v>
      </c>
      <c r="AC339" s="164">
        <f>+AB339*AF$10</f>
        <v>0</v>
      </c>
    </row>
    <row r="340" spans="1:31" x14ac:dyDescent="0.2">
      <c r="A340" s="10">
        <f>+IF(OR(D340&gt;0,J340&gt;0),MAX(A$14:A339)+1,0)</f>
        <v>0</v>
      </c>
      <c r="B340" s="12"/>
      <c r="C340" s="11"/>
      <c r="D340" s="376"/>
      <c r="E340" s="11"/>
      <c r="F340" s="376"/>
      <c r="G340" s="11"/>
      <c r="H340" s="376"/>
      <c r="I340" s="573">
        <f t="shared" si="174"/>
        <v>0</v>
      </c>
      <c r="J340" s="135">
        <f t="shared" si="174"/>
        <v>0</v>
      </c>
      <c r="K340" s="11"/>
      <c r="L340" s="11"/>
      <c r="M340" s="135">
        <f>+K340+L340</f>
        <v>0</v>
      </c>
      <c r="N340" s="576"/>
      <c r="O340" s="136">
        <f>+M340*N340</f>
        <v>0</v>
      </c>
      <c r="P340" s="126">
        <f>+O340*C340</f>
        <v>0</v>
      </c>
      <c r="Q340" s="126">
        <f>+O340*E340+O340*G340*0.8</f>
        <v>0</v>
      </c>
      <c r="R340" s="161">
        <f>+P340+Q340</f>
        <v>0</v>
      </c>
      <c r="S340" s="126">
        <f>+($O340-$AD$6)/$AD$8*C340</f>
        <v>0</v>
      </c>
      <c r="T340" s="126">
        <f>+($O340-$AD$6)/$AD$8*E340+($O340-$AD$6)/$AD$8*G340*0.8</f>
        <v>0</v>
      </c>
      <c r="U340" s="161">
        <f>+S340+T340</f>
        <v>0</v>
      </c>
      <c r="V340" s="157">
        <f>+U340*AE$10</f>
        <v>0</v>
      </c>
      <c r="W340" s="126">
        <f>+O340*D340</f>
        <v>0</v>
      </c>
      <c r="X340" s="126">
        <f>+O340*F340+O340*H340*0.8</f>
        <v>0</v>
      </c>
      <c r="Y340" s="161">
        <f>+W340+X340</f>
        <v>0</v>
      </c>
      <c r="Z340" s="126">
        <f>+($O340-$AD$6)/$AD$8*$D340</f>
        <v>0</v>
      </c>
      <c r="AA340" s="126">
        <f>+($O340-$AD$6)/$AD$8*$F340+($O340-$AD$6)/$AD$8*$H340*0.8</f>
        <v>0</v>
      </c>
      <c r="AB340" s="165">
        <f>+Z340+AA340</f>
        <v>0</v>
      </c>
      <c r="AC340" s="164">
        <f>+AB340*AF$10</f>
        <v>0</v>
      </c>
    </row>
    <row r="341" spans="1:31" x14ac:dyDescent="0.2">
      <c r="A341" s="10">
        <f>+IF(OR(D341&gt;0,J341&gt;0),MAX(A$14:A340)+1,0)</f>
        <v>0</v>
      </c>
      <c r="B341" s="12"/>
      <c r="C341" s="11"/>
      <c r="D341" s="376"/>
      <c r="E341" s="11"/>
      <c r="F341" s="376"/>
      <c r="G341" s="11"/>
      <c r="H341" s="376"/>
      <c r="I341" s="573">
        <f t="shared" si="174"/>
        <v>0</v>
      </c>
      <c r="J341" s="135">
        <f t="shared" si="174"/>
        <v>0</v>
      </c>
      <c r="K341" s="11"/>
      <c r="L341" s="11"/>
      <c r="M341" s="135">
        <f>+K341+L341</f>
        <v>0</v>
      </c>
      <c r="N341" s="576"/>
      <c r="O341" s="136">
        <f>+M341*N341</f>
        <v>0</v>
      </c>
      <c r="P341" s="126">
        <f>+O341*C341</f>
        <v>0</v>
      </c>
      <c r="Q341" s="126">
        <f>+O341*E341+O341*G341*0.8</f>
        <v>0</v>
      </c>
      <c r="R341" s="161">
        <f>+P341+Q341</f>
        <v>0</v>
      </c>
      <c r="S341" s="126">
        <f>+($O341-$AD$6)/$AD$8*C341</f>
        <v>0</v>
      </c>
      <c r="T341" s="126">
        <f>+($O341-$AD$6)/$AD$8*E341+($O341-$AD$6)/$AD$8*G341*0.8</f>
        <v>0</v>
      </c>
      <c r="U341" s="161">
        <f>+S341+T341</f>
        <v>0</v>
      </c>
      <c r="V341" s="157">
        <f>+U341*AE$10</f>
        <v>0</v>
      </c>
      <c r="W341" s="126">
        <f>+O341*D341</f>
        <v>0</v>
      </c>
      <c r="X341" s="126">
        <f>+O341*F341+O341*H341*0.8</f>
        <v>0</v>
      </c>
      <c r="Y341" s="161">
        <f>+W341+X341</f>
        <v>0</v>
      </c>
      <c r="Z341" s="126">
        <f>+($O341-$AD$6)/$AD$8*$D341</f>
        <v>0</v>
      </c>
      <c r="AA341" s="126">
        <f>+($O341-$AD$6)/$AD$8*$F341+($O341-$AD$6)/$AD$8*$H341*0.8</f>
        <v>0</v>
      </c>
      <c r="AB341" s="165">
        <f>+Z341+AA341</f>
        <v>0</v>
      </c>
      <c r="AC341" s="164">
        <f>+AB341*AF$10</f>
        <v>0</v>
      </c>
    </row>
    <row r="342" spans="1:31" ht="56.25" x14ac:dyDescent="0.2">
      <c r="B342" s="133" t="s">
        <v>16</v>
      </c>
      <c r="C342" s="134">
        <f>+SUM(C343:C347)</f>
        <v>0</v>
      </c>
      <c r="D342" s="134">
        <f t="shared" ref="D342:I342" si="175">+SUM(D343:D347)</f>
        <v>0</v>
      </c>
      <c r="E342" s="134">
        <f t="shared" si="175"/>
        <v>0</v>
      </c>
      <c r="F342" s="134">
        <f t="shared" si="175"/>
        <v>0</v>
      </c>
      <c r="G342" s="134">
        <f t="shared" si="175"/>
        <v>0</v>
      </c>
      <c r="H342" s="134">
        <f t="shared" si="175"/>
        <v>0</v>
      </c>
      <c r="I342" s="134">
        <f t="shared" si="175"/>
        <v>0</v>
      </c>
      <c r="J342" s="134">
        <f t="shared" ref="J342:R342" si="176">+SUM(J343:J347)</f>
        <v>0</v>
      </c>
      <c r="K342" s="134">
        <f t="shared" si="176"/>
        <v>0</v>
      </c>
      <c r="L342" s="134">
        <f t="shared" si="176"/>
        <v>0</v>
      </c>
      <c r="M342" s="134">
        <f t="shared" si="176"/>
        <v>0</v>
      </c>
      <c r="N342" s="341"/>
      <c r="O342" s="134">
        <f t="shared" si="176"/>
        <v>0</v>
      </c>
      <c r="P342" s="200">
        <f t="shared" si="176"/>
        <v>0</v>
      </c>
      <c r="Q342" s="200">
        <f t="shared" si="176"/>
        <v>0</v>
      </c>
      <c r="R342" s="200">
        <f t="shared" si="176"/>
        <v>0</v>
      </c>
      <c r="S342" s="200">
        <f t="shared" ref="S342:AC342" si="177">+SUM(S343:S347)</f>
        <v>0</v>
      </c>
      <c r="T342" s="200">
        <f t="shared" si="177"/>
        <v>0</v>
      </c>
      <c r="U342" s="200">
        <f t="shared" si="177"/>
        <v>0</v>
      </c>
      <c r="V342" s="200">
        <f t="shared" si="177"/>
        <v>0</v>
      </c>
      <c r="W342" s="200">
        <f t="shared" si="177"/>
        <v>0</v>
      </c>
      <c r="X342" s="200">
        <f t="shared" si="177"/>
        <v>0</v>
      </c>
      <c r="Y342" s="200">
        <f t="shared" si="177"/>
        <v>0</v>
      </c>
      <c r="Z342" s="200">
        <f t="shared" si="177"/>
        <v>0</v>
      </c>
      <c r="AA342" s="200">
        <f t="shared" si="177"/>
        <v>0</v>
      </c>
      <c r="AB342" s="200">
        <f t="shared" si="177"/>
        <v>0</v>
      </c>
      <c r="AC342" s="200">
        <f t="shared" si="177"/>
        <v>0</v>
      </c>
    </row>
    <row r="343" spans="1:31" x14ac:dyDescent="0.2">
      <c r="A343" s="10">
        <f>+IF(OR(D343&gt;0,J343&gt;0),MAX(A$14:A342)+1,0)</f>
        <v>0</v>
      </c>
      <c r="B343" s="12"/>
      <c r="C343" s="11"/>
      <c r="D343" s="376"/>
      <c r="E343" s="11"/>
      <c r="F343" s="376"/>
      <c r="G343" s="11"/>
      <c r="H343" s="376"/>
      <c r="I343" s="573">
        <f t="shared" ref="I343:J349" si="178">+E343+G343</f>
        <v>0</v>
      </c>
      <c r="J343" s="135">
        <f t="shared" si="178"/>
        <v>0</v>
      </c>
      <c r="K343" s="11"/>
      <c r="L343" s="11"/>
      <c r="M343" s="135">
        <f t="shared" ref="M343:M349" si="179">+K343+L343</f>
        <v>0</v>
      </c>
      <c r="N343" s="576"/>
      <c r="O343" s="136">
        <f t="shared" ref="O343:O349" si="180">+M343*N343</f>
        <v>0</v>
      </c>
      <c r="P343" s="126">
        <f t="shared" ref="P343:P349" si="181">+O343*C343</f>
        <v>0</v>
      </c>
      <c r="Q343" s="126">
        <f t="shared" ref="Q343:Q349" si="182">+O343*E343+O343*G343*0.8</f>
        <v>0</v>
      </c>
      <c r="R343" s="161">
        <f t="shared" ref="R343:R349" si="183">+P343+Q343</f>
        <v>0</v>
      </c>
      <c r="S343" s="126">
        <f t="shared" ref="S343:S349" si="184">+($O343-$AD$6)/$AD$8*C343</f>
        <v>0</v>
      </c>
      <c r="T343" s="126">
        <f t="shared" ref="T343:T349" si="185">+($O343-$AD$6)/$AD$8*E343+($O343-$AD$6)/$AD$8*G343*0.8</f>
        <v>0</v>
      </c>
      <c r="U343" s="161">
        <f t="shared" ref="U343:U349" si="186">+S343+T343</f>
        <v>0</v>
      </c>
      <c r="V343" s="157">
        <f t="shared" ref="V343:V349" si="187">+U343*AE$10</f>
        <v>0</v>
      </c>
      <c r="W343" s="126">
        <f t="shared" ref="W343:W349" si="188">+O343*D343</f>
        <v>0</v>
      </c>
      <c r="X343" s="126">
        <f t="shared" ref="X343:X349" si="189">+O343*F343+O343*H343*0.8</f>
        <v>0</v>
      </c>
      <c r="Y343" s="161">
        <f t="shared" ref="Y343:Y349" si="190">+W343+X343</f>
        <v>0</v>
      </c>
      <c r="Z343" s="126">
        <f t="shared" ref="Z343:Z349" si="191">+($O343-$AD$6)/$AD$8*$D343</f>
        <v>0</v>
      </c>
      <c r="AA343" s="126">
        <f t="shared" ref="AA343:AA349" si="192">+($O343-$AD$6)/$AD$8*$F343+($O343-$AD$6)/$AD$8*$H343*0.8</f>
        <v>0</v>
      </c>
      <c r="AB343" s="165">
        <f t="shared" ref="AB343:AB349" si="193">+Z343+AA343</f>
        <v>0</v>
      </c>
      <c r="AC343" s="164">
        <f t="shared" ref="AC343:AC349" si="194">+AB343*AF$10</f>
        <v>0</v>
      </c>
    </row>
    <row r="344" spans="1:31" x14ac:dyDescent="0.2">
      <c r="A344" s="10">
        <f>+IF(OR(D344&gt;0,J344&gt;0),MAX(A$14:A343)+1,0)</f>
        <v>0</v>
      </c>
      <c r="B344" s="12"/>
      <c r="C344" s="11"/>
      <c r="D344" s="376"/>
      <c r="E344" s="11"/>
      <c r="F344" s="376"/>
      <c r="G344" s="11"/>
      <c r="H344" s="376"/>
      <c r="I344" s="573">
        <f t="shared" si="178"/>
        <v>0</v>
      </c>
      <c r="J344" s="135">
        <f t="shared" si="178"/>
        <v>0</v>
      </c>
      <c r="K344" s="11"/>
      <c r="L344" s="11"/>
      <c r="M344" s="135">
        <f t="shared" si="179"/>
        <v>0</v>
      </c>
      <c r="N344" s="576"/>
      <c r="O344" s="136">
        <f t="shared" si="180"/>
        <v>0</v>
      </c>
      <c r="P344" s="126">
        <f t="shared" si="181"/>
        <v>0</v>
      </c>
      <c r="Q344" s="126">
        <f t="shared" si="182"/>
        <v>0</v>
      </c>
      <c r="R344" s="161">
        <f t="shared" si="183"/>
        <v>0</v>
      </c>
      <c r="S344" s="126">
        <f t="shared" si="184"/>
        <v>0</v>
      </c>
      <c r="T344" s="126">
        <f t="shared" si="185"/>
        <v>0</v>
      </c>
      <c r="U344" s="161">
        <f t="shared" si="186"/>
        <v>0</v>
      </c>
      <c r="V344" s="157">
        <f t="shared" si="187"/>
        <v>0</v>
      </c>
      <c r="W344" s="126">
        <f t="shared" si="188"/>
        <v>0</v>
      </c>
      <c r="X344" s="126">
        <f t="shared" si="189"/>
        <v>0</v>
      </c>
      <c r="Y344" s="161">
        <f t="shared" si="190"/>
        <v>0</v>
      </c>
      <c r="Z344" s="126">
        <f t="shared" si="191"/>
        <v>0</v>
      </c>
      <c r="AA344" s="126">
        <f t="shared" si="192"/>
        <v>0</v>
      </c>
      <c r="AB344" s="165">
        <f t="shared" si="193"/>
        <v>0</v>
      </c>
      <c r="AC344" s="164">
        <f t="shared" si="194"/>
        <v>0</v>
      </c>
    </row>
    <row r="345" spans="1:31" x14ac:dyDescent="0.2">
      <c r="A345" s="10">
        <f>+IF(OR(D345&gt;0,J345&gt;0),MAX(A$14:A344)+1,0)</f>
        <v>0</v>
      </c>
      <c r="B345" s="12"/>
      <c r="C345" s="11"/>
      <c r="D345" s="376"/>
      <c r="E345" s="11"/>
      <c r="F345" s="376"/>
      <c r="G345" s="11"/>
      <c r="H345" s="376"/>
      <c r="I345" s="573">
        <f t="shared" si="178"/>
        <v>0</v>
      </c>
      <c r="J345" s="135">
        <f t="shared" si="178"/>
        <v>0</v>
      </c>
      <c r="K345" s="11"/>
      <c r="L345" s="11"/>
      <c r="M345" s="135">
        <f t="shared" si="179"/>
        <v>0</v>
      </c>
      <c r="N345" s="576"/>
      <c r="O345" s="136">
        <f t="shared" si="180"/>
        <v>0</v>
      </c>
      <c r="P345" s="126">
        <f t="shared" si="181"/>
        <v>0</v>
      </c>
      <c r="Q345" s="126">
        <f t="shared" si="182"/>
        <v>0</v>
      </c>
      <c r="R345" s="161">
        <f t="shared" si="183"/>
        <v>0</v>
      </c>
      <c r="S345" s="126">
        <f t="shared" si="184"/>
        <v>0</v>
      </c>
      <c r="T345" s="126">
        <f t="shared" si="185"/>
        <v>0</v>
      </c>
      <c r="U345" s="161">
        <f t="shared" si="186"/>
        <v>0</v>
      </c>
      <c r="V345" s="157">
        <f t="shared" si="187"/>
        <v>0</v>
      </c>
      <c r="W345" s="126">
        <f t="shared" si="188"/>
        <v>0</v>
      </c>
      <c r="X345" s="126">
        <f t="shared" si="189"/>
        <v>0</v>
      </c>
      <c r="Y345" s="161">
        <f t="shared" si="190"/>
        <v>0</v>
      </c>
      <c r="Z345" s="126">
        <f t="shared" si="191"/>
        <v>0</v>
      </c>
      <c r="AA345" s="126">
        <f t="shared" si="192"/>
        <v>0</v>
      </c>
      <c r="AB345" s="165">
        <f t="shared" si="193"/>
        <v>0</v>
      </c>
      <c r="AC345" s="164">
        <f t="shared" si="194"/>
        <v>0</v>
      </c>
    </row>
    <row r="346" spans="1:31" x14ac:dyDescent="0.2">
      <c r="A346" s="10">
        <f>+IF(OR(D346&gt;0,J346&gt;0),MAX(A$14:A345)+1,0)</f>
        <v>0</v>
      </c>
      <c r="B346" s="12"/>
      <c r="C346" s="11"/>
      <c r="D346" s="376"/>
      <c r="E346" s="11"/>
      <c r="F346" s="376"/>
      <c r="G346" s="11"/>
      <c r="H346" s="376"/>
      <c r="I346" s="573">
        <f t="shared" si="178"/>
        <v>0</v>
      </c>
      <c r="J346" s="135">
        <f t="shared" si="178"/>
        <v>0</v>
      </c>
      <c r="K346" s="11"/>
      <c r="L346" s="11"/>
      <c r="M346" s="135">
        <f t="shared" si="179"/>
        <v>0</v>
      </c>
      <c r="N346" s="576"/>
      <c r="O346" s="136">
        <f t="shared" si="180"/>
        <v>0</v>
      </c>
      <c r="P346" s="126">
        <f t="shared" si="181"/>
        <v>0</v>
      </c>
      <c r="Q346" s="126">
        <f t="shared" si="182"/>
        <v>0</v>
      </c>
      <c r="R346" s="161">
        <f t="shared" si="183"/>
        <v>0</v>
      </c>
      <c r="S346" s="126">
        <f t="shared" si="184"/>
        <v>0</v>
      </c>
      <c r="T346" s="126">
        <f t="shared" si="185"/>
        <v>0</v>
      </c>
      <c r="U346" s="161">
        <f t="shared" si="186"/>
        <v>0</v>
      </c>
      <c r="V346" s="157">
        <f t="shared" si="187"/>
        <v>0</v>
      </c>
      <c r="W346" s="126">
        <f t="shared" si="188"/>
        <v>0</v>
      </c>
      <c r="X346" s="126">
        <f t="shared" si="189"/>
        <v>0</v>
      </c>
      <c r="Y346" s="161">
        <f t="shared" si="190"/>
        <v>0</v>
      </c>
      <c r="Z346" s="126">
        <f t="shared" si="191"/>
        <v>0</v>
      </c>
      <c r="AA346" s="126">
        <f t="shared" si="192"/>
        <v>0</v>
      </c>
      <c r="AB346" s="165">
        <f t="shared" si="193"/>
        <v>0</v>
      </c>
      <c r="AC346" s="164">
        <f t="shared" si="194"/>
        <v>0</v>
      </c>
    </row>
    <row r="347" spans="1:31" x14ac:dyDescent="0.2">
      <c r="A347" s="10">
        <f>+IF(OR(D347&gt;0,J347&gt;0),MAX(A$14:A346)+1,0)</f>
        <v>0</v>
      </c>
      <c r="B347" s="12"/>
      <c r="C347" s="11"/>
      <c r="D347" s="376"/>
      <c r="E347" s="11"/>
      <c r="F347" s="376"/>
      <c r="G347" s="11"/>
      <c r="H347" s="376"/>
      <c r="I347" s="573">
        <f t="shared" si="178"/>
        <v>0</v>
      </c>
      <c r="J347" s="135">
        <f t="shared" si="178"/>
        <v>0</v>
      </c>
      <c r="K347" s="11"/>
      <c r="L347" s="11"/>
      <c r="M347" s="135">
        <f t="shared" si="179"/>
        <v>0</v>
      </c>
      <c r="N347" s="576"/>
      <c r="O347" s="136">
        <f t="shared" si="180"/>
        <v>0</v>
      </c>
      <c r="P347" s="126">
        <f t="shared" si="181"/>
        <v>0</v>
      </c>
      <c r="Q347" s="126">
        <f t="shared" si="182"/>
        <v>0</v>
      </c>
      <c r="R347" s="161">
        <f t="shared" si="183"/>
        <v>0</v>
      </c>
      <c r="S347" s="126">
        <f t="shared" si="184"/>
        <v>0</v>
      </c>
      <c r="T347" s="126">
        <f t="shared" si="185"/>
        <v>0</v>
      </c>
      <c r="U347" s="161">
        <f t="shared" si="186"/>
        <v>0</v>
      </c>
      <c r="V347" s="157">
        <f t="shared" si="187"/>
        <v>0</v>
      </c>
      <c r="W347" s="126">
        <f t="shared" si="188"/>
        <v>0</v>
      </c>
      <c r="X347" s="126">
        <f t="shared" si="189"/>
        <v>0</v>
      </c>
      <c r="Y347" s="161">
        <f t="shared" si="190"/>
        <v>0</v>
      </c>
      <c r="Z347" s="126">
        <f t="shared" si="191"/>
        <v>0</v>
      </c>
      <c r="AA347" s="126">
        <f t="shared" si="192"/>
        <v>0</v>
      </c>
      <c r="AB347" s="165">
        <f t="shared" si="193"/>
        <v>0</v>
      </c>
      <c r="AC347" s="164">
        <f t="shared" si="194"/>
        <v>0</v>
      </c>
    </row>
    <row r="348" spans="1:31" ht="33.75" x14ac:dyDescent="0.2">
      <c r="A348" s="10">
        <f>+IF(OR(D348&gt;0,J348&gt;0),MAX(A$14:A347)+1,0)</f>
        <v>0</v>
      </c>
      <c r="B348" s="139" t="s">
        <v>4</v>
      </c>
      <c r="C348" s="201"/>
      <c r="D348" s="387"/>
      <c r="E348" s="201"/>
      <c r="F348" s="387"/>
      <c r="G348" s="201"/>
      <c r="H348" s="387"/>
      <c r="I348" s="573">
        <f t="shared" si="178"/>
        <v>0</v>
      </c>
      <c r="J348" s="573">
        <f t="shared" si="178"/>
        <v>0</v>
      </c>
      <c r="K348" s="387"/>
      <c r="L348" s="387"/>
      <c r="M348" s="573">
        <f t="shared" si="179"/>
        <v>0</v>
      </c>
      <c r="N348" s="387"/>
      <c r="O348" s="136">
        <f t="shared" si="180"/>
        <v>0</v>
      </c>
      <c r="P348" s="136">
        <f t="shared" si="181"/>
        <v>0</v>
      </c>
      <c r="Q348" s="136">
        <f t="shared" si="182"/>
        <v>0</v>
      </c>
      <c r="R348" s="198">
        <f t="shared" si="183"/>
        <v>0</v>
      </c>
      <c r="S348" s="198">
        <f t="shared" si="184"/>
        <v>0</v>
      </c>
      <c r="T348" s="198">
        <f t="shared" si="185"/>
        <v>0</v>
      </c>
      <c r="U348" s="198">
        <f t="shared" si="186"/>
        <v>0</v>
      </c>
      <c r="V348" s="198">
        <f t="shared" si="187"/>
        <v>0</v>
      </c>
      <c r="W348" s="198">
        <f t="shared" si="188"/>
        <v>0</v>
      </c>
      <c r="X348" s="198">
        <f t="shared" si="189"/>
        <v>0</v>
      </c>
      <c r="Y348" s="198">
        <f t="shared" si="190"/>
        <v>0</v>
      </c>
      <c r="Z348" s="198">
        <f t="shared" si="191"/>
        <v>0</v>
      </c>
      <c r="AA348" s="198">
        <f t="shared" si="192"/>
        <v>0</v>
      </c>
      <c r="AB348" s="199">
        <f t="shared" si="193"/>
        <v>0</v>
      </c>
      <c r="AC348" s="199">
        <f t="shared" si="194"/>
        <v>0</v>
      </c>
    </row>
    <row r="349" spans="1:31" ht="34.5" thickBot="1" x14ac:dyDescent="0.25">
      <c r="A349" s="10">
        <f>+IF(OR(D349&gt;0,J349&gt;0),MAX(A$14:A348)+1,0)</f>
        <v>0</v>
      </c>
      <c r="B349" s="139" t="s">
        <v>17</v>
      </c>
      <c r="C349" s="201"/>
      <c r="D349" s="387"/>
      <c r="E349" s="201"/>
      <c r="F349" s="387"/>
      <c r="G349" s="201"/>
      <c r="H349" s="387"/>
      <c r="I349" s="573">
        <f t="shared" si="178"/>
        <v>0</v>
      </c>
      <c r="J349" s="573">
        <f t="shared" si="178"/>
        <v>0</v>
      </c>
      <c r="K349" s="387"/>
      <c r="L349" s="387"/>
      <c r="M349" s="573">
        <f t="shared" si="179"/>
        <v>0</v>
      </c>
      <c r="N349" s="387"/>
      <c r="O349" s="136">
        <f t="shared" si="180"/>
        <v>0</v>
      </c>
      <c r="P349" s="136">
        <f t="shared" si="181"/>
        <v>0</v>
      </c>
      <c r="Q349" s="136">
        <f t="shared" si="182"/>
        <v>0</v>
      </c>
      <c r="R349" s="198">
        <f t="shared" si="183"/>
        <v>0</v>
      </c>
      <c r="S349" s="198">
        <f t="shared" si="184"/>
        <v>0</v>
      </c>
      <c r="T349" s="198">
        <f t="shared" si="185"/>
        <v>0</v>
      </c>
      <c r="U349" s="198">
        <f t="shared" si="186"/>
        <v>0</v>
      </c>
      <c r="V349" s="198">
        <f t="shared" si="187"/>
        <v>0</v>
      </c>
      <c r="W349" s="198">
        <f t="shared" si="188"/>
        <v>0</v>
      </c>
      <c r="X349" s="198">
        <f t="shared" si="189"/>
        <v>0</v>
      </c>
      <c r="Y349" s="198">
        <f t="shared" si="190"/>
        <v>0</v>
      </c>
      <c r="Z349" s="198">
        <f t="shared" si="191"/>
        <v>0</v>
      </c>
      <c r="AA349" s="198">
        <f t="shared" si="192"/>
        <v>0</v>
      </c>
      <c r="AB349" s="199">
        <f t="shared" si="193"/>
        <v>0</v>
      </c>
      <c r="AC349" s="199">
        <f t="shared" si="194"/>
        <v>0</v>
      </c>
    </row>
    <row r="350" spans="1:31" ht="12" thickBot="1" x14ac:dyDescent="0.25">
      <c r="B350" s="80" t="s">
        <v>56</v>
      </c>
      <c r="C350" s="78">
        <f>+C197+C298+C336+C342+C348+C349</f>
        <v>0</v>
      </c>
      <c r="D350" s="78">
        <f t="shared" ref="D350:M350" si="195">+D197+D298+D336+D342+D348+D349</f>
        <v>0</v>
      </c>
      <c r="E350" s="78">
        <f t="shared" si="195"/>
        <v>0</v>
      </c>
      <c r="F350" s="78">
        <f t="shared" si="195"/>
        <v>0</v>
      </c>
      <c r="G350" s="78">
        <f t="shared" si="195"/>
        <v>0</v>
      </c>
      <c r="H350" s="78">
        <f t="shared" si="195"/>
        <v>0</v>
      </c>
      <c r="I350" s="78">
        <f t="shared" si="195"/>
        <v>0</v>
      </c>
      <c r="J350" s="78">
        <f t="shared" si="195"/>
        <v>0</v>
      </c>
      <c r="K350" s="78">
        <f t="shared" si="195"/>
        <v>0</v>
      </c>
      <c r="L350" s="78">
        <f t="shared" si="195"/>
        <v>0</v>
      </c>
      <c r="M350" s="78">
        <f t="shared" si="195"/>
        <v>0</v>
      </c>
      <c r="N350" s="78"/>
      <c r="O350" s="131">
        <f>+O197+O298+O336+O342+O348+O349</f>
        <v>0</v>
      </c>
      <c r="P350" s="197">
        <f>+P197+P298+P336+P342+P348+P349</f>
        <v>0</v>
      </c>
      <c r="Q350" s="197">
        <f>+Q197+Q298+Q336+Q342+Q348+Q349</f>
        <v>0</v>
      </c>
      <c r="R350" s="197">
        <f>+R197+R298+R336+R342+R348+R349</f>
        <v>0</v>
      </c>
      <c r="S350" s="197">
        <f t="shared" ref="S350:AC350" si="196">+S197+S298+S336+S342+S348+S349</f>
        <v>0</v>
      </c>
      <c r="T350" s="197">
        <f t="shared" si="196"/>
        <v>0</v>
      </c>
      <c r="U350" s="197">
        <f t="shared" si="196"/>
        <v>0</v>
      </c>
      <c r="V350" s="197">
        <f t="shared" si="196"/>
        <v>0</v>
      </c>
      <c r="W350" s="197">
        <f t="shared" si="196"/>
        <v>0</v>
      </c>
      <c r="X350" s="197">
        <f t="shared" si="196"/>
        <v>0</v>
      </c>
      <c r="Y350" s="197">
        <f t="shared" si="196"/>
        <v>0</v>
      </c>
      <c r="Z350" s="197">
        <f t="shared" si="196"/>
        <v>0</v>
      </c>
      <c r="AA350" s="197">
        <f t="shared" si="196"/>
        <v>0</v>
      </c>
      <c r="AB350" s="197">
        <f t="shared" si="196"/>
        <v>0</v>
      </c>
      <c r="AC350" s="197">
        <f t="shared" si="196"/>
        <v>0</v>
      </c>
    </row>
    <row r="351" spans="1:31" ht="12" thickBot="1" x14ac:dyDescent="0.25">
      <c r="B351" s="81" t="s">
        <v>13</v>
      </c>
      <c r="C351" s="79">
        <f>C195+C350</f>
        <v>0</v>
      </c>
      <c r="D351" s="79">
        <f t="shared" ref="D351:M351" si="197">D195+D350</f>
        <v>0</v>
      </c>
      <c r="E351" s="79">
        <f t="shared" si="197"/>
        <v>0</v>
      </c>
      <c r="F351" s="79">
        <f t="shared" si="197"/>
        <v>0</v>
      </c>
      <c r="G351" s="79">
        <f t="shared" si="197"/>
        <v>0</v>
      </c>
      <c r="H351" s="79">
        <f t="shared" si="197"/>
        <v>0</v>
      </c>
      <c r="I351" s="79">
        <f t="shared" si="197"/>
        <v>0</v>
      </c>
      <c r="J351" s="79">
        <f t="shared" si="197"/>
        <v>0</v>
      </c>
      <c r="K351" s="79">
        <f t="shared" si="197"/>
        <v>0</v>
      </c>
      <c r="L351" s="79">
        <f t="shared" si="197"/>
        <v>0</v>
      </c>
      <c r="M351" s="79">
        <f t="shared" si="197"/>
        <v>0</v>
      </c>
      <c r="N351" s="79"/>
      <c r="O351" s="130">
        <f>O195+O350</f>
        <v>0</v>
      </c>
      <c r="P351" s="130">
        <f>P195+P350</f>
        <v>0</v>
      </c>
      <c r="Q351" s="130">
        <f>Q195+Q350</f>
        <v>0</v>
      </c>
      <c r="R351" s="130">
        <f>R195+R350</f>
        <v>0</v>
      </c>
      <c r="S351" s="130">
        <f t="shared" ref="S351:AC351" si="198">S195+S350</f>
        <v>0</v>
      </c>
      <c r="T351" s="130">
        <f t="shared" si="198"/>
        <v>0</v>
      </c>
      <c r="U351" s="130">
        <f t="shared" si="198"/>
        <v>0</v>
      </c>
      <c r="V351" s="130">
        <f t="shared" si="198"/>
        <v>0</v>
      </c>
      <c r="W351" s="130">
        <f t="shared" si="198"/>
        <v>0</v>
      </c>
      <c r="X351" s="130">
        <f t="shared" si="198"/>
        <v>0</v>
      </c>
      <c r="Y351" s="130">
        <f t="shared" si="198"/>
        <v>0</v>
      </c>
      <c r="Z351" s="130">
        <f t="shared" si="198"/>
        <v>0</v>
      </c>
      <c r="AA351" s="130">
        <f t="shared" si="198"/>
        <v>0</v>
      </c>
      <c r="AB351" s="130">
        <f t="shared" si="198"/>
        <v>0</v>
      </c>
      <c r="AC351" s="130">
        <f t="shared" si="198"/>
        <v>0</v>
      </c>
    </row>
    <row r="352" spans="1:31" x14ac:dyDescent="0.2">
      <c r="X352" s="126"/>
      <c r="Y352" s="345"/>
      <c r="Z352" s="126"/>
      <c r="AC352" s="126"/>
      <c r="AE352" s="126"/>
    </row>
    <row r="353" spans="2:29" x14ac:dyDescent="0.2">
      <c r="B353" s="59"/>
      <c r="C353" s="59"/>
      <c r="X353" s="126"/>
      <c r="Y353" s="345"/>
      <c r="Z353" s="126"/>
    </row>
    <row r="354" spans="2:29" ht="12" x14ac:dyDescent="0.2">
      <c r="B354" s="59"/>
      <c r="C354" s="59"/>
      <c r="D354" s="347"/>
      <c r="X354" s="126"/>
      <c r="Y354" s="345"/>
      <c r="Z354" s="126"/>
    </row>
    <row r="355" spans="2:29" ht="12" x14ac:dyDescent="0.2">
      <c r="B355" s="59"/>
      <c r="C355" s="59"/>
      <c r="D355" s="388"/>
      <c r="X355" s="126"/>
      <c r="Y355" s="345"/>
      <c r="Z355" s="126"/>
    </row>
    <row r="356" spans="2:29" ht="12" x14ac:dyDescent="0.2">
      <c r="B356" s="59"/>
      <c r="C356" s="59"/>
      <c r="D356" s="389"/>
      <c r="X356" s="126"/>
      <c r="Y356" s="345"/>
      <c r="Z356" s="126"/>
    </row>
    <row r="357" spans="2:29" hidden="1" x14ac:dyDescent="0.2">
      <c r="B357" s="59">
        <f>+COLUMN(B:B)</f>
        <v>2</v>
      </c>
      <c r="C357" s="59">
        <f t="shared" ref="C357:AC357" si="199">+COLUMN(C:C)</f>
        <v>3</v>
      </c>
      <c r="D357" s="59">
        <f t="shared" si="199"/>
        <v>4</v>
      </c>
      <c r="E357" s="59">
        <f t="shared" si="199"/>
        <v>5</v>
      </c>
      <c r="F357" s="59">
        <f t="shared" si="199"/>
        <v>6</v>
      </c>
      <c r="G357" s="59">
        <f t="shared" si="199"/>
        <v>7</v>
      </c>
      <c r="H357" s="59">
        <f t="shared" si="199"/>
        <v>8</v>
      </c>
      <c r="I357" s="59">
        <f t="shared" si="199"/>
        <v>9</v>
      </c>
      <c r="J357" s="59">
        <f t="shared" si="199"/>
        <v>10</v>
      </c>
      <c r="K357" s="59">
        <f t="shared" si="199"/>
        <v>11</v>
      </c>
      <c r="L357" s="59">
        <f t="shared" si="199"/>
        <v>12</v>
      </c>
      <c r="M357" s="59">
        <f t="shared" si="199"/>
        <v>13</v>
      </c>
      <c r="N357" s="59">
        <f t="shared" si="199"/>
        <v>14</v>
      </c>
      <c r="O357" s="59">
        <f t="shared" si="199"/>
        <v>15</v>
      </c>
      <c r="P357" s="59">
        <f t="shared" si="199"/>
        <v>16</v>
      </c>
      <c r="Q357" s="59">
        <f t="shared" si="199"/>
        <v>17</v>
      </c>
      <c r="R357" s="59">
        <f t="shared" si="199"/>
        <v>18</v>
      </c>
      <c r="S357" s="59">
        <f t="shared" si="199"/>
        <v>19</v>
      </c>
      <c r="T357" s="59">
        <f t="shared" si="199"/>
        <v>20</v>
      </c>
      <c r="U357" s="59">
        <f t="shared" si="199"/>
        <v>21</v>
      </c>
      <c r="V357" s="59">
        <f t="shared" si="199"/>
        <v>22</v>
      </c>
      <c r="W357" s="59">
        <f t="shared" si="199"/>
        <v>23</v>
      </c>
      <c r="X357" s="59">
        <f t="shared" si="199"/>
        <v>24</v>
      </c>
      <c r="Y357" s="59">
        <f t="shared" si="199"/>
        <v>25</v>
      </c>
      <c r="Z357" s="59">
        <f t="shared" si="199"/>
        <v>26</v>
      </c>
      <c r="AA357" s="59">
        <f t="shared" si="199"/>
        <v>27</v>
      </c>
      <c r="AB357" s="59">
        <f t="shared" si="199"/>
        <v>28</v>
      </c>
      <c r="AC357" s="59">
        <f t="shared" si="199"/>
        <v>29</v>
      </c>
    </row>
    <row r="358" spans="2:29" ht="12" x14ac:dyDescent="0.2">
      <c r="B358" s="59"/>
      <c r="C358" s="59"/>
      <c r="D358" s="389"/>
      <c r="X358" s="126"/>
      <c r="Y358" s="345"/>
      <c r="Z358" s="126"/>
    </row>
    <row r="359" spans="2:29" ht="12" x14ac:dyDescent="0.2">
      <c r="B359" s="59"/>
      <c r="C359" s="59"/>
      <c r="D359" s="389"/>
      <c r="X359" s="126"/>
      <c r="Y359" s="345"/>
      <c r="Z359" s="126"/>
    </row>
    <row r="360" spans="2:29" x14ac:dyDescent="0.2">
      <c r="B360" s="59"/>
      <c r="C360" s="59"/>
      <c r="X360" s="126"/>
      <c r="Y360" s="345"/>
      <c r="Z360" s="126"/>
    </row>
    <row r="361" spans="2:29" x14ac:dyDescent="0.2">
      <c r="B361" s="59"/>
      <c r="C361" s="59"/>
      <c r="X361" s="126"/>
      <c r="Y361" s="345"/>
      <c r="Z361" s="126"/>
    </row>
    <row r="362" spans="2:29" x14ac:dyDescent="0.2">
      <c r="B362" s="59"/>
      <c r="C362" s="59"/>
      <c r="X362" s="126"/>
      <c r="Y362" s="345"/>
      <c r="Z362" s="126"/>
    </row>
    <row r="363" spans="2:29" x14ac:dyDescent="0.2">
      <c r="B363" s="59"/>
      <c r="C363" s="59"/>
      <c r="D363" s="59"/>
      <c r="E363" s="59"/>
      <c r="F363" s="59"/>
      <c r="G363" s="59"/>
      <c r="AC363" s="126"/>
    </row>
    <row r="364" spans="2:29" x14ac:dyDescent="0.2">
      <c r="B364" s="59"/>
      <c r="C364" s="59"/>
      <c r="D364" s="59"/>
      <c r="E364" s="59"/>
      <c r="F364" s="59"/>
      <c r="G364" s="59"/>
      <c r="AC364" s="126"/>
    </row>
    <row r="365" spans="2:29" x14ac:dyDescent="0.2">
      <c r="B365" s="59"/>
      <c r="C365" s="59"/>
      <c r="D365" s="59"/>
      <c r="E365" s="59"/>
      <c r="F365" s="59"/>
      <c r="G365" s="59"/>
    </row>
    <row r="366" spans="2:29" x14ac:dyDescent="0.2">
      <c r="B366" s="59"/>
      <c r="C366" s="59"/>
      <c r="D366" s="59"/>
      <c r="E366" s="59"/>
      <c r="F366" s="59"/>
      <c r="G366" s="59"/>
    </row>
    <row r="367" spans="2:29" x14ac:dyDescent="0.2">
      <c r="B367" s="59"/>
      <c r="C367" s="59"/>
      <c r="D367" s="59"/>
      <c r="E367" s="59"/>
      <c r="F367" s="59"/>
      <c r="G367" s="59"/>
    </row>
    <row r="368" spans="2:29" x14ac:dyDescent="0.2">
      <c r="B368" s="59"/>
      <c r="C368" s="59"/>
      <c r="D368" s="59"/>
      <c r="E368" s="59"/>
      <c r="F368" s="59"/>
      <c r="G368" s="59"/>
    </row>
    <row r="369" spans="2:7" x14ac:dyDescent="0.2">
      <c r="B369" s="59"/>
      <c r="C369" s="59"/>
      <c r="D369" s="59"/>
      <c r="E369" s="59"/>
      <c r="F369" s="59"/>
      <c r="G369" s="59"/>
    </row>
  </sheetData>
  <sheetProtection algorithmName="SHA-512" hashValue="hwLyuLSRdyXUIVlEMwrWKZD72uD9o/tih8gjk98ACIT8K0fK4QTOikjz9xqDzgnVM9u/Y1Vof2gNuLVm3ijlHw==" saltValue="9csSaVHMGYG4+3UGHJoBiw==" spinCount="100000" sheet="1" formatColumns="0" formatRows="0"/>
  <mergeCells count="15">
    <mergeCell ref="W11:Y11"/>
    <mergeCell ref="Z11:AC11"/>
    <mergeCell ref="M11:M12"/>
    <mergeCell ref="O11:O12"/>
    <mergeCell ref="N11:N12"/>
    <mergeCell ref="P11:R11"/>
    <mergeCell ref="S11:V11"/>
    <mergeCell ref="J11:J12"/>
    <mergeCell ref="K11:L11"/>
    <mergeCell ref="C2:H2"/>
    <mergeCell ref="B11:B12"/>
    <mergeCell ref="C11:D11"/>
    <mergeCell ref="E11:F11"/>
    <mergeCell ref="G11:H11"/>
    <mergeCell ref="I11:I12"/>
  </mergeCells>
  <conditionalFormatting sqref="D15:D195">
    <cfRule type="expression" dxfId="27" priority="23">
      <formula>OR(AND(C15&gt;0,D15=0),C15&gt;D15)</formula>
    </cfRule>
  </conditionalFormatting>
  <conditionalFormatting sqref="F15:F195">
    <cfRule type="expression" dxfId="26" priority="22">
      <formula>OR(AND(E15&gt;0,F15=0),E15&gt;F15)</formula>
    </cfRule>
  </conditionalFormatting>
  <conditionalFormatting sqref="H15:H195">
    <cfRule type="expression" dxfId="25" priority="21">
      <formula>OR(AND(G15&gt;0,H15=0),G15&gt;H15)</formula>
    </cfRule>
  </conditionalFormatting>
  <conditionalFormatting sqref="D198:D297">
    <cfRule type="expression" dxfId="24" priority="18">
      <formula>OR(AND(C198&gt;0,D198=0),C198&gt;D198)</formula>
    </cfRule>
  </conditionalFormatting>
  <conditionalFormatting sqref="D197:D297">
    <cfRule type="expression" dxfId="23" priority="17">
      <formula>OR(AND(C197&gt;0,D197=0),C197&gt;D197)</formula>
    </cfRule>
  </conditionalFormatting>
  <conditionalFormatting sqref="F198:F297">
    <cfRule type="expression" dxfId="22" priority="16">
      <formula>OR(AND(E198&gt;0,F198=0),E198&gt;F198)</formula>
    </cfRule>
  </conditionalFormatting>
  <conditionalFormatting sqref="F197:F297">
    <cfRule type="expression" dxfId="21" priority="15">
      <formula>OR(AND(E197&gt;0,F197=0),E197&gt;F197)</formula>
    </cfRule>
  </conditionalFormatting>
  <conditionalFormatting sqref="H198:H297">
    <cfRule type="expression" dxfId="20" priority="14">
      <formula>OR(AND(G198&gt;0,H198=0),G198&gt;H198)</formula>
    </cfRule>
  </conditionalFormatting>
  <conditionalFormatting sqref="H197:H297">
    <cfRule type="expression" dxfId="19" priority="13">
      <formula>OR(AND(G197&gt;0,H197=0),G197&gt;H197)</formula>
    </cfRule>
  </conditionalFormatting>
  <conditionalFormatting sqref="D298:D336">
    <cfRule type="expression" dxfId="18" priority="12">
      <formula>OR(AND(C298&gt;0,D298=0),C298&gt;D298)</formula>
    </cfRule>
  </conditionalFormatting>
  <conditionalFormatting sqref="F298:F336">
    <cfRule type="expression" dxfId="17" priority="11">
      <formula>OR(AND(E298&gt;0,F298=0),E298&gt;F298)</formula>
    </cfRule>
  </conditionalFormatting>
  <conditionalFormatting sqref="H298:H336">
    <cfRule type="expression" dxfId="16" priority="10">
      <formula>OR(AND(G298&gt;0,H298=0),G298&gt;H298)</formula>
    </cfRule>
  </conditionalFormatting>
  <conditionalFormatting sqref="D337:D342">
    <cfRule type="expression" dxfId="15" priority="9">
      <formula>OR(AND(C337&gt;0,D337=0),C337&gt;D337)</formula>
    </cfRule>
  </conditionalFormatting>
  <conditionalFormatting sqref="F337:F342">
    <cfRule type="expression" dxfId="14" priority="8">
      <formula>OR(AND(E337&gt;0,F337=0),E337&gt;F337)</formula>
    </cfRule>
  </conditionalFormatting>
  <conditionalFormatting sqref="H337:H342">
    <cfRule type="expression" dxfId="13" priority="7">
      <formula>OR(AND(G337&gt;0,H337=0),G337&gt;H337)</formula>
    </cfRule>
  </conditionalFormatting>
  <conditionalFormatting sqref="D343:D347">
    <cfRule type="expression" dxfId="12" priority="6">
      <formula>OR(AND(C343&gt;0,D343=0),C343&gt;D343)</formula>
    </cfRule>
  </conditionalFormatting>
  <conditionalFormatting sqref="F343:F347">
    <cfRule type="expression" dxfId="11" priority="5">
      <formula>OR(AND(E343&gt;0,F343=0),E343&gt;F343)</formula>
    </cfRule>
  </conditionalFormatting>
  <conditionalFormatting sqref="H343:H347">
    <cfRule type="expression" dxfId="10" priority="4">
      <formula>OR(AND(G343&gt;0,H343=0),G343&gt;H343)</formula>
    </cfRule>
  </conditionalFormatting>
  <conditionalFormatting sqref="D348:D349">
    <cfRule type="expression" dxfId="9" priority="3">
      <formula>OR(AND(C348&gt;0,D348=0),C348&gt;D348)</formula>
    </cfRule>
  </conditionalFormatting>
  <conditionalFormatting sqref="F348:F349">
    <cfRule type="expression" dxfId="8" priority="2">
      <formula>OR(AND(E348&gt;0,F348=0),E348&gt;F348)</formula>
    </cfRule>
  </conditionalFormatting>
  <conditionalFormatting sqref="H348:H349">
    <cfRule type="expression" dxfId="7" priority="1">
      <formula>OR(AND(G348&gt;0,H348=0),G348&gt;H348)</formula>
    </cfRule>
  </conditionalFormatting>
  <pageMargins left="0.11811023622047245" right="0.11811023622047245" top="0.35433070866141736" bottom="0.15748031496062992" header="0.31496062992125984" footer="0.31496062992125984"/>
  <pageSetup paperSize="9" scale="70" orientation="landscape" r:id="rId1"/>
  <rowBreaks count="1" manualBreakCount="1">
    <brk id="195" max="16383" man="1"/>
  </rowBreaks>
  <colBreaks count="1" manualBreakCount="1">
    <brk id="15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"/>
  <sheetViews>
    <sheetView zoomScaleNormal="100" workbookViewId="0">
      <pane xSplit="3" ySplit="15" topLeftCell="D16" activePane="bottomRight" state="frozen"/>
      <selection activeCell="C1" sqref="C1"/>
      <selection pane="topRight" activeCell="D1" sqref="D1"/>
      <selection pane="bottomLeft" activeCell="C14" sqref="C14"/>
      <selection pane="bottomRight" activeCell="D6" sqref="D6"/>
    </sheetView>
  </sheetViews>
  <sheetFormatPr defaultColWidth="9.140625" defaultRowHeight="11.25" x14ac:dyDescent="0.2"/>
  <cols>
    <col min="1" max="1" width="17.28515625" style="10" hidden="1" customWidth="1"/>
    <col min="2" max="2" width="24.85546875" style="5" hidden="1" customWidth="1"/>
    <col min="3" max="3" width="50.7109375" style="5" customWidth="1"/>
    <col min="4" max="4" width="13.5703125" style="5" customWidth="1"/>
    <col min="5" max="5" width="14.28515625" style="5" customWidth="1"/>
    <col min="6" max="7" width="13.140625" style="5" customWidth="1"/>
    <col min="8" max="9" width="14" style="5" customWidth="1"/>
    <col min="10" max="10" width="9.7109375" style="5" hidden="1" customWidth="1"/>
    <col min="11" max="11" width="8.140625" style="5" hidden="1" customWidth="1"/>
    <col min="12" max="12" width="8.5703125" style="5" hidden="1" customWidth="1"/>
    <col min="13" max="13" width="9.28515625" style="5" hidden="1" customWidth="1"/>
    <col min="14" max="14" width="9.5703125" style="5" hidden="1" customWidth="1"/>
    <col min="15" max="15" width="8.5703125" style="5" hidden="1" customWidth="1"/>
    <col min="16" max="16" width="10" style="5" hidden="1" customWidth="1"/>
    <col min="17" max="17" width="12.140625" style="5" hidden="1" customWidth="1"/>
    <col min="18" max="18" width="11.140625" style="5" hidden="1" customWidth="1"/>
    <col min="19" max="19" width="12" style="5" hidden="1" customWidth="1"/>
    <col min="20" max="20" width="9.5703125" style="5" hidden="1" customWidth="1"/>
    <col min="21" max="21" width="10.42578125" style="5" hidden="1" customWidth="1"/>
    <col min="22" max="22" width="13.140625" style="5" customWidth="1"/>
    <col min="23" max="23" width="12.85546875" style="5" customWidth="1"/>
    <col min="24" max="27" width="9.140625" style="5" customWidth="1"/>
    <col min="28" max="16384" width="9.140625" style="5"/>
  </cols>
  <sheetData>
    <row r="1" spans="1:25" x14ac:dyDescent="0.2">
      <c r="A1" s="10">
        <f>+MAX(A16:A102)</f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5" ht="18" x14ac:dyDescent="0.2">
      <c r="C2" s="354" t="s">
        <v>0</v>
      </c>
      <c r="D2" s="240" t="str">
        <f>+'1 -sredstva'!F3</f>
        <v/>
      </c>
      <c r="E2" s="132"/>
      <c r="F2" s="132"/>
      <c r="G2" s="132"/>
      <c r="H2" s="132"/>
      <c r="I2" s="467"/>
      <c r="J2" s="68"/>
      <c r="K2" s="68"/>
      <c r="L2" s="158"/>
      <c r="M2" s="68"/>
      <c r="N2" s="68"/>
      <c r="O2" s="68"/>
      <c r="P2" s="68"/>
      <c r="Q2" s="68"/>
      <c r="R2" s="68"/>
      <c r="S2" s="68"/>
      <c r="T2" s="59"/>
      <c r="U2" s="59"/>
      <c r="V2" s="59"/>
      <c r="W2" s="59"/>
      <c r="X2" s="59"/>
      <c r="Y2" s="59"/>
    </row>
    <row r="3" spans="1:25" x14ac:dyDescent="0.2">
      <c r="C3" s="354" t="s">
        <v>1</v>
      </c>
      <c r="D3" s="240" t="str">
        <f>+'1 -sredstva'!F4</f>
        <v/>
      </c>
      <c r="E3" s="132"/>
      <c r="F3" s="132"/>
      <c r="G3" s="132"/>
      <c r="H3" s="132"/>
      <c r="I3" s="467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5" x14ac:dyDescent="0.2">
      <c r="C4" s="354" t="s">
        <v>14</v>
      </c>
      <c r="D4" s="63">
        <f>'1 -sredstva'!$D$3</f>
        <v>0</v>
      </c>
      <c r="E4" s="63"/>
      <c r="F4" s="64"/>
      <c r="G4" s="64"/>
      <c r="H4" s="60"/>
      <c r="I4" s="467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5" ht="12" thickBot="1" x14ac:dyDescent="0.25">
      <c r="C5" s="354" t="s">
        <v>15</v>
      </c>
      <c r="D5" s="294">
        <f>'1 -sredstva'!$D$4</f>
        <v>0</v>
      </c>
      <c r="E5" s="65"/>
      <c r="F5" s="64"/>
      <c r="G5" s="64"/>
      <c r="H5" s="60"/>
      <c r="I5" s="467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25" s="10" customFormat="1" ht="16.5" thickBot="1" x14ac:dyDescent="0.3">
      <c r="C6" s="355" t="s">
        <v>448</v>
      </c>
      <c r="D6" s="160"/>
      <c r="E6" s="59"/>
      <c r="F6" s="59"/>
      <c r="G6" s="59"/>
      <c r="H6" s="59"/>
      <c r="I6" s="59"/>
      <c r="J6" s="68"/>
      <c r="K6" s="68"/>
      <c r="L6" s="68"/>
      <c r="M6" s="68"/>
      <c r="N6" s="68"/>
      <c r="O6" s="68"/>
      <c r="P6" s="68"/>
      <c r="Q6" s="68"/>
      <c r="R6" s="68"/>
      <c r="S6" s="59"/>
    </row>
    <row r="7" spans="1:25" s="10" customFormat="1" x14ac:dyDescent="0.2">
      <c r="C7" s="349" t="s">
        <v>447</v>
      </c>
      <c r="D7" s="353" t="str">
        <f>+'1 -sredstva'!$E$2</f>
        <v/>
      </c>
      <c r="E7" s="59"/>
      <c r="F7" s="59"/>
      <c r="G7" s="59"/>
      <c r="H7" s="59"/>
      <c r="I7" s="500">
        <v>33520.6</v>
      </c>
      <c r="J7" s="68"/>
      <c r="K7" s="68"/>
      <c r="L7" s="68"/>
      <c r="M7" s="68"/>
      <c r="N7" s="68"/>
      <c r="O7" s="68"/>
      <c r="P7" s="68"/>
      <c r="Q7" s="68"/>
      <c r="R7" s="68"/>
      <c r="S7" s="59"/>
    </row>
    <row r="8" spans="1:25" ht="27.75" customHeight="1" x14ac:dyDescent="0.2">
      <c r="A8"/>
      <c r="C8" s="158" t="s">
        <v>536</v>
      </c>
      <c r="D8" s="68"/>
      <c r="E8" s="59"/>
      <c r="F8" s="59"/>
      <c r="G8" s="59"/>
      <c r="H8" s="59"/>
      <c r="I8" s="59"/>
      <c r="J8" s="68"/>
      <c r="K8" s="68"/>
      <c r="L8" s="68"/>
      <c r="M8" s="68"/>
      <c r="N8" s="68"/>
      <c r="O8" s="68"/>
      <c r="P8" s="68"/>
      <c r="Q8" s="68"/>
      <c r="R8" s="68"/>
      <c r="S8" s="59"/>
    </row>
    <row r="9" spans="1:25" ht="18" x14ac:dyDescent="0.25">
      <c r="C9" s="158"/>
      <c r="D9" s="568"/>
      <c r="E9" s="568"/>
      <c r="F9" s="568"/>
      <c r="G9" s="568"/>
      <c r="H9" s="568"/>
      <c r="I9" s="568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5">
        <f>+'1а - drž.sek,drž.sl. i nam.'!Z4</f>
        <v>1530</v>
      </c>
    </row>
    <row r="10" spans="1:25" ht="32.25" customHeight="1" x14ac:dyDescent="0.2">
      <c r="C10" s="631" t="s">
        <v>926</v>
      </c>
      <c r="D10" s="631"/>
      <c r="E10" s="631"/>
      <c r="F10" s="631"/>
      <c r="G10" s="631"/>
      <c r="H10" s="631"/>
      <c r="I10" s="631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5">
        <v>0.70099999999999996</v>
      </c>
      <c r="W10" s="151"/>
    </row>
    <row r="11" spans="1:25" ht="20.25" customHeight="1" x14ac:dyDescent="0.2">
      <c r="C11" s="179"/>
      <c r="D11" s="659" t="s">
        <v>465</v>
      </c>
      <c r="E11" s="660"/>
      <c r="F11" s="660"/>
      <c r="G11" s="660"/>
      <c r="H11" s="660"/>
      <c r="I11" s="660"/>
      <c r="J11" s="541"/>
      <c r="K11" s="541"/>
      <c r="L11" s="541"/>
      <c r="M11" s="541"/>
      <c r="N11" s="541"/>
      <c r="O11" s="541"/>
      <c r="P11" s="541"/>
      <c r="Q11" s="541"/>
      <c r="R11" s="541"/>
      <c r="S11" s="541"/>
      <c r="T11" s="153"/>
    </row>
    <row r="12" spans="1:25" ht="20.25" customHeight="1" x14ac:dyDescent="0.2">
      <c r="C12" s="413"/>
      <c r="D12" s="658" t="s">
        <v>487</v>
      </c>
      <c r="E12" s="658"/>
      <c r="F12" s="658" t="s">
        <v>881</v>
      </c>
      <c r="G12" s="658"/>
      <c r="H12" s="667" t="s">
        <v>350</v>
      </c>
      <c r="I12" s="672" t="s">
        <v>419</v>
      </c>
      <c r="J12" s="10"/>
      <c r="K12" s="153"/>
      <c r="M12" s="10"/>
      <c r="N12" s="153"/>
      <c r="Q12" s="415">
        <v>0.7</v>
      </c>
    </row>
    <row r="13" spans="1:25" x14ac:dyDescent="0.2">
      <c r="C13" s="67"/>
      <c r="D13" s="658"/>
      <c r="E13" s="658"/>
      <c r="F13" s="658"/>
      <c r="G13" s="658"/>
      <c r="H13" s="668"/>
      <c r="I13" s="672"/>
      <c r="J13" s="671" t="s">
        <v>489</v>
      </c>
      <c r="K13" s="671"/>
      <c r="L13" s="671"/>
      <c r="M13" s="665" t="s">
        <v>883</v>
      </c>
      <c r="N13" s="666"/>
      <c r="O13" s="666"/>
      <c r="P13" s="661" t="s">
        <v>491</v>
      </c>
      <c r="Q13" s="662"/>
      <c r="R13" s="663" t="s">
        <v>492</v>
      </c>
      <c r="S13" s="664"/>
    </row>
    <row r="14" spans="1:25" ht="48.75" customHeight="1" x14ac:dyDescent="0.2">
      <c r="A14" s="31"/>
      <c r="B14" s="10" t="s">
        <v>379</v>
      </c>
      <c r="C14" s="67"/>
      <c r="D14" s="187" t="s">
        <v>486</v>
      </c>
      <c r="E14" s="73" t="s">
        <v>98</v>
      </c>
      <c r="F14" s="187" t="s">
        <v>882</v>
      </c>
      <c r="G14" s="73" t="s">
        <v>98</v>
      </c>
      <c r="H14" s="669"/>
      <c r="I14" s="672"/>
      <c r="J14" s="152" t="s">
        <v>358</v>
      </c>
      <c r="K14" s="152" t="s">
        <v>359</v>
      </c>
      <c r="L14" s="152" t="s">
        <v>360</v>
      </c>
      <c r="M14" s="152" t="s">
        <v>358</v>
      </c>
      <c r="N14" s="152" t="s">
        <v>359</v>
      </c>
      <c r="O14" s="152" t="s">
        <v>360</v>
      </c>
      <c r="P14" s="670" t="s">
        <v>493</v>
      </c>
      <c r="Q14" s="670"/>
      <c r="R14" s="670"/>
      <c r="S14" s="670"/>
    </row>
    <row r="15" spans="1:25" ht="24" customHeight="1" thickBot="1" x14ac:dyDescent="0.25">
      <c r="C15" s="181">
        <v>1</v>
      </c>
      <c r="D15" s="188">
        <v>2</v>
      </c>
      <c r="E15" s="182">
        <v>3</v>
      </c>
      <c r="F15" s="188">
        <v>4</v>
      </c>
      <c r="G15" s="182">
        <v>5</v>
      </c>
      <c r="H15" s="182">
        <v>6</v>
      </c>
      <c r="I15" s="182">
        <v>7</v>
      </c>
      <c r="L15" s="154">
        <f>+'1а - drž.sek,drž.sl. i nam.'!AC11</f>
        <v>0.17150000000000001</v>
      </c>
      <c r="O15" s="154">
        <f>+L15</f>
        <v>0.17150000000000001</v>
      </c>
      <c r="P15" s="152" t="s">
        <v>526</v>
      </c>
      <c r="Q15" s="152" t="s">
        <v>360</v>
      </c>
      <c r="R15" s="152" t="s">
        <v>359</v>
      </c>
      <c r="S15" s="152" t="s">
        <v>360</v>
      </c>
    </row>
    <row r="16" spans="1:25" ht="14.25" x14ac:dyDescent="0.2">
      <c r="C16" s="180" t="s">
        <v>57</v>
      </c>
      <c r="D16" s="514"/>
      <c r="E16" s="515"/>
      <c r="F16" s="514"/>
      <c r="G16" s="515"/>
      <c r="H16" s="516"/>
      <c r="I16" s="495"/>
      <c r="J16" s="151"/>
      <c r="K16" s="151"/>
      <c r="L16" s="151"/>
      <c r="M16" s="151"/>
      <c r="N16" s="151"/>
      <c r="O16" s="151"/>
    </row>
    <row r="17" spans="1:19" x14ac:dyDescent="0.2">
      <c r="A17" s="10">
        <f>+IF(F17&gt;0,MAX(A$15:A16)+1,0)</f>
        <v>0</v>
      </c>
      <c r="B17" s="5" t="str">
        <f>+C16</f>
        <v>СУДИЈА</v>
      </c>
      <c r="C17" s="8" t="s">
        <v>58</v>
      </c>
      <c r="D17" s="189"/>
      <c r="E17" s="474"/>
      <c r="F17" s="189"/>
      <c r="G17" s="474"/>
      <c r="H17" s="6"/>
      <c r="I17" s="499">
        <f>+I$7</f>
        <v>33520.6</v>
      </c>
      <c r="J17" s="151">
        <f t="shared" ref="J17:J43" si="0">+I17*E17*D17</f>
        <v>0</v>
      </c>
      <c r="K17" s="151">
        <f>IF(J17=0,0,(+J17/D17-$T$9)/$T$10)*D17</f>
        <v>0</v>
      </c>
      <c r="L17" s="151">
        <f>K17*L$15</f>
        <v>0</v>
      </c>
      <c r="M17" s="151">
        <f>+I17*G17*F17</f>
        <v>0</v>
      </c>
      <c r="N17" s="151">
        <f>IF(M17=0,0,(+M17/F17-$T$9)/$T$10)*F17</f>
        <v>0</v>
      </c>
      <c r="O17" s="151">
        <f>+N17*O$15</f>
        <v>0</v>
      </c>
      <c r="P17" s="151">
        <f>+K17*$Q$12</f>
        <v>0</v>
      </c>
      <c r="Q17" s="151">
        <f>+L17*$Q$12</f>
        <v>0</v>
      </c>
      <c r="R17" s="151">
        <f>+N17*$Q$12</f>
        <v>0</v>
      </c>
      <c r="S17" s="151">
        <f>+O17*$Q$12</f>
        <v>0</v>
      </c>
    </row>
    <row r="18" spans="1:19" x14ac:dyDescent="0.2">
      <c r="A18" s="10">
        <f>+IF(F18&gt;0,MAX(A$15:A17)+1,0)</f>
        <v>0</v>
      </c>
      <c r="B18" s="5" t="str">
        <f>+B17</f>
        <v>СУДИЈА</v>
      </c>
      <c r="C18" s="8" t="s">
        <v>59</v>
      </c>
      <c r="D18" s="189"/>
      <c r="E18" s="474"/>
      <c r="F18" s="189"/>
      <c r="G18" s="474"/>
      <c r="H18" s="6"/>
      <c r="I18" s="499">
        <f t="shared" ref="I18:I43" si="1">+I$7</f>
        <v>33520.6</v>
      </c>
      <c r="J18" s="151">
        <f t="shared" si="0"/>
        <v>0</v>
      </c>
      <c r="K18" s="151">
        <f t="shared" ref="K18:K43" si="2">IF(J18=0,0,(+J18/D18-$T$9)/$T$10)*D18</f>
        <v>0</v>
      </c>
      <c r="L18" s="151">
        <f t="shared" ref="L18:L43" si="3">K18*L$15</f>
        <v>0</v>
      </c>
      <c r="M18" s="151">
        <f t="shared" ref="M18:M43" si="4">+I18*G18*F18</f>
        <v>0</v>
      </c>
      <c r="N18" s="151">
        <f t="shared" ref="N18:N43" si="5">IF(M18=0,0,(+M18/F18-$T$9)/$T$10)*F18</f>
        <v>0</v>
      </c>
      <c r="O18" s="151">
        <f t="shared" ref="O18:O43" si="6">+N18*O$15</f>
        <v>0</v>
      </c>
      <c r="P18" s="151">
        <f t="shared" ref="P18:P34" si="7">+K18*$Q$12</f>
        <v>0</v>
      </c>
      <c r="Q18" s="151">
        <f t="shared" ref="Q18:Q34" si="8">+L18*$Q$12</f>
        <v>0</v>
      </c>
      <c r="R18" s="151">
        <f t="shared" ref="R18:R34" si="9">+N18*$Q$12</f>
        <v>0</v>
      </c>
      <c r="S18" s="151">
        <f t="shared" ref="S18:S34" si="10">+O18*$Q$12</f>
        <v>0</v>
      </c>
    </row>
    <row r="19" spans="1:19" x14ac:dyDescent="0.2">
      <c r="A19" s="10">
        <f>+IF(F19&gt;0,MAX(A$15:A18)+1,0)</f>
        <v>0</v>
      </c>
      <c r="B19" s="5" t="str">
        <f>+B18</f>
        <v>СУДИЈА</v>
      </c>
      <c r="C19" s="544" t="s">
        <v>904</v>
      </c>
      <c r="D19" s="189"/>
      <c r="E19" s="474"/>
      <c r="F19" s="189"/>
      <c r="G19" s="474"/>
      <c r="H19" s="6"/>
      <c r="I19" s="499">
        <f t="shared" si="1"/>
        <v>33520.6</v>
      </c>
      <c r="J19" s="151">
        <f t="shared" si="0"/>
        <v>0</v>
      </c>
      <c r="K19" s="151">
        <f t="shared" si="2"/>
        <v>0</v>
      </c>
      <c r="L19" s="151">
        <f t="shared" si="3"/>
        <v>0</v>
      </c>
      <c r="M19" s="151">
        <f t="shared" si="4"/>
        <v>0</v>
      </c>
      <c r="N19" s="151">
        <f t="shared" si="5"/>
        <v>0</v>
      </c>
      <c r="O19" s="151">
        <f t="shared" si="6"/>
        <v>0</v>
      </c>
      <c r="P19" s="151">
        <f t="shared" si="7"/>
        <v>0</v>
      </c>
      <c r="Q19" s="151">
        <f t="shared" si="8"/>
        <v>0</v>
      </c>
      <c r="R19" s="151">
        <f t="shared" si="9"/>
        <v>0</v>
      </c>
      <c r="S19" s="151">
        <f t="shared" si="10"/>
        <v>0</v>
      </c>
    </row>
    <row r="20" spans="1:19" ht="27" customHeight="1" x14ac:dyDescent="0.2">
      <c r="A20" s="10">
        <f>+IF(F20&gt;0,MAX(A$15:A19)+1,0)</f>
        <v>0</v>
      </c>
      <c r="B20" s="5" t="str">
        <f>+B19</f>
        <v>СУДИЈА</v>
      </c>
      <c r="C20" s="8" t="s">
        <v>61</v>
      </c>
      <c r="D20" s="189"/>
      <c r="E20" s="474"/>
      <c r="F20" s="189"/>
      <c r="G20" s="474"/>
      <c r="H20" s="6"/>
      <c r="I20" s="499">
        <f t="shared" si="1"/>
        <v>33520.6</v>
      </c>
      <c r="J20" s="151">
        <f t="shared" si="0"/>
        <v>0</v>
      </c>
      <c r="K20" s="151">
        <f t="shared" si="2"/>
        <v>0</v>
      </c>
      <c r="L20" s="151">
        <f t="shared" si="3"/>
        <v>0</v>
      </c>
      <c r="M20" s="151">
        <f t="shared" si="4"/>
        <v>0</v>
      </c>
      <c r="N20" s="151">
        <f t="shared" si="5"/>
        <v>0</v>
      </c>
      <c r="O20" s="151">
        <f t="shared" si="6"/>
        <v>0</v>
      </c>
      <c r="P20" s="151">
        <f t="shared" si="7"/>
        <v>0</v>
      </c>
      <c r="Q20" s="151">
        <f t="shared" si="8"/>
        <v>0</v>
      </c>
      <c r="R20" s="151">
        <f t="shared" si="9"/>
        <v>0</v>
      </c>
      <c r="S20" s="151">
        <f t="shared" si="10"/>
        <v>0</v>
      </c>
    </row>
    <row r="21" spans="1:19" x14ac:dyDescent="0.2">
      <c r="A21" s="10">
        <f>+IF(F21&gt;0,MAX(A$15:A20)+1,0)</f>
        <v>0</v>
      </c>
      <c r="B21" s="5" t="str">
        <f>+B20</f>
        <v>СУДИЈА</v>
      </c>
      <c r="C21" s="8" t="s">
        <v>62</v>
      </c>
      <c r="D21" s="189"/>
      <c r="E21" s="474"/>
      <c r="F21" s="189"/>
      <c r="G21" s="474"/>
      <c r="H21" s="6"/>
      <c r="I21" s="499">
        <f t="shared" si="1"/>
        <v>33520.6</v>
      </c>
      <c r="J21" s="151">
        <f t="shared" si="0"/>
        <v>0</v>
      </c>
      <c r="K21" s="151">
        <f t="shared" si="2"/>
        <v>0</v>
      </c>
      <c r="L21" s="151">
        <f t="shared" si="3"/>
        <v>0</v>
      </c>
      <c r="M21" s="151">
        <f t="shared" si="4"/>
        <v>0</v>
      </c>
      <c r="N21" s="151">
        <f t="shared" si="5"/>
        <v>0</v>
      </c>
      <c r="O21" s="151">
        <f t="shared" si="6"/>
        <v>0</v>
      </c>
      <c r="P21" s="151">
        <f t="shared" si="7"/>
        <v>0</v>
      </c>
      <c r="Q21" s="151">
        <f t="shared" si="8"/>
        <v>0</v>
      </c>
      <c r="R21" s="151">
        <f t="shared" si="9"/>
        <v>0</v>
      </c>
      <c r="S21" s="151">
        <f t="shared" si="10"/>
        <v>0</v>
      </c>
    </row>
    <row r="22" spans="1:19" ht="15.75" customHeight="1" x14ac:dyDescent="0.2">
      <c r="A22" s="10">
        <f>+IF(F22&gt;0,MAX(A$15:A21)+1,0)</f>
        <v>0</v>
      </c>
      <c r="B22" s="5" t="str">
        <f>+B21</f>
        <v>СУДИЈА</v>
      </c>
      <c r="C22" s="8" t="s">
        <v>63</v>
      </c>
      <c r="D22" s="189"/>
      <c r="E22" s="474"/>
      <c r="F22" s="189"/>
      <c r="G22" s="474"/>
      <c r="H22" s="6"/>
      <c r="I22" s="499">
        <f t="shared" si="1"/>
        <v>33520.6</v>
      </c>
      <c r="J22" s="151">
        <f t="shared" si="0"/>
        <v>0</v>
      </c>
      <c r="K22" s="151">
        <f t="shared" si="2"/>
        <v>0</v>
      </c>
      <c r="L22" s="151">
        <f t="shared" si="3"/>
        <v>0</v>
      </c>
      <c r="M22" s="151">
        <f t="shared" si="4"/>
        <v>0</v>
      </c>
      <c r="N22" s="151">
        <f t="shared" si="5"/>
        <v>0</v>
      </c>
      <c r="O22" s="151">
        <f t="shared" si="6"/>
        <v>0</v>
      </c>
      <c r="P22" s="151">
        <f t="shared" si="7"/>
        <v>0</v>
      </c>
      <c r="Q22" s="151">
        <f t="shared" si="8"/>
        <v>0</v>
      </c>
      <c r="R22" s="151">
        <f t="shared" si="9"/>
        <v>0</v>
      </c>
      <c r="S22" s="151">
        <f t="shared" si="10"/>
        <v>0</v>
      </c>
    </row>
    <row r="23" spans="1:19" x14ac:dyDescent="0.2">
      <c r="A23" s="10">
        <f>+IF(F23&gt;0,MAX(A$15:A22)+1,0)</f>
        <v>0</v>
      </c>
      <c r="C23" s="9" t="s">
        <v>64</v>
      </c>
      <c r="D23" s="517"/>
      <c r="E23" s="518"/>
      <c r="F23" s="517"/>
      <c r="G23" s="518"/>
      <c r="H23" s="67"/>
      <c r="I23" s="499">
        <f t="shared" si="1"/>
        <v>33520.6</v>
      </c>
      <c r="J23" s="151">
        <f t="shared" si="0"/>
        <v>0</v>
      </c>
      <c r="K23" s="151">
        <f t="shared" si="2"/>
        <v>0</v>
      </c>
      <c r="L23" s="151"/>
      <c r="M23" s="151">
        <f t="shared" si="4"/>
        <v>0</v>
      </c>
      <c r="N23" s="151">
        <f t="shared" si="5"/>
        <v>0</v>
      </c>
      <c r="O23" s="151"/>
      <c r="P23" s="151"/>
      <c r="Q23" s="151"/>
      <c r="R23" s="151"/>
      <c r="S23" s="151"/>
    </row>
    <row r="24" spans="1:19" x14ac:dyDescent="0.2">
      <c r="A24" s="10">
        <f>+IF(F24&gt;0,MAX(A$15:A23)+1,0)</f>
        <v>0</v>
      </c>
      <c r="B24" s="5" t="str">
        <f>+C23</f>
        <v>ПРЕДСЕДНИК СУДА</v>
      </c>
      <c r="C24" s="8" t="s">
        <v>58</v>
      </c>
      <c r="D24" s="189"/>
      <c r="E24" s="474"/>
      <c r="F24" s="189"/>
      <c r="G24" s="474"/>
      <c r="H24" s="6"/>
      <c r="I24" s="499">
        <f t="shared" si="1"/>
        <v>33520.6</v>
      </c>
      <c r="J24" s="151">
        <f t="shared" si="0"/>
        <v>0</v>
      </c>
      <c r="K24" s="151">
        <f t="shared" si="2"/>
        <v>0</v>
      </c>
      <c r="L24" s="151">
        <f t="shared" si="3"/>
        <v>0</v>
      </c>
      <c r="M24" s="151">
        <f t="shared" si="4"/>
        <v>0</v>
      </c>
      <c r="N24" s="151">
        <f t="shared" si="5"/>
        <v>0</v>
      </c>
      <c r="O24" s="151">
        <f t="shared" si="6"/>
        <v>0</v>
      </c>
      <c r="P24" s="151">
        <f t="shared" si="7"/>
        <v>0</v>
      </c>
      <c r="Q24" s="151">
        <f t="shared" si="8"/>
        <v>0</v>
      </c>
      <c r="R24" s="151">
        <f t="shared" si="9"/>
        <v>0</v>
      </c>
      <c r="S24" s="151">
        <f t="shared" si="10"/>
        <v>0</v>
      </c>
    </row>
    <row r="25" spans="1:19" x14ac:dyDescent="0.2">
      <c r="A25" s="10">
        <f>+IF(F25&gt;0,MAX(A$15:A24)+1,0)</f>
        <v>0</v>
      </c>
      <c r="B25" s="5" t="str">
        <f>+B24</f>
        <v>ПРЕДСЕДНИК СУДА</v>
      </c>
      <c r="C25" s="8" t="s">
        <v>59</v>
      </c>
      <c r="D25" s="189"/>
      <c r="E25" s="474"/>
      <c r="F25" s="189"/>
      <c r="G25" s="474"/>
      <c r="H25" s="6"/>
      <c r="I25" s="499">
        <f t="shared" si="1"/>
        <v>33520.6</v>
      </c>
      <c r="J25" s="151">
        <f t="shared" si="0"/>
        <v>0</v>
      </c>
      <c r="K25" s="151">
        <f t="shared" si="2"/>
        <v>0</v>
      </c>
      <c r="L25" s="151">
        <f t="shared" si="3"/>
        <v>0</v>
      </c>
      <c r="M25" s="151">
        <f t="shared" si="4"/>
        <v>0</v>
      </c>
      <c r="N25" s="151">
        <f t="shared" si="5"/>
        <v>0</v>
      </c>
      <c r="O25" s="151">
        <f t="shared" si="6"/>
        <v>0</v>
      </c>
      <c r="P25" s="151">
        <f t="shared" si="7"/>
        <v>0</v>
      </c>
      <c r="Q25" s="151">
        <f t="shared" si="8"/>
        <v>0</v>
      </c>
      <c r="R25" s="151">
        <f t="shared" si="9"/>
        <v>0</v>
      </c>
      <c r="S25" s="151">
        <f t="shared" si="10"/>
        <v>0</v>
      </c>
    </row>
    <row r="26" spans="1:19" x14ac:dyDescent="0.2">
      <c r="A26" s="10">
        <f>+IF(F26&gt;0,MAX(A$15:A25)+1,0)</f>
        <v>0</v>
      </c>
      <c r="B26" s="5" t="str">
        <f>+B25</f>
        <v>ПРЕДСЕДНИК СУДА</v>
      </c>
      <c r="C26" s="8" t="s">
        <v>60</v>
      </c>
      <c r="D26" s="189"/>
      <c r="E26" s="474"/>
      <c r="F26" s="189"/>
      <c r="G26" s="474"/>
      <c r="H26" s="6"/>
      <c r="I26" s="499">
        <f t="shared" si="1"/>
        <v>33520.6</v>
      </c>
      <c r="J26" s="151">
        <f t="shared" si="0"/>
        <v>0</v>
      </c>
      <c r="K26" s="151">
        <f t="shared" si="2"/>
        <v>0</v>
      </c>
      <c r="L26" s="151">
        <f t="shared" si="3"/>
        <v>0</v>
      </c>
      <c r="M26" s="151">
        <f t="shared" si="4"/>
        <v>0</v>
      </c>
      <c r="N26" s="151">
        <f t="shared" si="5"/>
        <v>0</v>
      </c>
      <c r="O26" s="151">
        <f t="shared" si="6"/>
        <v>0</v>
      </c>
      <c r="P26" s="151">
        <f t="shared" si="7"/>
        <v>0</v>
      </c>
      <c r="Q26" s="151">
        <f t="shared" si="8"/>
        <v>0</v>
      </c>
      <c r="R26" s="151">
        <f t="shared" si="9"/>
        <v>0</v>
      </c>
      <c r="S26" s="151">
        <f t="shared" si="10"/>
        <v>0</v>
      </c>
    </row>
    <row r="27" spans="1:19" ht="23.25" customHeight="1" x14ac:dyDescent="0.2">
      <c r="A27" s="10">
        <f>+IF(F27&gt;0,MAX(A$15:A26)+1,0)</f>
        <v>0</v>
      </c>
      <c r="B27" s="5" t="str">
        <f>+B26</f>
        <v>ПРЕДСЕДНИК СУДА</v>
      </c>
      <c r="C27" s="8" t="s">
        <v>61</v>
      </c>
      <c r="D27" s="189"/>
      <c r="E27" s="474"/>
      <c r="F27" s="189"/>
      <c r="G27" s="474"/>
      <c r="H27" s="6"/>
      <c r="I27" s="499">
        <f t="shared" si="1"/>
        <v>33520.6</v>
      </c>
      <c r="J27" s="151">
        <f t="shared" si="0"/>
        <v>0</v>
      </c>
      <c r="K27" s="151">
        <f t="shared" si="2"/>
        <v>0</v>
      </c>
      <c r="L27" s="151">
        <f t="shared" si="3"/>
        <v>0</v>
      </c>
      <c r="M27" s="151">
        <f t="shared" si="4"/>
        <v>0</v>
      </c>
      <c r="N27" s="151">
        <f t="shared" si="5"/>
        <v>0</v>
      </c>
      <c r="O27" s="151">
        <f t="shared" si="6"/>
        <v>0</v>
      </c>
      <c r="P27" s="151">
        <f t="shared" si="7"/>
        <v>0</v>
      </c>
      <c r="Q27" s="151">
        <f t="shared" si="8"/>
        <v>0</v>
      </c>
      <c r="R27" s="151">
        <f t="shared" si="9"/>
        <v>0</v>
      </c>
      <c r="S27" s="151">
        <f t="shared" si="10"/>
        <v>0</v>
      </c>
    </row>
    <row r="28" spans="1:19" x14ac:dyDescent="0.2">
      <c r="A28" s="10">
        <f>+IF(F28&gt;0,MAX(A$15:A27)+1,0)</f>
        <v>0</v>
      </c>
      <c r="B28" s="5" t="str">
        <f>+B27</f>
        <v>ПРЕДСЕДНИК СУДА</v>
      </c>
      <c r="C28" s="8" t="s">
        <v>62</v>
      </c>
      <c r="D28" s="189"/>
      <c r="E28" s="474"/>
      <c r="F28" s="189"/>
      <c r="G28" s="474"/>
      <c r="H28" s="6"/>
      <c r="I28" s="499">
        <f t="shared" si="1"/>
        <v>33520.6</v>
      </c>
      <c r="J28" s="151">
        <f t="shared" si="0"/>
        <v>0</v>
      </c>
      <c r="K28" s="151">
        <f t="shared" si="2"/>
        <v>0</v>
      </c>
      <c r="L28" s="151">
        <f t="shared" si="3"/>
        <v>0</v>
      </c>
      <c r="M28" s="151">
        <f t="shared" si="4"/>
        <v>0</v>
      </c>
      <c r="N28" s="151">
        <f t="shared" si="5"/>
        <v>0</v>
      </c>
      <c r="O28" s="151">
        <f t="shared" si="6"/>
        <v>0</v>
      </c>
      <c r="P28" s="151">
        <f t="shared" si="7"/>
        <v>0</v>
      </c>
      <c r="Q28" s="151">
        <f t="shared" si="8"/>
        <v>0</v>
      </c>
      <c r="R28" s="151">
        <f t="shared" si="9"/>
        <v>0</v>
      </c>
      <c r="S28" s="151">
        <f t="shared" si="10"/>
        <v>0</v>
      </c>
    </row>
    <row r="29" spans="1:19" x14ac:dyDescent="0.2">
      <c r="A29" s="10">
        <f>+IF(F29&gt;0,MAX(A$15:A28)+1,0)</f>
        <v>0</v>
      </c>
      <c r="C29" s="7" t="s">
        <v>65</v>
      </c>
      <c r="D29" s="517"/>
      <c r="E29" s="518"/>
      <c r="F29" s="517"/>
      <c r="G29" s="518"/>
      <c r="H29" s="67"/>
      <c r="I29" s="499">
        <f t="shared" si="1"/>
        <v>33520.6</v>
      </c>
      <c r="J29" s="151">
        <f t="shared" si="0"/>
        <v>0</v>
      </c>
      <c r="K29" s="151">
        <f t="shared" si="2"/>
        <v>0</v>
      </c>
      <c r="L29" s="151"/>
      <c r="M29" s="151">
        <f t="shared" si="4"/>
        <v>0</v>
      </c>
      <c r="N29" s="151">
        <f t="shared" si="5"/>
        <v>0</v>
      </c>
      <c r="O29" s="151"/>
      <c r="P29" s="151"/>
      <c r="Q29" s="151"/>
      <c r="R29" s="151"/>
      <c r="S29" s="151"/>
    </row>
    <row r="30" spans="1:19" x14ac:dyDescent="0.2">
      <c r="A30" s="10">
        <f>+IF(F30&gt;0,MAX(A$15:A29)+1,0)</f>
        <v>0</v>
      </c>
      <c r="B30" s="5" t="str">
        <f>+C29</f>
        <v>ЗАМЕНИК ПРЕДСЕДНИКА СУДА</v>
      </c>
      <c r="C30" s="8" t="s">
        <v>58</v>
      </c>
      <c r="D30" s="189"/>
      <c r="E30" s="474"/>
      <c r="F30" s="189"/>
      <c r="G30" s="474"/>
      <c r="H30" s="6"/>
      <c r="I30" s="499">
        <f t="shared" si="1"/>
        <v>33520.6</v>
      </c>
      <c r="J30" s="151">
        <f t="shared" si="0"/>
        <v>0</v>
      </c>
      <c r="K30" s="151">
        <f t="shared" si="2"/>
        <v>0</v>
      </c>
      <c r="L30" s="151">
        <f t="shared" si="3"/>
        <v>0</v>
      </c>
      <c r="M30" s="151">
        <f t="shared" si="4"/>
        <v>0</v>
      </c>
      <c r="N30" s="151">
        <f t="shared" si="5"/>
        <v>0</v>
      </c>
      <c r="O30" s="151">
        <f t="shared" si="6"/>
        <v>0</v>
      </c>
      <c r="P30" s="151">
        <f t="shared" si="7"/>
        <v>0</v>
      </c>
      <c r="Q30" s="151">
        <f t="shared" si="8"/>
        <v>0</v>
      </c>
      <c r="R30" s="151">
        <f t="shared" si="9"/>
        <v>0</v>
      </c>
      <c r="S30" s="151">
        <f t="shared" si="10"/>
        <v>0</v>
      </c>
    </row>
    <row r="31" spans="1:19" x14ac:dyDescent="0.2">
      <c r="A31" s="10">
        <f>+IF(F31&gt;0,MAX(A$15:A30)+1,0)</f>
        <v>0</v>
      </c>
      <c r="B31" s="5" t="str">
        <f>+B30</f>
        <v>ЗАМЕНИК ПРЕДСЕДНИКА СУДА</v>
      </c>
      <c r="C31" s="8" t="s">
        <v>59</v>
      </c>
      <c r="D31" s="189"/>
      <c r="E31" s="474"/>
      <c r="F31" s="189"/>
      <c r="G31" s="474"/>
      <c r="H31" s="6"/>
      <c r="I31" s="499">
        <f t="shared" si="1"/>
        <v>33520.6</v>
      </c>
      <c r="J31" s="151">
        <f t="shared" si="0"/>
        <v>0</v>
      </c>
      <c r="K31" s="151">
        <f t="shared" si="2"/>
        <v>0</v>
      </c>
      <c r="L31" s="151">
        <f t="shared" si="3"/>
        <v>0</v>
      </c>
      <c r="M31" s="151">
        <f t="shared" si="4"/>
        <v>0</v>
      </c>
      <c r="N31" s="151">
        <f t="shared" si="5"/>
        <v>0</v>
      </c>
      <c r="O31" s="151">
        <f t="shared" si="6"/>
        <v>0</v>
      </c>
      <c r="P31" s="151">
        <f t="shared" si="7"/>
        <v>0</v>
      </c>
      <c r="Q31" s="151">
        <f t="shared" si="8"/>
        <v>0</v>
      </c>
      <c r="R31" s="151">
        <f t="shared" si="9"/>
        <v>0</v>
      </c>
      <c r="S31" s="151">
        <f t="shared" si="10"/>
        <v>0</v>
      </c>
    </row>
    <row r="32" spans="1:19" x14ac:dyDescent="0.2">
      <c r="A32" s="10">
        <f>+IF(F32&gt;0,MAX(A$15:A31)+1,0)</f>
        <v>0</v>
      </c>
      <c r="B32" s="5" t="str">
        <f>+B31</f>
        <v>ЗАМЕНИК ПРЕДСЕДНИКА СУДА</v>
      </c>
      <c r="C32" s="8" t="s">
        <v>60</v>
      </c>
      <c r="D32" s="189"/>
      <c r="E32" s="474"/>
      <c r="F32" s="189"/>
      <c r="G32" s="474"/>
      <c r="H32" s="6"/>
      <c r="I32" s="499">
        <f t="shared" si="1"/>
        <v>33520.6</v>
      </c>
      <c r="J32" s="151">
        <f t="shared" si="0"/>
        <v>0</v>
      </c>
      <c r="K32" s="151">
        <f t="shared" si="2"/>
        <v>0</v>
      </c>
      <c r="L32" s="151">
        <f t="shared" si="3"/>
        <v>0</v>
      </c>
      <c r="M32" s="151">
        <f t="shared" si="4"/>
        <v>0</v>
      </c>
      <c r="N32" s="151">
        <f t="shared" si="5"/>
        <v>0</v>
      </c>
      <c r="O32" s="151">
        <f t="shared" si="6"/>
        <v>0</v>
      </c>
      <c r="P32" s="151">
        <f t="shared" si="7"/>
        <v>0</v>
      </c>
      <c r="Q32" s="151">
        <f t="shared" si="8"/>
        <v>0</v>
      </c>
      <c r="R32" s="151">
        <f t="shared" si="9"/>
        <v>0</v>
      </c>
      <c r="S32" s="151">
        <f t="shared" si="10"/>
        <v>0</v>
      </c>
    </row>
    <row r="33" spans="1:21" ht="24" customHeight="1" x14ac:dyDescent="0.2">
      <c r="A33" s="10">
        <f>+IF(F33&gt;0,MAX(A$15:A32)+1,0)</f>
        <v>0</v>
      </c>
      <c r="B33" s="5" t="str">
        <f>+B32</f>
        <v>ЗАМЕНИК ПРЕДСЕДНИКА СУДА</v>
      </c>
      <c r="C33" s="8" t="s">
        <v>61</v>
      </c>
      <c r="D33" s="189"/>
      <c r="E33" s="474"/>
      <c r="F33" s="189"/>
      <c r="G33" s="474"/>
      <c r="H33" s="6"/>
      <c r="I33" s="499">
        <f t="shared" si="1"/>
        <v>33520.6</v>
      </c>
      <c r="J33" s="151">
        <f t="shared" si="0"/>
        <v>0</v>
      </c>
      <c r="K33" s="151">
        <f t="shared" si="2"/>
        <v>0</v>
      </c>
      <c r="L33" s="151">
        <f t="shared" si="3"/>
        <v>0</v>
      </c>
      <c r="M33" s="151">
        <f t="shared" si="4"/>
        <v>0</v>
      </c>
      <c r="N33" s="151">
        <f t="shared" si="5"/>
        <v>0</v>
      </c>
      <c r="O33" s="151">
        <f t="shared" si="6"/>
        <v>0</v>
      </c>
      <c r="P33" s="151">
        <f t="shared" si="7"/>
        <v>0</v>
      </c>
      <c r="Q33" s="151">
        <f t="shared" si="8"/>
        <v>0</v>
      </c>
      <c r="R33" s="151">
        <f t="shared" si="9"/>
        <v>0</v>
      </c>
      <c r="S33" s="151">
        <f t="shared" si="10"/>
        <v>0</v>
      </c>
    </row>
    <row r="34" spans="1:21" x14ac:dyDescent="0.2">
      <c r="A34" s="10">
        <f>+IF(F34&gt;0,MAX(A$15:A33)+1,0)</f>
        <v>0</v>
      </c>
      <c r="B34" s="5" t="str">
        <f>+B33</f>
        <v>ЗАМЕНИК ПРЕДСЕДНИКА СУДА</v>
      </c>
      <c r="C34" s="8" t="s">
        <v>66</v>
      </c>
      <c r="D34" s="189"/>
      <c r="E34" s="474"/>
      <c r="F34" s="189"/>
      <c r="G34" s="474"/>
      <c r="H34" s="6"/>
      <c r="I34" s="499">
        <f t="shared" si="1"/>
        <v>33520.6</v>
      </c>
      <c r="J34" s="151">
        <f t="shared" si="0"/>
        <v>0</v>
      </c>
      <c r="K34" s="151">
        <f t="shared" si="2"/>
        <v>0</v>
      </c>
      <c r="L34" s="151">
        <f t="shared" si="3"/>
        <v>0</v>
      </c>
      <c r="M34" s="151">
        <f t="shared" si="4"/>
        <v>0</v>
      </c>
      <c r="N34" s="151">
        <f t="shared" si="5"/>
        <v>0</v>
      </c>
      <c r="O34" s="151">
        <f t="shared" si="6"/>
        <v>0</v>
      </c>
      <c r="P34" s="151">
        <f t="shared" si="7"/>
        <v>0</v>
      </c>
      <c r="Q34" s="151">
        <f t="shared" si="8"/>
        <v>0</v>
      </c>
      <c r="R34" s="151">
        <f t="shared" si="9"/>
        <v>0</v>
      </c>
      <c r="S34" s="151">
        <f t="shared" si="10"/>
        <v>0</v>
      </c>
    </row>
    <row r="35" spans="1:21" x14ac:dyDescent="0.2">
      <c r="A35" s="10">
        <f>+IF(F35&gt;0,MAX(A$15:A34)+1,0)</f>
        <v>0</v>
      </c>
      <c r="C35" s="7" t="s">
        <v>67</v>
      </c>
      <c r="D35" s="517"/>
      <c r="E35" s="518"/>
      <c r="F35" s="517"/>
      <c r="G35" s="518"/>
      <c r="H35" s="67"/>
      <c r="I35" s="499">
        <f t="shared" si="1"/>
        <v>33520.6</v>
      </c>
      <c r="J35" s="151">
        <f t="shared" si="0"/>
        <v>0</v>
      </c>
      <c r="K35" s="151">
        <f t="shared" si="2"/>
        <v>0</v>
      </c>
      <c r="L35" s="151"/>
      <c r="M35" s="151">
        <f t="shared" si="4"/>
        <v>0</v>
      </c>
      <c r="N35" s="151">
        <f t="shared" si="5"/>
        <v>0</v>
      </c>
      <c r="O35" s="151"/>
      <c r="P35" s="429"/>
      <c r="Q35" s="429"/>
      <c r="R35" s="429"/>
      <c r="S35" s="429"/>
    </row>
    <row r="36" spans="1:21" ht="14.25" customHeight="1" x14ac:dyDescent="0.2">
      <c r="A36" s="10">
        <f>+IF(F36&gt;0,MAX(A$15:A35)+1,0)</f>
        <v>0</v>
      </c>
      <c r="B36" s="5" t="str">
        <f>+C35</f>
        <v>ЈАВНО ТУЖИЛАШТВО</v>
      </c>
      <c r="C36" s="8" t="s">
        <v>68</v>
      </c>
      <c r="D36" s="190"/>
      <c r="E36" s="475"/>
      <c r="F36" s="190"/>
      <c r="G36" s="475"/>
      <c r="H36" s="6"/>
      <c r="I36" s="499">
        <f t="shared" si="1"/>
        <v>33520.6</v>
      </c>
      <c r="J36" s="151">
        <f t="shared" si="0"/>
        <v>0</v>
      </c>
      <c r="K36" s="151">
        <f t="shared" si="2"/>
        <v>0</v>
      </c>
      <c r="L36" s="151">
        <f t="shared" si="3"/>
        <v>0</v>
      </c>
      <c r="M36" s="151">
        <f t="shared" si="4"/>
        <v>0</v>
      </c>
      <c r="N36" s="151">
        <f t="shared" si="5"/>
        <v>0</v>
      </c>
      <c r="O36" s="151">
        <f t="shared" si="6"/>
        <v>0</v>
      </c>
      <c r="P36" s="429"/>
      <c r="Q36" s="429"/>
      <c r="R36" s="429"/>
      <c r="S36" s="429"/>
    </row>
    <row r="37" spans="1:21" ht="22.5" x14ac:dyDescent="0.2">
      <c r="A37" s="10">
        <f>+IF(F37&gt;0,MAX(A$15:A36)+1,0)</f>
        <v>0</v>
      </c>
      <c r="B37" s="5" t="str">
        <f>+B36</f>
        <v>ЈАВНО ТУЖИЛАШТВО</v>
      </c>
      <c r="C37" s="8" t="s">
        <v>69</v>
      </c>
      <c r="D37" s="189"/>
      <c r="E37" s="474"/>
      <c r="F37" s="189"/>
      <c r="G37" s="474"/>
      <c r="H37" s="6"/>
      <c r="I37" s="499">
        <f t="shared" si="1"/>
        <v>33520.6</v>
      </c>
      <c r="J37" s="151">
        <f t="shared" si="0"/>
        <v>0</v>
      </c>
      <c r="K37" s="151">
        <f t="shared" si="2"/>
        <v>0</v>
      </c>
      <c r="L37" s="151">
        <f t="shared" si="3"/>
        <v>0</v>
      </c>
      <c r="M37" s="151">
        <f t="shared" si="4"/>
        <v>0</v>
      </c>
      <c r="N37" s="151">
        <f t="shared" si="5"/>
        <v>0</v>
      </c>
      <c r="O37" s="151">
        <f t="shared" si="6"/>
        <v>0</v>
      </c>
      <c r="P37" s="429"/>
      <c r="Q37" s="429"/>
      <c r="R37" s="429"/>
      <c r="S37" s="429"/>
    </row>
    <row r="38" spans="1:21" ht="13.5" customHeight="1" x14ac:dyDescent="0.2">
      <c r="A38" s="10">
        <f>+IF(F38&gt;0,MAX(A$15:A37)+1,0)</f>
        <v>0</v>
      </c>
      <c r="B38" s="5" t="str">
        <f t="shared" ref="B38:B43" si="11">+B37</f>
        <v>ЈАВНО ТУЖИЛАШТВО</v>
      </c>
      <c r="C38" s="8" t="s">
        <v>70</v>
      </c>
      <c r="D38" s="190"/>
      <c r="E38" s="475"/>
      <c r="F38" s="190"/>
      <c r="G38" s="475"/>
      <c r="H38" s="6"/>
      <c r="I38" s="499">
        <f t="shared" si="1"/>
        <v>33520.6</v>
      </c>
      <c r="J38" s="151">
        <f t="shared" si="0"/>
        <v>0</v>
      </c>
      <c r="K38" s="151">
        <f t="shared" si="2"/>
        <v>0</v>
      </c>
      <c r="L38" s="151">
        <f t="shared" si="3"/>
        <v>0</v>
      </c>
      <c r="M38" s="151">
        <f t="shared" si="4"/>
        <v>0</v>
      </c>
      <c r="N38" s="151">
        <f t="shared" si="5"/>
        <v>0</v>
      </c>
      <c r="O38" s="151">
        <f t="shared" si="6"/>
        <v>0</v>
      </c>
      <c r="P38" s="429"/>
      <c r="Q38" s="429"/>
      <c r="R38" s="429"/>
      <c r="S38" s="429"/>
    </row>
    <row r="39" spans="1:21" ht="13.5" customHeight="1" x14ac:dyDescent="0.2">
      <c r="A39" s="10">
        <f>+IF(F39&gt;0,MAX(A$15:A38)+1,0)</f>
        <v>0</v>
      </c>
      <c r="B39" s="5" t="str">
        <f t="shared" si="11"/>
        <v>ЈАВНО ТУЖИЛАШТВО</v>
      </c>
      <c r="C39" s="8" t="s">
        <v>71</v>
      </c>
      <c r="D39" s="190"/>
      <c r="E39" s="475"/>
      <c r="F39" s="190"/>
      <c r="G39" s="475"/>
      <c r="H39" s="6"/>
      <c r="I39" s="499">
        <f t="shared" si="1"/>
        <v>33520.6</v>
      </c>
      <c r="J39" s="151">
        <f t="shared" si="0"/>
        <v>0</v>
      </c>
      <c r="K39" s="151">
        <f t="shared" si="2"/>
        <v>0</v>
      </c>
      <c r="L39" s="151">
        <f t="shared" si="3"/>
        <v>0</v>
      </c>
      <c r="M39" s="151">
        <f t="shared" si="4"/>
        <v>0</v>
      </c>
      <c r="N39" s="151">
        <f t="shared" si="5"/>
        <v>0</v>
      </c>
      <c r="O39" s="151">
        <f t="shared" si="6"/>
        <v>0</v>
      </c>
      <c r="P39" s="429"/>
      <c r="Q39" s="429"/>
      <c r="R39" s="429"/>
      <c r="S39" s="429"/>
    </row>
    <row r="40" spans="1:21" x14ac:dyDescent="0.2">
      <c r="A40" s="10">
        <f>+IF(F40&gt;0,MAX(A$15:A39)+1,0)</f>
        <v>0</v>
      </c>
      <c r="B40" s="5" t="str">
        <f t="shared" si="11"/>
        <v>ЈАВНО ТУЖИЛАШТВО</v>
      </c>
      <c r="C40" s="8" t="s">
        <v>72</v>
      </c>
      <c r="D40" s="190"/>
      <c r="E40" s="475"/>
      <c r="F40" s="190"/>
      <c r="G40" s="475"/>
      <c r="H40" s="6"/>
      <c r="I40" s="499">
        <f t="shared" si="1"/>
        <v>33520.6</v>
      </c>
      <c r="J40" s="151">
        <f t="shared" si="0"/>
        <v>0</v>
      </c>
      <c r="K40" s="151">
        <f t="shared" si="2"/>
        <v>0</v>
      </c>
      <c r="L40" s="151">
        <f t="shared" si="3"/>
        <v>0</v>
      </c>
      <c r="M40" s="151">
        <f t="shared" si="4"/>
        <v>0</v>
      </c>
      <c r="N40" s="151">
        <f t="shared" si="5"/>
        <v>0</v>
      </c>
      <c r="O40" s="151">
        <f t="shared" si="6"/>
        <v>0</v>
      </c>
      <c r="P40" s="429"/>
      <c r="Q40" s="429"/>
      <c r="R40" s="429"/>
      <c r="S40" s="429"/>
    </row>
    <row r="41" spans="1:21" ht="12.75" customHeight="1" x14ac:dyDescent="0.2">
      <c r="A41" s="10">
        <f>+IF(F41&gt;0,MAX(A$15:A40)+1,0)</f>
        <v>0</v>
      </c>
      <c r="B41" s="5" t="str">
        <f t="shared" si="11"/>
        <v>ЈАВНО ТУЖИЛАШТВО</v>
      </c>
      <c r="C41" s="8" t="s">
        <v>73</v>
      </c>
      <c r="D41" s="189"/>
      <c r="E41" s="474"/>
      <c r="F41" s="189"/>
      <c r="G41" s="474"/>
      <c r="H41" s="6"/>
      <c r="I41" s="499">
        <f t="shared" si="1"/>
        <v>33520.6</v>
      </c>
      <c r="J41" s="151">
        <f t="shared" si="0"/>
        <v>0</v>
      </c>
      <c r="K41" s="151">
        <f t="shared" si="2"/>
        <v>0</v>
      </c>
      <c r="L41" s="151">
        <f t="shared" si="3"/>
        <v>0</v>
      </c>
      <c r="M41" s="151">
        <f t="shared" si="4"/>
        <v>0</v>
      </c>
      <c r="N41" s="151">
        <f t="shared" si="5"/>
        <v>0</v>
      </c>
      <c r="O41" s="151">
        <f t="shared" si="6"/>
        <v>0</v>
      </c>
      <c r="P41" s="429"/>
      <c r="Q41" s="429"/>
      <c r="R41" s="429"/>
      <c r="S41" s="429"/>
    </row>
    <row r="42" spans="1:21" ht="21" customHeight="1" x14ac:dyDescent="0.2">
      <c r="A42" s="10">
        <f>+IF(F42&gt;0,MAX(A$15:A41)+1,0)</f>
        <v>0</v>
      </c>
      <c r="B42" s="5" t="str">
        <f t="shared" si="11"/>
        <v>ЈАВНО ТУЖИЛАШТВО</v>
      </c>
      <c r="C42" s="4" t="s">
        <v>74</v>
      </c>
      <c r="D42" s="189"/>
      <c r="E42" s="474"/>
      <c r="F42" s="189"/>
      <c r="G42" s="474"/>
      <c r="H42" s="6"/>
      <c r="I42" s="499">
        <f t="shared" si="1"/>
        <v>33520.6</v>
      </c>
      <c r="J42" s="151">
        <f t="shared" si="0"/>
        <v>0</v>
      </c>
      <c r="K42" s="151">
        <f t="shared" si="2"/>
        <v>0</v>
      </c>
      <c r="L42" s="151">
        <f t="shared" si="3"/>
        <v>0</v>
      </c>
      <c r="M42" s="151">
        <f t="shared" si="4"/>
        <v>0</v>
      </c>
      <c r="N42" s="151">
        <f t="shared" si="5"/>
        <v>0</v>
      </c>
      <c r="O42" s="151">
        <f t="shared" si="6"/>
        <v>0</v>
      </c>
      <c r="P42" s="429"/>
      <c r="Q42" s="429"/>
      <c r="R42" s="429"/>
      <c r="S42" s="429"/>
    </row>
    <row r="43" spans="1:21" x14ac:dyDescent="0.2">
      <c r="A43" s="10">
        <f>+IF(F43&gt;0,MAX(A$15:A42)+1,0)</f>
        <v>0</v>
      </c>
      <c r="B43" s="5" t="str">
        <f t="shared" si="11"/>
        <v>ЈАВНО ТУЖИЛАШТВО</v>
      </c>
      <c r="C43" s="8" t="s">
        <v>75</v>
      </c>
      <c r="D43" s="189"/>
      <c r="E43" s="474"/>
      <c r="F43" s="189"/>
      <c r="G43" s="474"/>
      <c r="H43" s="6"/>
      <c r="I43" s="499">
        <f t="shared" si="1"/>
        <v>33520.6</v>
      </c>
      <c r="J43" s="151">
        <f t="shared" si="0"/>
        <v>0</v>
      </c>
      <c r="K43" s="151">
        <f t="shared" si="2"/>
        <v>0</v>
      </c>
      <c r="L43" s="151">
        <f t="shared" si="3"/>
        <v>0</v>
      </c>
      <c r="M43" s="151">
        <f t="shared" si="4"/>
        <v>0</v>
      </c>
      <c r="N43" s="151">
        <f t="shared" si="5"/>
        <v>0</v>
      </c>
      <c r="O43" s="151">
        <f t="shared" si="6"/>
        <v>0</v>
      </c>
      <c r="P43" s="429"/>
      <c r="Q43" s="429"/>
      <c r="R43" s="429"/>
      <c r="S43" s="429"/>
    </row>
    <row r="44" spans="1:21" ht="12" thickBot="1" x14ac:dyDescent="0.25">
      <c r="C44" s="183" t="s">
        <v>76</v>
      </c>
      <c r="D44" s="191">
        <f>+SUM(D17:D43)</f>
        <v>0</v>
      </c>
      <c r="E44" s="476">
        <f t="shared" ref="E44:G44" si="12">+SUM(E17:E43)</f>
        <v>0</v>
      </c>
      <c r="F44" s="191">
        <f t="shared" si="12"/>
        <v>0</v>
      </c>
      <c r="G44" s="476">
        <f t="shared" si="12"/>
        <v>0</v>
      </c>
      <c r="H44" s="184"/>
      <c r="I44" s="496"/>
      <c r="J44" s="494">
        <f t="shared" ref="J44:S44" si="13">SUM(J17:J43)</f>
        <v>0</v>
      </c>
      <c r="K44" s="186">
        <f t="shared" si="13"/>
        <v>0</v>
      </c>
      <c r="L44" s="186">
        <f t="shared" si="13"/>
        <v>0</v>
      </c>
      <c r="M44" s="185">
        <f t="shared" si="13"/>
        <v>0</v>
      </c>
      <c r="N44" s="186">
        <f t="shared" si="13"/>
        <v>0</v>
      </c>
      <c r="O44" s="186">
        <f t="shared" si="13"/>
        <v>0</v>
      </c>
      <c r="P44" s="186">
        <f t="shared" si="13"/>
        <v>0</v>
      </c>
      <c r="Q44" s="186">
        <f t="shared" si="13"/>
        <v>0</v>
      </c>
      <c r="R44" s="186">
        <f t="shared" si="13"/>
        <v>0</v>
      </c>
      <c r="S44" s="186">
        <f t="shared" si="13"/>
        <v>0</v>
      </c>
    </row>
    <row r="45" spans="1:21" x14ac:dyDescent="0.2">
      <c r="U45" s="151"/>
    </row>
    <row r="49" spans="2:19" hidden="1" x14ac:dyDescent="0.2">
      <c r="B49" s="5">
        <f>+COLUMN(B:B)</f>
        <v>2</v>
      </c>
      <c r="C49" s="5">
        <f t="shared" ref="C49:S49" si="14">+COLUMN(C:C)</f>
        <v>3</v>
      </c>
      <c r="D49" s="5">
        <f t="shared" si="14"/>
        <v>4</v>
      </c>
      <c r="E49" s="5">
        <f t="shared" si="14"/>
        <v>5</v>
      </c>
      <c r="F49" s="5">
        <f t="shared" si="14"/>
        <v>6</v>
      </c>
      <c r="G49" s="5">
        <f t="shared" si="14"/>
        <v>7</v>
      </c>
      <c r="H49" s="5">
        <f t="shared" si="14"/>
        <v>8</v>
      </c>
      <c r="I49" s="5">
        <f t="shared" si="14"/>
        <v>9</v>
      </c>
      <c r="J49" s="5">
        <f t="shared" si="14"/>
        <v>10</v>
      </c>
      <c r="K49" s="5">
        <f t="shared" si="14"/>
        <v>11</v>
      </c>
      <c r="L49" s="5">
        <f t="shared" si="14"/>
        <v>12</v>
      </c>
      <c r="M49" s="5">
        <f t="shared" si="14"/>
        <v>13</v>
      </c>
      <c r="N49" s="5">
        <f t="shared" si="14"/>
        <v>14</v>
      </c>
      <c r="O49" s="5">
        <f t="shared" si="14"/>
        <v>15</v>
      </c>
      <c r="P49" s="5">
        <f t="shared" si="14"/>
        <v>16</v>
      </c>
      <c r="Q49" s="5">
        <f t="shared" si="14"/>
        <v>17</v>
      </c>
      <c r="R49" s="5">
        <f t="shared" si="14"/>
        <v>18</v>
      </c>
      <c r="S49" s="5">
        <f t="shared" si="14"/>
        <v>19</v>
      </c>
    </row>
  </sheetData>
  <sheetProtection algorithmName="SHA-512" hashValue="HUPm8hnPoNNnH7PmyRs/UOIQJ8fg3hb0RV3qQLHnBbne0oWSjcxro7sX0jacZw80fGiuSBprP3BM8wq/ISaRcw==" saltValue="304GtOap3nLS8IoyFoguIQ==" spinCount="100000" sheet="1" objects="1" scenarios="1"/>
  <mergeCells count="11">
    <mergeCell ref="R13:S13"/>
    <mergeCell ref="M13:O13"/>
    <mergeCell ref="H12:H14"/>
    <mergeCell ref="P14:S14"/>
    <mergeCell ref="J13:L13"/>
    <mergeCell ref="I12:I14"/>
    <mergeCell ref="C10:I10"/>
    <mergeCell ref="D12:E13"/>
    <mergeCell ref="F12:G13"/>
    <mergeCell ref="D11:I11"/>
    <mergeCell ref="P13:Q13"/>
  </mergeCells>
  <conditionalFormatting sqref="F17:F44">
    <cfRule type="expression" dxfId="6" priority="1">
      <formula>OR(AND(D17&gt;0,F17=0),D17&gt;F17)</formula>
    </cfRule>
  </conditionalFormatting>
  <pageMargins left="0.11811023622047245" right="0.23622047244094491" top="0.35433070866141736" bottom="0.35433070866141736" header="0.31496062992125984" footer="0.31496062992125984"/>
  <pageSetup paperSize="9" scale="73" orientation="portrait" r:id="rId1"/>
  <colBreaks count="1" manualBreakCount="1">
    <brk id="9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60"/>
  <sheetViews>
    <sheetView zoomScaleNormal="100" zoomScaleSheetLayoutView="85" workbookViewId="0">
      <selection activeCell="B5" sqref="B5"/>
    </sheetView>
  </sheetViews>
  <sheetFormatPr defaultColWidth="9.140625" defaultRowHeight="15" x14ac:dyDescent="0.25"/>
  <cols>
    <col min="1" max="1" width="4.42578125" style="207" customWidth="1"/>
    <col min="2" max="2" width="14.140625" style="207" customWidth="1"/>
    <col min="3" max="3" width="15.85546875" style="207" customWidth="1"/>
    <col min="4" max="4" width="15" style="207" customWidth="1"/>
    <col min="5" max="5" width="16" style="207" customWidth="1"/>
    <col min="6" max="6" width="11.7109375" style="207" customWidth="1"/>
    <col min="7" max="7" width="13.85546875" style="207" customWidth="1"/>
    <col min="8" max="8" width="13.28515625" style="207" customWidth="1"/>
    <col min="9" max="9" width="26.7109375" style="207" customWidth="1"/>
    <col min="10" max="10" width="5.140625" style="207" customWidth="1"/>
    <col min="11" max="16384" width="9.140625" style="207"/>
  </cols>
  <sheetData>
    <row r="1" spans="2:10" ht="18.75" x14ac:dyDescent="0.3">
      <c r="B1" s="208"/>
      <c r="E1" s="208" t="s">
        <v>540</v>
      </c>
      <c r="I1" s="208"/>
    </row>
    <row r="3" spans="2:10" x14ac:dyDescent="0.25">
      <c r="B3" s="209"/>
      <c r="C3" s="209" t="s">
        <v>397</v>
      </c>
      <c r="E3" s="235" t="str">
        <f>+'1 -sredstva'!F3</f>
        <v/>
      </c>
      <c r="F3" s="235"/>
      <c r="G3" s="235"/>
      <c r="H3" s="235"/>
      <c r="I3" s="235"/>
      <c r="J3" s="210"/>
    </row>
    <row r="4" spans="2:10" ht="15.75" thickBot="1" x14ac:dyDescent="0.3">
      <c r="B4" s="209"/>
      <c r="E4" s="210"/>
      <c r="F4" s="210"/>
      <c r="G4" s="210"/>
      <c r="H4" s="210"/>
      <c r="I4" s="210"/>
      <c r="J4" s="210"/>
    </row>
    <row r="5" spans="2:10" ht="15.75" thickBot="1" x14ac:dyDescent="0.3">
      <c r="B5" s="546"/>
      <c r="C5" s="466" t="s">
        <v>527</v>
      </c>
      <c r="D5" s="482"/>
      <c r="E5" s="482"/>
      <c r="F5" s="482"/>
      <c r="G5" s="482"/>
      <c r="H5" s="482"/>
      <c r="I5" s="482"/>
      <c r="J5" s="210"/>
    </row>
    <row r="6" spans="2:10" x14ac:dyDescent="0.25">
      <c r="B6" s="315" t="s">
        <v>459</v>
      </c>
    </row>
    <row r="7" spans="2:10" ht="15.75" thickBot="1" x14ac:dyDescent="0.3"/>
    <row r="8" spans="2:10" ht="25.5" customHeight="1" thickTop="1" thickBot="1" x14ac:dyDescent="0.3">
      <c r="B8" s="674" t="s">
        <v>398</v>
      </c>
      <c r="C8" s="676" t="s">
        <v>399</v>
      </c>
      <c r="D8" s="677"/>
      <c r="E8" s="677"/>
      <c r="F8" s="677"/>
      <c r="G8" s="677"/>
      <c r="H8" s="677"/>
      <c r="I8" s="678"/>
    </row>
    <row r="9" spans="2:10" ht="74.45" customHeight="1" thickTop="1" thickBot="1" x14ac:dyDescent="0.3">
      <c r="B9" s="675"/>
      <c r="C9" s="369" t="s">
        <v>150</v>
      </c>
      <c r="D9" s="211">
        <v>412</v>
      </c>
      <c r="E9" s="212" t="s">
        <v>400</v>
      </c>
      <c r="F9" s="333" t="s">
        <v>401</v>
      </c>
      <c r="G9" s="330" t="s">
        <v>460</v>
      </c>
      <c r="H9" s="326" t="s">
        <v>461</v>
      </c>
      <c r="I9" s="213" t="s">
        <v>402</v>
      </c>
    </row>
    <row r="10" spans="2:10" ht="15.75" thickTop="1" x14ac:dyDescent="0.25">
      <c r="B10" s="214" t="s">
        <v>403</v>
      </c>
      <c r="C10" s="297"/>
      <c r="D10" s="298"/>
      <c r="E10" s="215">
        <f>SUM($C10:$D10)</f>
        <v>0</v>
      </c>
      <c r="F10" s="334">
        <f>+G10+H10</f>
        <v>0</v>
      </c>
      <c r="G10" s="303"/>
      <c r="H10" s="327"/>
      <c r="I10" s="304"/>
    </row>
    <row r="11" spans="2:10" x14ac:dyDescent="0.25">
      <c r="B11" s="216" t="s">
        <v>404</v>
      </c>
      <c r="C11" s="299"/>
      <c r="D11" s="300"/>
      <c r="E11" s="217">
        <f>SUM($C11:$D11)</f>
        <v>0</v>
      </c>
      <c r="F11" s="334">
        <f t="shared" ref="F11:F21" si="0">+G11+H11</f>
        <v>0</v>
      </c>
      <c r="G11" s="331"/>
      <c r="H11" s="328"/>
      <c r="I11" s="305"/>
    </row>
    <row r="12" spans="2:10" x14ac:dyDescent="0.25">
      <c r="B12" s="216" t="s">
        <v>405</v>
      </c>
      <c r="C12" s="299"/>
      <c r="D12" s="300"/>
      <c r="E12" s="217">
        <f t="shared" ref="E12:E21" si="1">SUM($C12:$D12)</f>
        <v>0</v>
      </c>
      <c r="F12" s="334">
        <f t="shared" si="0"/>
        <v>0</v>
      </c>
      <c r="G12" s="331"/>
      <c r="H12" s="328"/>
      <c r="I12" s="316"/>
    </row>
    <row r="13" spans="2:10" x14ac:dyDescent="0.25">
      <c r="B13" s="216" t="s">
        <v>406</v>
      </c>
      <c r="C13" s="299"/>
      <c r="D13" s="300"/>
      <c r="E13" s="217">
        <f t="shared" si="1"/>
        <v>0</v>
      </c>
      <c r="F13" s="334">
        <f t="shared" si="0"/>
        <v>0</v>
      </c>
      <c r="G13" s="331"/>
      <c r="H13" s="328"/>
      <c r="I13" s="305"/>
    </row>
    <row r="14" spans="2:10" x14ac:dyDescent="0.25">
      <c r="B14" s="216" t="s">
        <v>407</v>
      </c>
      <c r="C14" s="299"/>
      <c r="D14" s="300"/>
      <c r="E14" s="217">
        <f t="shared" si="1"/>
        <v>0</v>
      </c>
      <c r="F14" s="334">
        <f t="shared" si="0"/>
        <v>0</v>
      </c>
      <c r="G14" s="331"/>
      <c r="H14" s="328"/>
      <c r="I14" s="305"/>
    </row>
    <row r="15" spans="2:10" x14ac:dyDescent="0.25">
      <c r="B15" s="216" t="s">
        <v>408</v>
      </c>
      <c r="C15" s="299"/>
      <c r="D15" s="300"/>
      <c r="E15" s="217">
        <f t="shared" si="1"/>
        <v>0</v>
      </c>
      <c r="F15" s="334">
        <f t="shared" si="0"/>
        <v>0</v>
      </c>
      <c r="G15" s="331"/>
      <c r="H15" s="328"/>
      <c r="I15" s="305"/>
    </row>
    <row r="16" spans="2:10" x14ac:dyDescent="0.25">
      <c r="B16" s="216" t="s">
        <v>409</v>
      </c>
      <c r="C16" s="299"/>
      <c r="D16" s="300"/>
      <c r="E16" s="217">
        <f t="shared" si="1"/>
        <v>0</v>
      </c>
      <c r="F16" s="334">
        <f t="shared" si="0"/>
        <v>0</v>
      </c>
      <c r="G16" s="331"/>
      <c r="H16" s="328"/>
      <c r="I16" s="305"/>
    </row>
    <row r="17" spans="2:9" x14ac:dyDescent="0.25">
      <c r="B17" s="216" t="s">
        <v>410</v>
      </c>
      <c r="C17" s="299"/>
      <c r="D17" s="300"/>
      <c r="E17" s="217">
        <f t="shared" si="1"/>
        <v>0</v>
      </c>
      <c r="F17" s="334">
        <f t="shared" si="0"/>
        <v>0</v>
      </c>
      <c r="G17" s="331"/>
      <c r="H17" s="328"/>
      <c r="I17" s="305"/>
    </row>
    <row r="18" spans="2:9" x14ac:dyDescent="0.25">
      <c r="B18" s="216" t="s">
        <v>411</v>
      </c>
      <c r="C18" s="299"/>
      <c r="D18" s="300"/>
      <c r="E18" s="217">
        <f t="shared" si="1"/>
        <v>0</v>
      </c>
      <c r="F18" s="334">
        <f t="shared" si="0"/>
        <v>0</v>
      </c>
      <c r="G18" s="331"/>
      <c r="H18" s="328"/>
      <c r="I18" s="305"/>
    </row>
    <row r="19" spans="2:9" x14ac:dyDescent="0.25">
      <c r="B19" s="216" t="s">
        <v>412</v>
      </c>
      <c r="C19" s="299"/>
      <c r="D19" s="300"/>
      <c r="E19" s="217">
        <f t="shared" si="1"/>
        <v>0</v>
      </c>
      <c r="F19" s="334">
        <f t="shared" si="0"/>
        <v>0</v>
      </c>
      <c r="G19" s="331"/>
      <c r="H19" s="328"/>
      <c r="I19" s="305"/>
    </row>
    <row r="20" spans="2:9" x14ac:dyDescent="0.25">
      <c r="B20" s="216" t="s">
        <v>413</v>
      </c>
      <c r="C20" s="299"/>
      <c r="D20" s="300"/>
      <c r="E20" s="217">
        <f t="shared" si="1"/>
        <v>0</v>
      </c>
      <c r="F20" s="334">
        <f t="shared" si="0"/>
        <v>0</v>
      </c>
      <c r="G20" s="331"/>
      <c r="H20" s="328"/>
      <c r="I20" s="305"/>
    </row>
    <row r="21" spans="2:9" ht="15.75" thickBot="1" x14ac:dyDescent="0.3">
      <c r="B21" s="218" t="s">
        <v>414</v>
      </c>
      <c r="C21" s="301"/>
      <c r="D21" s="302"/>
      <c r="E21" s="219">
        <f t="shared" si="1"/>
        <v>0</v>
      </c>
      <c r="F21" s="335">
        <f t="shared" si="0"/>
        <v>0</v>
      </c>
      <c r="G21" s="332"/>
      <c r="H21" s="329"/>
      <c r="I21" s="306"/>
    </row>
    <row r="22" spans="2:9" ht="16.5" thickTop="1" thickBot="1" x14ac:dyDescent="0.3">
      <c r="B22" s="220" t="s">
        <v>415</v>
      </c>
      <c r="C22" s="221">
        <f>SUM(C$10:C$21)</f>
        <v>0</v>
      </c>
      <c r="D22" s="222">
        <f>SUM(D$10:D$21)</f>
        <v>0</v>
      </c>
      <c r="E22" s="223">
        <f>SUM(E$10:E$21)</f>
        <v>0</v>
      </c>
      <c r="F22" s="314"/>
      <c r="G22" s="314"/>
      <c r="H22" s="314"/>
      <c r="I22" s="224"/>
    </row>
    <row r="23" spans="2:9" ht="16.5" thickTop="1" thickBot="1" x14ac:dyDescent="0.3"/>
    <row r="24" spans="2:9" ht="29.25" customHeight="1" thickTop="1" thickBot="1" x14ac:dyDescent="0.3">
      <c r="B24" s="679" t="s">
        <v>398</v>
      </c>
      <c r="C24" s="681" t="s">
        <v>416</v>
      </c>
      <c r="D24" s="677"/>
      <c r="E24" s="677"/>
      <c r="F24" s="677"/>
      <c r="G24" s="677"/>
      <c r="H24" s="677"/>
      <c r="I24" s="678"/>
    </row>
    <row r="25" spans="2:9" ht="71.45" customHeight="1" thickTop="1" thickBot="1" x14ac:dyDescent="0.3">
      <c r="B25" s="680"/>
      <c r="C25" s="371" t="s">
        <v>150</v>
      </c>
      <c r="D25" s="370">
        <v>412</v>
      </c>
      <c r="E25" s="226" t="s">
        <v>400</v>
      </c>
      <c r="F25" s="333" t="s">
        <v>401</v>
      </c>
      <c r="G25" s="330" t="s">
        <v>460</v>
      </c>
      <c r="H25" s="326" t="s">
        <v>461</v>
      </c>
      <c r="I25" s="213" t="s">
        <v>402</v>
      </c>
    </row>
    <row r="26" spans="2:9" ht="15.75" thickTop="1" x14ac:dyDescent="0.25">
      <c r="B26" s="227" t="s">
        <v>403</v>
      </c>
      <c r="C26" s="307"/>
      <c r="D26" s="308"/>
      <c r="E26" s="228">
        <f>SUM($C26:$D26)</f>
        <v>0</v>
      </c>
      <c r="F26" s="334">
        <f>+G26+H26</f>
        <v>0</v>
      </c>
      <c r="G26" s="303"/>
      <c r="H26" s="327"/>
      <c r="I26" s="304"/>
    </row>
    <row r="27" spans="2:9" x14ac:dyDescent="0.25">
      <c r="B27" s="229" t="s">
        <v>404</v>
      </c>
      <c r="C27" s="309"/>
      <c r="D27" s="300"/>
      <c r="E27" s="217">
        <f t="shared" ref="E27:E37" si="2">SUM($C27:$D27)</f>
        <v>0</v>
      </c>
      <c r="F27" s="334">
        <f t="shared" ref="F27:F37" si="3">+G27+H27</f>
        <v>0</v>
      </c>
      <c r="G27" s="331"/>
      <c r="H27" s="328"/>
      <c r="I27" s="305"/>
    </row>
    <row r="28" spans="2:9" x14ac:dyDescent="0.25">
      <c r="B28" s="229" t="s">
        <v>405</v>
      </c>
      <c r="C28" s="309"/>
      <c r="D28" s="300"/>
      <c r="E28" s="217">
        <f t="shared" si="2"/>
        <v>0</v>
      </c>
      <c r="F28" s="334">
        <f t="shared" si="3"/>
        <v>0</v>
      </c>
      <c r="G28" s="331"/>
      <c r="H28" s="328"/>
      <c r="I28" s="305"/>
    </row>
    <row r="29" spans="2:9" x14ac:dyDescent="0.25">
      <c r="B29" s="229" t="s">
        <v>406</v>
      </c>
      <c r="C29" s="309"/>
      <c r="D29" s="300"/>
      <c r="E29" s="217">
        <f t="shared" si="2"/>
        <v>0</v>
      </c>
      <c r="F29" s="334">
        <f t="shared" si="3"/>
        <v>0</v>
      </c>
      <c r="G29" s="331"/>
      <c r="H29" s="328"/>
      <c r="I29" s="305"/>
    </row>
    <row r="30" spans="2:9" x14ac:dyDescent="0.25">
      <c r="B30" s="229" t="s">
        <v>407</v>
      </c>
      <c r="C30" s="309"/>
      <c r="D30" s="300"/>
      <c r="E30" s="217">
        <f t="shared" si="2"/>
        <v>0</v>
      </c>
      <c r="F30" s="334">
        <f t="shared" si="3"/>
        <v>0</v>
      </c>
      <c r="G30" s="331"/>
      <c r="H30" s="328"/>
      <c r="I30" s="305"/>
    </row>
    <row r="31" spans="2:9" x14ac:dyDescent="0.25">
      <c r="B31" s="229" t="s">
        <v>408</v>
      </c>
      <c r="C31" s="309"/>
      <c r="D31" s="300"/>
      <c r="E31" s="217">
        <f t="shared" si="2"/>
        <v>0</v>
      </c>
      <c r="F31" s="334">
        <f t="shared" si="3"/>
        <v>0</v>
      </c>
      <c r="G31" s="331"/>
      <c r="H31" s="328"/>
      <c r="I31" s="305"/>
    </row>
    <row r="32" spans="2:9" x14ac:dyDescent="0.25">
      <c r="B32" s="229" t="s">
        <v>409</v>
      </c>
      <c r="C32" s="309"/>
      <c r="D32" s="300"/>
      <c r="E32" s="217">
        <f t="shared" si="2"/>
        <v>0</v>
      </c>
      <c r="F32" s="334">
        <f t="shared" si="3"/>
        <v>0</v>
      </c>
      <c r="G32" s="331"/>
      <c r="H32" s="328"/>
      <c r="I32" s="305"/>
    </row>
    <row r="33" spans="2:9" x14ac:dyDescent="0.25">
      <c r="B33" s="229" t="s">
        <v>410</v>
      </c>
      <c r="C33" s="309"/>
      <c r="D33" s="300"/>
      <c r="E33" s="217">
        <f t="shared" si="2"/>
        <v>0</v>
      </c>
      <c r="F33" s="334">
        <f t="shared" si="3"/>
        <v>0</v>
      </c>
      <c r="G33" s="331"/>
      <c r="H33" s="328"/>
      <c r="I33" s="305"/>
    </row>
    <row r="34" spans="2:9" x14ac:dyDescent="0.25">
      <c r="B34" s="229" t="s">
        <v>411</v>
      </c>
      <c r="C34" s="309"/>
      <c r="D34" s="300"/>
      <c r="E34" s="217">
        <f t="shared" si="2"/>
        <v>0</v>
      </c>
      <c r="F34" s="334">
        <f t="shared" si="3"/>
        <v>0</v>
      </c>
      <c r="G34" s="331"/>
      <c r="H34" s="328"/>
      <c r="I34" s="305"/>
    </row>
    <row r="35" spans="2:9" x14ac:dyDescent="0.25">
      <c r="B35" s="229" t="s">
        <v>412</v>
      </c>
      <c r="C35" s="309"/>
      <c r="D35" s="300"/>
      <c r="E35" s="217">
        <f t="shared" si="2"/>
        <v>0</v>
      </c>
      <c r="F35" s="334">
        <f t="shared" si="3"/>
        <v>0</v>
      </c>
      <c r="G35" s="331"/>
      <c r="H35" s="328"/>
      <c r="I35" s="305"/>
    </row>
    <row r="36" spans="2:9" x14ac:dyDescent="0.25">
      <c r="B36" s="229" t="s">
        <v>413</v>
      </c>
      <c r="C36" s="309"/>
      <c r="D36" s="300"/>
      <c r="E36" s="217">
        <f t="shared" si="2"/>
        <v>0</v>
      </c>
      <c r="F36" s="334">
        <f t="shared" si="3"/>
        <v>0</v>
      </c>
      <c r="G36" s="331"/>
      <c r="H36" s="328"/>
      <c r="I36" s="305"/>
    </row>
    <row r="37" spans="2:9" ht="15.75" thickBot="1" x14ac:dyDescent="0.3">
      <c r="B37" s="230" t="s">
        <v>414</v>
      </c>
      <c r="C37" s="310"/>
      <c r="D37" s="311"/>
      <c r="E37" s="219">
        <f t="shared" si="2"/>
        <v>0</v>
      </c>
      <c r="F37" s="335">
        <f t="shared" si="3"/>
        <v>0</v>
      </c>
      <c r="G37" s="332"/>
      <c r="H37" s="329"/>
      <c r="I37" s="312"/>
    </row>
    <row r="38" spans="2:9" ht="16.5" thickTop="1" thickBot="1" x14ac:dyDescent="0.3">
      <c r="B38" s="231" t="s">
        <v>415</v>
      </c>
      <c r="C38" s="232">
        <f>SUM(C$26:C$37)</f>
        <v>0</v>
      </c>
      <c r="D38" s="222">
        <f>SUM(D$26:D$37)</f>
        <v>0</v>
      </c>
      <c r="E38" s="223">
        <f>SUM(E$26:E$37)</f>
        <v>0</v>
      </c>
      <c r="F38" s="314"/>
      <c r="G38" s="314"/>
      <c r="H38" s="314"/>
      <c r="I38" s="224"/>
    </row>
    <row r="39" spans="2:9" ht="16.5" thickTop="1" thickBot="1" x14ac:dyDescent="0.3"/>
    <row r="40" spans="2:9" ht="16.5" thickTop="1" thickBot="1" x14ac:dyDescent="0.3">
      <c r="B40" s="679" t="s">
        <v>398</v>
      </c>
      <c r="C40" s="676" t="s">
        <v>417</v>
      </c>
      <c r="D40" s="677"/>
      <c r="E40" s="677"/>
      <c r="F40" s="677"/>
      <c r="G40" s="677"/>
      <c r="H40" s="677"/>
      <c r="I40" s="678"/>
    </row>
    <row r="41" spans="2:9" ht="70.150000000000006" customHeight="1" thickTop="1" thickBot="1" x14ac:dyDescent="0.3">
      <c r="B41" s="680"/>
      <c r="C41" s="371" t="s">
        <v>150</v>
      </c>
      <c r="D41" s="225">
        <v>412</v>
      </c>
      <c r="E41" s="226" t="s">
        <v>400</v>
      </c>
      <c r="F41" s="333" t="s">
        <v>401</v>
      </c>
      <c r="G41" s="330" t="s">
        <v>460</v>
      </c>
      <c r="H41" s="326" t="s">
        <v>461</v>
      </c>
      <c r="I41" s="213" t="s">
        <v>402</v>
      </c>
    </row>
    <row r="42" spans="2:9" ht="15.75" thickTop="1" x14ac:dyDescent="0.25">
      <c r="B42" s="214" t="s">
        <v>403</v>
      </c>
      <c r="C42" s="313"/>
      <c r="D42" s="308"/>
      <c r="E42" s="228">
        <f>SUM($C42:$D42)</f>
        <v>0</v>
      </c>
      <c r="F42" s="334">
        <f>+G42+H42</f>
        <v>0</v>
      </c>
      <c r="G42" s="303"/>
      <c r="H42" s="327"/>
      <c r="I42" s="304"/>
    </row>
    <row r="43" spans="2:9" x14ac:dyDescent="0.25">
      <c r="B43" s="216" t="s">
        <v>404</v>
      </c>
      <c r="C43" s="299"/>
      <c r="D43" s="300"/>
      <c r="E43" s="217">
        <f t="shared" ref="E43:E53" si="4">SUM($C43:$D43)</f>
        <v>0</v>
      </c>
      <c r="F43" s="334">
        <f t="shared" ref="F43:F53" si="5">+G43+H43</f>
        <v>0</v>
      </c>
      <c r="G43" s="331"/>
      <c r="H43" s="328"/>
      <c r="I43" s="305"/>
    </row>
    <row r="44" spans="2:9" x14ac:dyDescent="0.25">
      <c r="B44" s="216" t="s">
        <v>405</v>
      </c>
      <c r="C44" s="299"/>
      <c r="D44" s="300"/>
      <c r="E44" s="217">
        <f t="shared" si="4"/>
        <v>0</v>
      </c>
      <c r="F44" s="334">
        <f t="shared" si="5"/>
        <v>0</v>
      </c>
      <c r="G44" s="331"/>
      <c r="H44" s="328"/>
      <c r="I44" s="305"/>
    </row>
    <row r="45" spans="2:9" x14ac:dyDescent="0.25">
      <c r="B45" s="216" t="s">
        <v>406</v>
      </c>
      <c r="C45" s="299"/>
      <c r="D45" s="300"/>
      <c r="E45" s="217">
        <f t="shared" si="4"/>
        <v>0</v>
      </c>
      <c r="F45" s="334">
        <f t="shared" si="5"/>
        <v>0</v>
      </c>
      <c r="G45" s="331"/>
      <c r="H45" s="328"/>
      <c r="I45" s="305"/>
    </row>
    <row r="46" spans="2:9" x14ac:dyDescent="0.25">
      <c r="B46" s="216" t="s">
        <v>407</v>
      </c>
      <c r="C46" s="299"/>
      <c r="D46" s="300"/>
      <c r="E46" s="217">
        <f t="shared" si="4"/>
        <v>0</v>
      </c>
      <c r="F46" s="334">
        <f t="shared" si="5"/>
        <v>0</v>
      </c>
      <c r="G46" s="331"/>
      <c r="H46" s="328"/>
      <c r="I46" s="305"/>
    </row>
    <row r="47" spans="2:9" x14ac:dyDescent="0.25">
      <c r="B47" s="216" t="s">
        <v>408</v>
      </c>
      <c r="C47" s="299"/>
      <c r="D47" s="300"/>
      <c r="E47" s="217">
        <f t="shared" si="4"/>
        <v>0</v>
      </c>
      <c r="F47" s="334">
        <f t="shared" si="5"/>
        <v>0</v>
      </c>
      <c r="G47" s="331"/>
      <c r="H47" s="328"/>
      <c r="I47" s="305"/>
    </row>
    <row r="48" spans="2:9" x14ac:dyDescent="0.25">
      <c r="B48" s="216" t="s">
        <v>409</v>
      </c>
      <c r="C48" s="299"/>
      <c r="D48" s="300"/>
      <c r="E48" s="217">
        <f t="shared" si="4"/>
        <v>0</v>
      </c>
      <c r="F48" s="334">
        <f t="shared" si="5"/>
        <v>0</v>
      </c>
      <c r="G48" s="331"/>
      <c r="H48" s="328"/>
      <c r="I48" s="305"/>
    </row>
    <row r="49" spans="2:9" x14ac:dyDescent="0.25">
      <c r="B49" s="216" t="s">
        <v>410</v>
      </c>
      <c r="C49" s="299"/>
      <c r="D49" s="300"/>
      <c r="E49" s="217">
        <f t="shared" si="4"/>
        <v>0</v>
      </c>
      <c r="F49" s="334">
        <f t="shared" si="5"/>
        <v>0</v>
      </c>
      <c r="G49" s="331"/>
      <c r="H49" s="328"/>
      <c r="I49" s="305"/>
    </row>
    <row r="50" spans="2:9" x14ac:dyDescent="0.25">
      <c r="B50" s="216" t="s">
        <v>411</v>
      </c>
      <c r="C50" s="299"/>
      <c r="D50" s="300"/>
      <c r="E50" s="217">
        <f t="shared" si="4"/>
        <v>0</v>
      </c>
      <c r="F50" s="334">
        <f t="shared" si="5"/>
        <v>0</v>
      </c>
      <c r="G50" s="331"/>
      <c r="H50" s="328"/>
      <c r="I50" s="305"/>
    </row>
    <row r="51" spans="2:9" x14ac:dyDescent="0.25">
      <c r="B51" s="216" t="s">
        <v>412</v>
      </c>
      <c r="C51" s="299"/>
      <c r="D51" s="300"/>
      <c r="E51" s="217">
        <f t="shared" si="4"/>
        <v>0</v>
      </c>
      <c r="F51" s="334">
        <f t="shared" si="5"/>
        <v>0</v>
      </c>
      <c r="G51" s="331"/>
      <c r="H51" s="328"/>
      <c r="I51" s="305"/>
    </row>
    <row r="52" spans="2:9" x14ac:dyDescent="0.25">
      <c r="B52" s="216" t="s">
        <v>413</v>
      </c>
      <c r="C52" s="299"/>
      <c r="D52" s="300"/>
      <c r="E52" s="217">
        <f t="shared" si="4"/>
        <v>0</v>
      </c>
      <c r="F52" s="334">
        <f t="shared" si="5"/>
        <v>0</v>
      </c>
      <c r="G52" s="331"/>
      <c r="H52" s="328"/>
      <c r="I52" s="305"/>
    </row>
    <row r="53" spans="2:9" ht="15.75" thickBot="1" x14ac:dyDescent="0.3">
      <c r="B53" s="218" t="s">
        <v>414</v>
      </c>
      <c r="C53" s="301"/>
      <c r="D53" s="302"/>
      <c r="E53" s="233">
        <f t="shared" si="4"/>
        <v>0</v>
      </c>
      <c r="F53" s="335">
        <f t="shared" si="5"/>
        <v>0</v>
      </c>
      <c r="G53" s="332"/>
      <c r="H53" s="329"/>
      <c r="I53" s="306"/>
    </row>
    <row r="54" spans="2:9" ht="16.5" thickTop="1" thickBot="1" x14ac:dyDescent="0.3">
      <c r="B54" s="220" t="s">
        <v>415</v>
      </c>
      <c r="C54" s="221">
        <f>SUM(C$42:C$53)</f>
        <v>0</v>
      </c>
      <c r="D54" s="222">
        <f>SUM(D$42:D$53)</f>
        <v>0</v>
      </c>
      <c r="E54" s="223">
        <f>SUM(E$42:E$53)</f>
        <v>0</v>
      </c>
      <c r="F54" s="314"/>
      <c r="G54" s="314"/>
      <c r="H54" s="314"/>
      <c r="I54" s="224"/>
    </row>
    <row r="55" spans="2:9" ht="15.75" thickTop="1" x14ac:dyDescent="0.25"/>
    <row r="56" spans="2:9" ht="27.6" customHeight="1" x14ac:dyDescent="0.25">
      <c r="B56" s="673" t="s">
        <v>418</v>
      </c>
      <c r="C56" s="673"/>
      <c r="D56" s="673"/>
      <c r="E56" s="673"/>
      <c r="F56" s="673"/>
      <c r="G56" s="673"/>
      <c r="H56" s="673"/>
      <c r="I56" s="673"/>
    </row>
    <row r="59" spans="2:9" ht="13.5" customHeight="1" x14ac:dyDescent="0.25">
      <c r="B59" s="234"/>
      <c r="C59" s="234"/>
      <c r="D59" s="234"/>
      <c r="E59" s="234"/>
      <c r="F59" s="234"/>
      <c r="G59" s="234"/>
      <c r="H59" s="234"/>
      <c r="I59" s="234"/>
    </row>
    <row r="60" spans="2:9" ht="12.75" customHeight="1" x14ac:dyDescent="0.25">
      <c r="B60" s="234"/>
      <c r="C60" s="234"/>
      <c r="D60" s="234"/>
      <c r="E60" s="234"/>
      <c r="F60" s="234"/>
      <c r="G60" s="234"/>
      <c r="H60" s="234"/>
      <c r="I60" s="234"/>
    </row>
  </sheetData>
  <sheetProtection algorithmName="SHA-512" hashValue="LKfVAnLhpPZzJnQVTwdln2FVZYhdZj3b4paTVs38H4PQcv5k5k8+deeHrU+2HkzOX3bbPDSa5TbkF5SHrDfqSA==" saltValue="ys1lIrXv0OFPz4Hno+2PMA==" spinCount="100000" sheet="1" formatColumns="0" formatRows="0"/>
  <mergeCells count="7">
    <mergeCell ref="B56:I56"/>
    <mergeCell ref="B8:B9"/>
    <mergeCell ref="C8:I8"/>
    <mergeCell ref="B24:B25"/>
    <mergeCell ref="C24:I24"/>
    <mergeCell ref="B40:B41"/>
    <mergeCell ref="C40:I40"/>
  </mergeCells>
  <pageMargins left="0.11811023622047245" right="0.11811023622047245" top="0.15748031496062992" bottom="0.15748031496062992" header="0.31496062992125984" footer="0.31496062992125984"/>
  <pageSetup paperSize="9" scale="7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B1" zoomScaleNormal="100" workbookViewId="0">
      <selection activeCell="C12" sqref="C12"/>
    </sheetView>
  </sheetViews>
  <sheetFormatPr defaultRowHeight="12.75" x14ac:dyDescent="0.2"/>
  <cols>
    <col min="1" max="1" width="9.85546875" hidden="1" customWidth="1"/>
    <col min="2" max="2" width="16.85546875" customWidth="1"/>
    <col min="3" max="3" width="19.28515625" customWidth="1"/>
    <col min="4" max="4" width="19.42578125" customWidth="1"/>
    <col min="5" max="5" width="18.42578125" customWidth="1"/>
    <col min="6" max="6" width="17.7109375" customWidth="1"/>
  </cols>
  <sheetData>
    <row r="1" spans="1:5" ht="18" x14ac:dyDescent="0.2">
      <c r="A1">
        <f>+MAX(A12:A18)</f>
        <v>0</v>
      </c>
      <c r="B1" s="59"/>
      <c r="C1" s="59"/>
      <c r="D1" s="158" t="s">
        <v>542</v>
      </c>
      <c r="E1" s="158"/>
    </row>
    <row r="2" spans="1:5" x14ac:dyDescent="0.2">
      <c r="B2" s="356" t="s">
        <v>0</v>
      </c>
      <c r="C2" s="357"/>
      <c r="D2" s="682" t="str">
        <f>+'1 -sredstva'!F3</f>
        <v/>
      </c>
      <c r="E2" s="682"/>
    </row>
    <row r="3" spans="1:5" x14ac:dyDescent="0.2">
      <c r="B3" s="356" t="s">
        <v>1</v>
      </c>
      <c r="C3" s="357"/>
      <c r="D3" s="682" t="str">
        <f>+'1 -sredstva'!F4</f>
        <v/>
      </c>
      <c r="E3" s="682"/>
    </row>
    <row r="4" spans="1:5" x14ac:dyDescent="0.2">
      <c r="B4" s="356" t="s">
        <v>14</v>
      </c>
      <c r="C4" s="357"/>
      <c r="D4" s="63">
        <f>'1 -sredstva'!$D$3</f>
        <v>0</v>
      </c>
      <c r="E4" s="64"/>
    </row>
    <row r="5" spans="1:5" x14ac:dyDescent="0.2">
      <c r="B5" s="356" t="s">
        <v>15</v>
      </c>
      <c r="C5" s="357"/>
      <c r="D5" s="360">
        <f>'1 -sredstva'!$D$4</f>
        <v>0</v>
      </c>
      <c r="E5" s="64"/>
    </row>
    <row r="6" spans="1:5" x14ac:dyDescent="0.2">
      <c r="B6" s="358" t="s">
        <v>447</v>
      </c>
      <c r="C6" s="361"/>
      <c r="D6" s="359" t="str">
        <f>+'1 -sredstva'!$E$2</f>
        <v/>
      </c>
      <c r="E6" s="64"/>
    </row>
    <row r="9" spans="1:5" ht="13.15" customHeight="1" x14ac:dyDescent="0.2">
      <c r="B9" s="683" t="s">
        <v>906</v>
      </c>
      <c r="C9" s="684"/>
      <c r="D9" s="684"/>
      <c r="E9" s="684"/>
    </row>
    <row r="10" spans="1:5" ht="22.5" x14ac:dyDescent="0.2">
      <c r="B10" s="468" t="s">
        <v>82</v>
      </c>
      <c r="C10" s="61" t="s">
        <v>455</v>
      </c>
      <c r="D10" s="61" t="s">
        <v>457</v>
      </c>
      <c r="E10" s="367" t="s">
        <v>464</v>
      </c>
    </row>
    <row r="11" spans="1:5" x14ac:dyDescent="0.2">
      <c r="B11" s="469">
        <v>1</v>
      </c>
      <c r="C11" s="62">
        <v>2</v>
      </c>
      <c r="D11" s="62">
        <v>3</v>
      </c>
      <c r="E11" s="62" t="s">
        <v>463</v>
      </c>
    </row>
    <row r="12" spans="1:5" x14ac:dyDescent="0.2">
      <c r="A12">
        <f>+IF(E12&gt;0,MAX(A$11:A11)+1,0)</f>
        <v>0</v>
      </c>
      <c r="B12" s="414" t="s">
        <v>450</v>
      </c>
      <c r="C12" s="504"/>
      <c r="D12" s="504"/>
      <c r="E12" s="368">
        <f>+C12+D12</f>
        <v>0</v>
      </c>
    </row>
    <row r="13" spans="1:5" ht="22.15" customHeight="1" x14ac:dyDescent="0.2">
      <c r="A13">
        <f>+IF(E13&gt;0,MAX(A$11:A12)+1,0)</f>
        <v>0</v>
      </c>
      <c r="B13" s="470" t="s">
        <v>451</v>
      </c>
      <c r="C13" s="505"/>
      <c r="D13" s="505"/>
      <c r="E13" s="368">
        <f t="shared" ref="E13:E18" si="0">+C13+D13</f>
        <v>0</v>
      </c>
    </row>
    <row r="14" spans="1:5" x14ac:dyDescent="0.2">
      <c r="A14">
        <f>+IF(E14&gt;0,MAX(A$11:A13)+1,0)</f>
        <v>0</v>
      </c>
      <c r="B14" s="470" t="s">
        <v>452</v>
      </c>
      <c r="C14" s="505"/>
      <c r="D14" s="505"/>
      <c r="E14" s="368">
        <f t="shared" si="0"/>
        <v>0</v>
      </c>
    </row>
    <row r="15" spans="1:5" x14ac:dyDescent="0.2">
      <c r="A15">
        <f>+IF(E15&gt;0,MAX(A$11:A14)+1,0)</f>
        <v>0</v>
      </c>
      <c r="B15" s="470" t="s">
        <v>453</v>
      </c>
      <c r="C15" s="506">
        <f>+'1 -sredstva'!G51</f>
        <v>0</v>
      </c>
      <c r="D15" s="507">
        <f>+'1 -sredstva'!G52</f>
        <v>0</v>
      </c>
      <c r="E15" s="368">
        <f t="shared" si="0"/>
        <v>0</v>
      </c>
    </row>
    <row r="16" spans="1:5" x14ac:dyDescent="0.2">
      <c r="A16">
        <f>+IF(E16&gt;0,MAX(A$11:A15)+1,0)</f>
        <v>0</v>
      </c>
      <c r="B16" s="470" t="s">
        <v>454</v>
      </c>
      <c r="C16" s="505"/>
      <c r="D16" s="505"/>
      <c r="E16" s="368">
        <f t="shared" si="0"/>
        <v>0</v>
      </c>
    </row>
    <row r="17" spans="1:5" ht="32.450000000000003" customHeight="1" x14ac:dyDescent="0.2">
      <c r="A17">
        <f>+IF(E17&gt;0,MAX(A$11:A16)+1,0)</f>
        <v>0</v>
      </c>
      <c r="B17" s="471" t="s">
        <v>484</v>
      </c>
      <c r="C17" s="507">
        <f>+'1 -sredstva'!I51</f>
        <v>0</v>
      </c>
      <c r="D17" s="508">
        <f>+'1 -sredstva'!I52</f>
        <v>0</v>
      </c>
      <c r="E17" s="368">
        <f t="shared" si="0"/>
        <v>0</v>
      </c>
    </row>
    <row r="18" spans="1:5" ht="22.15" customHeight="1" x14ac:dyDescent="0.2">
      <c r="A18">
        <f>+IF(E18&gt;0,MAX(A$11:A17)+1,0)</f>
        <v>0</v>
      </c>
      <c r="B18" s="472" t="s">
        <v>458</v>
      </c>
      <c r="C18" s="505"/>
      <c r="D18" s="504"/>
      <c r="E18" s="368">
        <f t="shared" si="0"/>
        <v>0</v>
      </c>
    </row>
    <row r="19" spans="1:5" x14ac:dyDescent="0.2">
      <c r="B19" s="473" t="s">
        <v>456</v>
      </c>
      <c r="C19" s="477">
        <f>IF(SUM(C$12:C$16,C$17:C$18)=('1 -sredstva'!$H51+'1 -sredstva'!$I51+'1 -sredstva'!$G51),SUM(C$12:C$18),"неисправно")</f>
        <v>0</v>
      </c>
      <c r="D19" s="477">
        <f>IF(SUM(D$12:D$16,D$17:D$18)=('1 -sredstva'!$H52+'1 -sredstva'!$I52+'1 -sredstva'!$G52),SUM(D$12:D$18),"неисправно")</f>
        <v>0</v>
      </c>
      <c r="E19" s="477">
        <f>IF(SUM(E$12:E$16,E$17:E$18)=('1 -sredstva'!$H53+'1 -sredstva'!$I53+'1 -sredstva'!$G53),SUM(E$12:E$18),"неисправно")</f>
        <v>0</v>
      </c>
    </row>
    <row r="23" spans="1:5" hidden="1" x14ac:dyDescent="0.2">
      <c r="B23">
        <f>+COLUMN(B:B)</f>
        <v>2</v>
      </c>
      <c r="C23">
        <f>+COLUMN(C:C)</f>
        <v>3</v>
      </c>
      <c r="D23">
        <f>+COLUMN(D:D)</f>
        <v>4</v>
      </c>
      <c r="E23">
        <f>+COLUMN(E:E)</f>
        <v>5</v>
      </c>
    </row>
  </sheetData>
  <sheetProtection algorithmName="SHA-512" hashValue="Rd39UMtAfYAIFK2Yq6D6KlaT9NfpdpSMUQhK2Cp4K6mY/iGEpd37kCYcerEBO5FO3i2Xm4hFPH8AndikyBrLxg==" saltValue="aZPaIx6/OvVA/vYxKXiA4Q==" spinCount="100000" sheet="1" objects="1" scenarios="1"/>
  <mergeCells count="3">
    <mergeCell ref="D2:E2"/>
    <mergeCell ref="D3:E3"/>
    <mergeCell ref="B9:E9"/>
  </mergeCells>
  <conditionalFormatting sqref="C19">
    <cfRule type="containsText" dxfId="5" priority="6" operator="containsText" text="неисправно">
      <formula>NOT(ISERROR(SEARCH("неисправно",C19)))</formula>
    </cfRule>
  </conditionalFormatting>
  <conditionalFormatting sqref="D19">
    <cfRule type="containsText" dxfId="4" priority="3" operator="containsText" text="неисправно">
      <formula>NOT(ISERROR(SEARCH("неисправно",D19)))</formula>
    </cfRule>
  </conditionalFormatting>
  <conditionalFormatting sqref="E19">
    <cfRule type="containsText" dxfId="3" priority="2" operator="containsText" text="неисправно">
      <formula>NOT(ISERROR(SEARCH("неисправно",E19)))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showZeros="0" zoomScale="80" zoomScaleNormal="8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J5" sqref="J5"/>
    </sheetView>
  </sheetViews>
  <sheetFormatPr defaultRowHeight="12.75" x14ac:dyDescent="0.2"/>
  <cols>
    <col min="1" max="1" width="7.7109375" customWidth="1"/>
    <col min="2" max="2" width="4.85546875" customWidth="1"/>
    <col min="3" max="3" width="8.28515625" style="194" customWidth="1"/>
    <col min="4" max="4" width="20.140625" customWidth="1"/>
    <col min="5" max="5" width="5.42578125" style="194" customWidth="1"/>
    <col min="6" max="6" width="23" style="194" customWidth="1"/>
    <col min="7" max="7" width="17" customWidth="1"/>
    <col min="8" max="8" width="16" customWidth="1"/>
    <col min="9" max="9" width="5.85546875" customWidth="1"/>
    <col min="10" max="10" width="18.7109375" customWidth="1"/>
    <col min="11" max="11" width="16.85546875" customWidth="1"/>
    <col min="12" max="12" width="11.42578125" customWidth="1"/>
    <col min="13" max="13" width="12.5703125" customWidth="1"/>
    <col min="14" max="14" width="16.42578125" customWidth="1"/>
    <col min="15" max="15" width="17.85546875" customWidth="1"/>
    <col min="16" max="16" width="13.85546875" customWidth="1"/>
    <col min="17" max="17" width="12" customWidth="1"/>
    <col min="18" max="18" width="14.42578125" customWidth="1"/>
    <col min="19" max="19" width="16" customWidth="1"/>
    <col min="20" max="20" width="12" customWidth="1"/>
    <col min="21" max="21" width="13.42578125" customWidth="1"/>
    <col min="22" max="22" width="11.28515625" bestFit="1" customWidth="1"/>
    <col min="23" max="23" width="9.85546875" bestFit="1" customWidth="1"/>
    <col min="24" max="24" width="10.28515625" customWidth="1"/>
    <col min="25" max="25" width="10.85546875" bestFit="1" customWidth="1"/>
    <col min="27" max="27" width="11.28515625" bestFit="1" customWidth="1"/>
    <col min="28" max="28" width="9.85546875" bestFit="1" customWidth="1"/>
    <col min="29" max="29" width="9.7109375" customWidth="1"/>
    <col min="30" max="30" width="10.140625" style="29" bestFit="1" customWidth="1"/>
    <col min="31" max="31" width="9.140625" style="29" bestFit="1" customWidth="1"/>
    <col min="32" max="32" width="10.140625" style="29" bestFit="1" customWidth="1"/>
    <col min="33" max="33" width="9.140625" style="29" bestFit="1" customWidth="1"/>
  </cols>
  <sheetData>
    <row r="1" spans="1:33" x14ac:dyDescent="0.2">
      <c r="B1">
        <f>+MAX('1а - drž.sek,drž.sl. i nam.'!A13:A104)</f>
        <v>0</v>
      </c>
      <c r="P1">
        <v>12</v>
      </c>
    </row>
    <row r="2" spans="1:33" ht="20.25" customHeight="1" x14ac:dyDescent="0.3">
      <c r="J2" s="690" t="s">
        <v>498</v>
      </c>
      <c r="K2" s="691"/>
      <c r="L2" s="692" t="s">
        <v>922</v>
      </c>
      <c r="M2" s="693"/>
      <c r="N2" s="694" t="s">
        <v>919</v>
      </c>
      <c r="O2" s="694"/>
      <c r="P2" s="695" t="s">
        <v>499</v>
      </c>
      <c r="Q2" s="695"/>
      <c r="R2" s="688" t="s">
        <v>500</v>
      </c>
      <c r="S2" s="689"/>
      <c r="T2" s="618" t="s">
        <v>488</v>
      </c>
      <c r="U2" s="618"/>
      <c r="V2" s="618"/>
      <c r="W2" s="618"/>
      <c r="X2" s="618"/>
      <c r="Y2" s="622" t="s">
        <v>918</v>
      </c>
      <c r="Z2" s="622"/>
      <c r="AA2" s="622"/>
      <c r="AB2" s="622"/>
      <c r="AC2" s="622"/>
      <c r="AD2" s="685" t="s">
        <v>543</v>
      </c>
      <c r="AE2" s="686"/>
      <c r="AF2" s="686"/>
      <c r="AG2" s="687"/>
    </row>
    <row r="3" spans="1:33" ht="13.5" thickBot="1" x14ac:dyDescent="0.25">
      <c r="J3" s="29">
        <f>'1а - drž.sek,drž.sl. i nam.'!E$112</f>
        <v>5</v>
      </c>
      <c r="K3" s="29">
        <f>'1а - drž.sek,drž.sl. i nam.'!F$112</f>
        <v>6</v>
      </c>
      <c r="L3" s="29">
        <f>+'1а - drž.sek,drž.sl. i nam.'!I$112</f>
        <v>9</v>
      </c>
      <c r="M3" s="29">
        <f>+'1а - drž.sek,drž.sl. i nam.'!J$112</f>
        <v>10</v>
      </c>
      <c r="N3" s="29">
        <f>+'1а - drž.sek,drž.sl. i nam.'!M$112</f>
        <v>13</v>
      </c>
      <c r="O3" s="29">
        <f>+'1а - drž.sek,drž.sl. i nam.'!N$112</f>
        <v>14</v>
      </c>
      <c r="P3" s="29">
        <f>+'1а - drž.sek,drž.sl. i nam.'!Q$112</f>
        <v>17</v>
      </c>
      <c r="Q3" s="29">
        <f>+'1а - drž.sek,drž.sl. i nam.'!R$112</f>
        <v>18</v>
      </c>
      <c r="R3" s="29">
        <f>+'1а - drž.sek,drž.sl. i nam.'!U$112</f>
        <v>21</v>
      </c>
      <c r="S3" s="29">
        <f>+'1а - drž.sek,drž.sl. i nam.'!V$112</f>
        <v>22</v>
      </c>
      <c r="T3" s="29">
        <f>+'1а - drž.sek,drž.sl. i nam.'!Y$112</f>
        <v>25</v>
      </c>
      <c r="U3" s="29">
        <f>+'1а - drž.sek,drž.sl. i nam.'!Z$112</f>
        <v>26</v>
      </c>
      <c r="V3" s="29">
        <f>+'1а - drž.sek,drž.sl. i nam.'!AA$112</f>
        <v>27</v>
      </c>
      <c r="W3" s="29">
        <f>+'1а - drž.sek,drž.sl. i nam.'!AB$112</f>
        <v>28</v>
      </c>
      <c r="X3" s="29">
        <f>+'1а - drž.sek,drž.sl. i nam.'!AC$112</f>
        <v>29</v>
      </c>
      <c r="Y3" s="29">
        <f>+'1а - drž.sek,drž.sl. i nam.'!AD$112</f>
        <v>30</v>
      </c>
      <c r="Z3" s="29">
        <f>+'1а - drž.sek,drž.sl. i nam.'!AE$112</f>
        <v>31</v>
      </c>
      <c r="AA3" s="29">
        <f>+'1а - drž.sek,drž.sl. i nam.'!AF$112</f>
        <v>32</v>
      </c>
      <c r="AB3" s="29">
        <f>+'1а - drž.sek,drž.sl. i nam.'!AG$112</f>
        <v>33</v>
      </c>
      <c r="AC3" s="29">
        <f>+'1а - drž.sek,drž.sl. i nam.'!AH$112</f>
        <v>34</v>
      </c>
    </row>
    <row r="4" spans="1:33" ht="120" customHeight="1" thickBot="1" x14ac:dyDescent="0.25">
      <c r="A4" s="497" t="s">
        <v>497</v>
      </c>
      <c r="B4" s="195" t="s">
        <v>372</v>
      </c>
      <c r="C4" s="318" t="s">
        <v>376</v>
      </c>
      <c r="D4" s="195" t="s">
        <v>377</v>
      </c>
      <c r="E4" s="318" t="s">
        <v>378</v>
      </c>
      <c r="F4" s="459" t="s">
        <v>525</v>
      </c>
      <c r="G4" s="196" t="s">
        <v>373</v>
      </c>
      <c r="H4" s="196" t="s">
        <v>374</v>
      </c>
      <c r="I4" s="196" t="s">
        <v>375</v>
      </c>
      <c r="J4" s="447" t="s">
        <v>501</v>
      </c>
      <c r="K4" s="445" t="s">
        <v>907</v>
      </c>
      <c r="L4" s="447" t="s">
        <v>502</v>
      </c>
      <c r="M4" s="445" t="s">
        <v>908</v>
      </c>
      <c r="N4" s="447" t="s">
        <v>920</v>
      </c>
      <c r="O4" s="445" t="s">
        <v>921</v>
      </c>
      <c r="P4" s="447" t="s">
        <v>503</v>
      </c>
      <c r="Q4" s="445" t="s">
        <v>909</v>
      </c>
      <c r="R4" s="447" t="s">
        <v>504</v>
      </c>
      <c r="S4" s="445" t="s">
        <v>910</v>
      </c>
      <c r="T4" s="450" t="s">
        <v>505</v>
      </c>
      <c r="U4" s="450" t="s">
        <v>506</v>
      </c>
      <c r="V4" s="450" t="s">
        <v>507</v>
      </c>
      <c r="W4" s="450" t="s">
        <v>508</v>
      </c>
      <c r="X4" s="450" t="s">
        <v>509</v>
      </c>
      <c r="Y4" s="450" t="s">
        <v>911</v>
      </c>
      <c r="Z4" s="450" t="s">
        <v>912</v>
      </c>
      <c r="AA4" s="450" t="s">
        <v>913</v>
      </c>
      <c r="AB4" s="450" t="s">
        <v>914</v>
      </c>
      <c r="AC4" s="450" t="s">
        <v>915</v>
      </c>
      <c r="AD4" s="498" t="s">
        <v>544</v>
      </c>
      <c r="AE4" s="498" t="s">
        <v>545</v>
      </c>
      <c r="AF4" s="498" t="s">
        <v>916</v>
      </c>
      <c r="AG4" s="498" t="s">
        <v>917</v>
      </c>
    </row>
    <row r="5" spans="1:33" x14ac:dyDescent="0.2">
      <c r="A5" t="str">
        <f>+'1 -sredstva'!E2</f>
        <v/>
      </c>
      <c r="B5">
        <v>1</v>
      </c>
      <c r="C5" s="194">
        <f>+'1 -sredstva'!D3</f>
        <v>0</v>
      </c>
      <c r="D5" t="str">
        <f>+'1 -sredstva'!F3</f>
        <v/>
      </c>
      <c r="E5" s="194">
        <f>+'1 -sredstva'!D4</f>
        <v>0</v>
      </c>
      <c r="F5" s="194" t="str">
        <f>+_xlfn.IFNA(VLOOKUP(C5,Korisnici!A$2:E$200,5,FALSE),"")</f>
        <v/>
      </c>
      <c r="G5" t="str">
        <f>+_xlfn.IFNA(VLOOKUP($B5,'1а - drž.sek,drž.sl. i nam.'!$A$13:$AL$104,'1а - drž.sek,drž.sl. i nam.'!$AL$1,FALSE),"")</f>
        <v/>
      </c>
      <c r="H5" t="str">
        <f>+_xlfn.IFNA(VLOOKUP($B5,'1а - drž.sek,drž.sl. i nam.'!$A$13:D$104,3,FALSE),"")</f>
        <v/>
      </c>
      <c r="I5" t="str">
        <f>_xlfn.IFNA(VLOOKUP($B5,'1а - drž.sek,drž.sl. i nam.'!$A$13:D$104,4,FALSE),"")</f>
        <v/>
      </c>
      <c r="J5" t="str">
        <f>+_xlfn.IFNA(VLOOKUP($B5,'1а - drž.sek,drž.sl. i nam.'!$A$13:$AL$104,J$3,FALSE),"")</f>
        <v/>
      </c>
      <c r="K5" t="str">
        <f>+_xlfn.IFNA(VLOOKUP($B5,'1а - drž.sek,drž.sl. i nam.'!$A$13:$AL$104,K$3,FALSE),"")</f>
        <v/>
      </c>
      <c r="L5" t="str">
        <f>+_xlfn.IFNA(VLOOKUP($B5,'1а - drž.sek,drž.sl. i nam.'!$A$13:$AL$104,L$3,FALSE),"")</f>
        <v/>
      </c>
      <c r="M5" s="29" t="str">
        <f>+_xlfn.IFNA(VLOOKUP($B5,'1а - drž.sek,drž.sl. i nam.'!$A$13:$AL$104,M$3,FALSE),"")</f>
        <v/>
      </c>
      <c r="N5" s="29" t="str">
        <f>+_xlfn.IFNA(VLOOKUP($B5,'1а - drž.sek,drž.sl. i nam.'!$A$13:$AL$104,N$3,FALSE),"")</f>
        <v/>
      </c>
      <c r="O5" s="29" t="str">
        <f>+_xlfn.IFNA(VLOOKUP($B5,'1а - drž.sek,drž.sl. i nam.'!$A$13:$AL$104,O$3,FALSE),"")</f>
        <v/>
      </c>
      <c r="P5" s="29" t="str">
        <f>+_xlfn.IFNA(VLOOKUP($B5,'1а - drž.sek,drž.sl. i nam.'!$A$13:$AL$104,P$3,FALSE),"")</f>
        <v/>
      </c>
      <c r="Q5" s="29" t="str">
        <f>+_xlfn.IFNA(VLOOKUP($B5,'1а - drž.sek,drž.sl. i nam.'!$A$13:$AL$104,Q$3,FALSE),"")</f>
        <v/>
      </c>
      <c r="R5" s="29" t="str">
        <f>+_xlfn.IFNA(VLOOKUP($B5,'1а - drž.sek,drž.sl. i nam.'!$A$13:$AL$104,R$3,FALSE),"")</f>
        <v/>
      </c>
      <c r="S5" s="29" t="str">
        <f>+_xlfn.IFNA(VLOOKUP($B5,'1а - drž.sek,drž.sl. i nam.'!$A$13:$AL$104,S$3,FALSE),"")</f>
        <v/>
      </c>
      <c r="T5" s="29" t="str">
        <f>+_xlfn.IFNA(VLOOKUP($B5,'1а - drž.sek,drž.sl. i nam.'!$A$13:$AL$104,T$3,FALSE),"")</f>
        <v/>
      </c>
      <c r="U5" s="29" t="str">
        <f>+_xlfn.IFNA(VLOOKUP($B5,'1а - drž.sek,drž.sl. i nam.'!$A$13:$AL$104,U$3,FALSE),"")</f>
        <v/>
      </c>
      <c r="V5" s="29" t="str">
        <f>+_xlfn.IFNA(VLOOKUP($B5,'1а - drž.sek,drž.sl. i nam.'!$A$13:$AL$104,V$3,FALSE),"")</f>
        <v/>
      </c>
      <c r="W5" s="29" t="str">
        <f>+_xlfn.IFNA(VLOOKUP($B5,'1а - drž.sek,drž.sl. i nam.'!$A$13:$AL$104,W$3,FALSE),"")</f>
        <v/>
      </c>
      <c r="X5" s="29" t="str">
        <f>+_xlfn.IFNA(VLOOKUP($B5,'1а - drž.sek,drž.sl. i nam.'!$A$13:$AL$104,X$3,FALSE),"")</f>
        <v/>
      </c>
      <c r="Y5" s="29" t="str">
        <f>+_xlfn.IFNA(VLOOKUP($B5,'1а - drž.sek,drž.sl. i nam.'!$A$13:$AL$104,Y$3,FALSE),"")</f>
        <v/>
      </c>
      <c r="Z5" s="29" t="str">
        <f>+_xlfn.IFNA(VLOOKUP($B5,'1а - drž.sek,drž.sl. i nam.'!$A$13:$AL$104,Z$3,FALSE),"")</f>
        <v/>
      </c>
      <c r="AA5" s="29" t="str">
        <f>+_xlfn.IFNA(VLOOKUP($B5,'1а - drž.sek,drž.sl. i nam.'!$A$13:$AL$104,AA$3,FALSE),"")</f>
        <v/>
      </c>
      <c r="AB5" s="29" t="str">
        <f>+_xlfn.IFNA(VLOOKUP($B5,'1а - drž.sek,drž.sl. i nam.'!$A$13:$AL$104,AB$3,FALSE),"")</f>
        <v/>
      </c>
      <c r="AC5" s="29" t="str">
        <f>+_xlfn.IFNA(VLOOKUP($B5,'1а - drž.sek,drž.sl. i nam.'!$A$13:$AL$104,AC$3,FALSE),"")</f>
        <v/>
      </c>
      <c r="AD5" s="29" t="str">
        <f>+IFERROR((W5*'1а - drž.sek,drž.sl. i nam.'!$D$5)/100,"")</f>
        <v/>
      </c>
      <c r="AE5" s="29" t="str">
        <f>+IFERROR((X5*'1а - drž.sek,drž.sl. i nam.'!$D$5)/100,"")</f>
        <v/>
      </c>
      <c r="AF5" s="29" t="str">
        <f>+IFERROR((AB5*'1а - drž.sek,drž.sl. i nam.'!$D$5)/100,"")</f>
        <v/>
      </c>
      <c r="AG5" s="29" t="str">
        <f>+IFERROR((AC5*'1а - drž.sek,drž.sl. i nam.'!$D$5)/100,"")</f>
        <v/>
      </c>
    </row>
    <row r="6" spans="1:33" x14ac:dyDescent="0.2">
      <c r="A6">
        <f>+IF(B6=0,0,A5)</f>
        <v>0</v>
      </c>
      <c r="B6">
        <f>+IF(MAX(B$5:B5)+1&lt;=B$1,B5+1,0)</f>
        <v>0</v>
      </c>
      <c r="C6" s="194">
        <f>+IF(B6&gt;0,C5,0)</f>
        <v>0</v>
      </c>
      <c r="D6">
        <f>+IF(C6&gt;0,D5,0)</f>
        <v>0</v>
      </c>
      <c r="E6" s="194">
        <f>+IF(D6&gt;0,E5,0)</f>
        <v>0</v>
      </c>
      <c r="F6" s="194">
        <f>+IF(B6=0,0,F5)</f>
        <v>0</v>
      </c>
      <c r="G6">
        <f>IF(B6=0,0,+VLOOKUP($B6,'1а - drž.sek,drž.sl. i nam.'!$A$13:$AL$104,'1а - drž.sek,drž.sl. i nam.'!$AL$1,FALSE))</f>
        <v>0</v>
      </c>
      <c r="H6">
        <f>IF(B6=0,0,+VLOOKUP($B6,'1а - drž.sek,drž.sl. i nam.'!$A$13:D$104,3,FALSE))</f>
        <v>0</v>
      </c>
      <c r="I6">
        <f>IF(B6=0,0,+VLOOKUP($B6,'1а - drž.sek,drž.sl. i nam.'!$A$13:D$104,4,FALSE))</f>
        <v>0</v>
      </c>
      <c r="J6">
        <f>+_xlfn.IFNA(VLOOKUP($B6,'1а - drž.sek,drž.sl. i nam.'!$A$13:$AL$104,J$3,FALSE),"")</f>
        <v>0</v>
      </c>
      <c r="K6">
        <f>+_xlfn.IFNA(VLOOKUP($B6,'1а - drž.sek,drž.sl. i nam.'!$A$13:$AL$104,K$3,FALSE),"")</f>
        <v>0</v>
      </c>
      <c r="L6">
        <f>+_xlfn.IFNA(VLOOKUP($B6,'1а - drž.sek,drž.sl. i nam.'!$A$13:$AL$104,L$3,FALSE),"")</f>
        <v>0</v>
      </c>
      <c r="M6" s="29">
        <f>+_xlfn.IFNA(VLOOKUP($B6,'1а - drž.sek,drž.sl. i nam.'!$A$13:$AL$104,M$3,FALSE),"")</f>
        <v>0</v>
      </c>
      <c r="N6" s="29">
        <f>+_xlfn.IFNA(VLOOKUP($B6,'1а - drž.sek,drž.sl. i nam.'!$A$13:$AL$104,N$3,FALSE),"")</f>
        <v>0</v>
      </c>
      <c r="O6" s="29">
        <f>+_xlfn.IFNA(VLOOKUP($B6,'1а - drž.sek,drž.sl. i nam.'!$A$13:$AL$104,O$3,FALSE),"")</f>
        <v>0</v>
      </c>
      <c r="P6" s="29">
        <f>+_xlfn.IFNA(VLOOKUP($B6,'1а - drž.sek,drž.sl. i nam.'!$A$13:$AL$104,P$3,FALSE),"")</f>
        <v>0</v>
      </c>
      <c r="Q6" s="29">
        <f>+_xlfn.IFNA(VLOOKUP($B6,'1а - drž.sek,drž.sl. i nam.'!$A$13:$AL$104,Q$3,FALSE),"")</f>
        <v>0</v>
      </c>
      <c r="R6" s="29">
        <f>+_xlfn.IFNA(VLOOKUP($B6,'1а - drž.sek,drž.sl. i nam.'!$A$13:$AL$104,R$3,FALSE),"")</f>
        <v>0</v>
      </c>
      <c r="S6" s="29">
        <f>+_xlfn.IFNA(VLOOKUP($B6,'1а - drž.sek,drž.sl. i nam.'!$A$13:$AL$104,S$3,FALSE),"")</f>
        <v>0</v>
      </c>
      <c r="T6" s="29">
        <f>+_xlfn.IFNA(VLOOKUP($B6,'1а - drž.sek,drž.sl. i nam.'!$A$13:$AL$104,T$3,FALSE),"")</f>
        <v>0</v>
      </c>
      <c r="U6" s="29">
        <f>+_xlfn.IFNA(VLOOKUP($B6,'1а - drž.sek,drž.sl. i nam.'!$A$13:$AL$104,U$3,FALSE),"")</f>
        <v>0</v>
      </c>
      <c r="V6" s="29">
        <f>+_xlfn.IFNA(VLOOKUP($B6,'1а - drž.sek,drž.sl. i nam.'!$A$13:$AL$104,V$3,FALSE),"")</f>
        <v>0</v>
      </c>
      <c r="W6" s="29">
        <f>+_xlfn.IFNA(VLOOKUP($B6,'1а - drž.sek,drž.sl. i nam.'!$A$13:$AL$104,W$3,FALSE),"")</f>
        <v>0</v>
      </c>
      <c r="X6" s="29">
        <f>+_xlfn.IFNA(VLOOKUP($B6,'1а - drž.sek,drž.sl. i nam.'!$A$13:$AL$104,X$3,FALSE),"")</f>
        <v>0</v>
      </c>
      <c r="Y6" s="29">
        <f>+_xlfn.IFNA(VLOOKUP($B6,'1а - drž.sek,drž.sl. i nam.'!$A$13:$AL$104,Y$3,FALSE),"")</f>
        <v>0</v>
      </c>
      <c r="Z6" s="29">
        <f>+_xlfn.IFNA(VLOOKUP($B6,'1а - drž.sek,drž.sl. i nam.'!$A$13:$AL$104,Z$3,FALSE),"")</f>
        <v>0</v>
      </c>
      <c r="AA6" s="29">
        <f>+_xlfn.IFNA(VLOOKUP($B6,'1а - drž.sek,drž.sl. i nam.'!$A$13:$AL$104,AA$3,FALSE),"")</f>
        <v>0</v>
      </c>
      <c r="AB6" s="29">
        <f>+_xlfn.IFNA(VLOOKUP($B6,'1а - drž.sek,drž.sl. i nam.'!$A$13:$AL$104,AB$3,FALSE),"")</f>
        <v>0</v>
      </c>
      <c r="AC6" s="29">
        <f>+_xlfn.IFNA(VLOOKUP($B6,'1а - drž.sek,drž.sl. i nam.'!$A$13:$AL$104,AC$3,FALSE),"")</f>
        <v>0</v>
      </c>
      <c r="AD6" s="29">
        <f>+IFERROR((W6*'1а - drž.sek,drž.sl. i nam.'!$D$5)/100,"")</f>
        <v>0</v>
      </c>
      <c r="AE6" s="29">
        <f>+IFERROR((X6*'1а - drž.sek,drž.sl. i nam.'!$D$5)/100,"")</f>
        <v>0</v>
      </c>
      <c r="AF6" s="29">
        <f>+IFERROR((AB6*'1а - drž.sek,drž.sl. i nam.'!$D$5)/100,"")</f>
        <v>0</v>
      </c>
      <c r="AG6" s="29">
        <f>+IFERROR((AC6*'1а - drž.sek,drž.sl. i nam.'!$D$5)/100,"")</f>
        <v>0</v>
      </c>
    </row>
    <row r="7" spans="1:33" x14ac:dyDescent="0.2">
      <c r="A7">
        <f t="shared" ref="A7:A70" si="0">+IF(B7=0,0,A6)</f>
        <v>0</v>
      </c>
      <c r="B7">
        <f>+IF(MAX(B$5:B6)+1&lt;=B$1,B6+1,0)</f>
        <v>0</v>
      </c>
      <c r="C7" s="194">
        <f t="shared" ref="C7:C70" si="1">+IF(B7&gt;0,C6,0)</f>
        <v>0</v>
      </c>
      <c r="D7">
        <f t="shared" ref="D7:D70" si="2">+IF(C7&gt;0,D6,0)</f>
        <v>0</v>
      </c>
      <c r="E7" s="194">
        <f t="shared" ref="E7:E70" si="3">+IF(D7&gt;0,E6,0)</f>
        <v>0</v>
      </c>
      <c r="F7" s="194">
        <f t="shared" ref="F7:F70" si="4">+IF(B7=0,0,F6)</f>
        <v>0</v>
      </c>
      <c r="G7">
        <f>IF(B7=0,0,+VLOOKUP($B7,'1а - drž.sek,drž.sl. i nam.'!$A$13:$AL$104,'1а - drž.sek,drž.sl. i nam.'!$AL$1,FALSE))</f>
        <v>0</v>
      </c>
      <c r="H7">
        <f>IF(B7=0,0,+VLOOKUP($B7,'1а - drž.sek,drž.sl. i nam.'!$A$13:D$104,3,FALSE))</f>
        <v>0</v>
      </c>
      <c r="I7">
        <f>IF(B7=0,0,+VLOOKUP($B7,'1а - drž.sek,drž.sl. i nam.'!$A$13:D$104,4,FALSE))</f>
        <v>0</v>
      </c>
      <c r="J7">
        <f>+_xlfn.IFNA(VLOOKUP($B7,'1а - drž.sek,drž.sl. i nam.'!$A$13:$AL$104,J$3,FALSE),"")</f>
        <v>0</v>
      </c>
      <c r="K7">
        <f>+_xlfn.IFNA(VLOOKUP($B7,'1а - drž.sek,drž.sl. i nam.'!$A$13:$AL$104,K$3,FALSE),"")</f>
        <v>0</v>
      </c>
      <c r="L7">
        <f>+_xlfn.IFNA(VLOOKUP($B7,'1а - drž.sek,drž.sl. i nam.'!$A$13:$AL$104,L$3,FALSE),"")</f>
        <v>0</v>
      </c>
      <c r="M7" s="29">
        <f>+_xlfn.IFNA(VLOOKUP($B7,'1а - drž.sek,drž.sl. i nam.'!$A$13:$AL$104,M$3,FALSE),"")</f>
        <v>0</v>
      </c>
      <c r="N7" s="29">
        <f>+_xlfn.IFNA(VLOOKUP($B7,'1а - drž.sek,drž.sl. i nam.'!$A$13:$AL$104,N$3,FALSE),"")</f>
        <v>0</v>
      </c>
      <c r="O7" s="29">
        <f>+_xlfn.IFNA(VLOOKUP($B7,'1а - drž.sek,drž.sl. i nam.'!$A$13:$AL$104,O$3,FALSE),"")</f>
        <v>0</v>
      </c>
      <c r="P7" s="29">
        <f>+_xlfn.IFNA(VLOOKUP($B7,'1а - drž.sek,drž.sl. i nam.'!$A$13:$AL$104,P$3,FALSE),"")</f>
        <v>0</v>
      </c>
      <c r="Q7" s="29">
        <f>+_xlfn.IFNA(VLOOKUP($B7,'1а - drž.sek,drž.sl. i nam.'!$A$13:$AL$104,Q$3,FALSE),"")</f>
        <v>0</v>
      </c>
      <c r="R7" s="29">
        <f>+_xlfn.IFNA(VLOOKUP($B7,'1а - drž.sek,drž.sl. i nam.'!$A$13:$AL$104,R$3,FALSE),"")</f>
        <v>0</v>
      </c>
      <c r="S7" s="29">
        <f>+_xlfn.IFNA(VLOOKUP($B7,'1а - drž.sek,drž.sl. i nam.'!$A$13:$AL$104,S$3,FALSE),"")</f>
        <v>0</v>
      </c>
      <c r="T7" s="29">
        <f>+_xlfn.IFNA(VLOOKUP($B7,'1а - drž.sek,drž.sl. i nam.'!$A$13:$AL$104,T$3,FALSE),"")</f>
        <v>0</v>
      </c>
      <c r="U7" s="29">
        <f>+_xlfn.IFNA(VLOOKUP($B7,'1а - drž.sek,drž.sl. i nam.'!$A$13:$AL$104,U$3,FALSE),"")</f>
        <v>0</v>
      </c>
      <c r="V7" s="29">
        <f>+_xlfn.IFNA(VLOOKUP($B7,'1а - drž.sek,drž.sl. i nam.'!$A$13:$AL$104,V$3,FALSE),"")</f>
        <v>0</v>
      </c>
      <c r="W7" s="29">
        <f>+_xlfn.IFNA(VLOOKUP($B7,'1а - drž.sek,drž.sl. i nam.'!$A$13:$AL$104,W$3,FALSE),"")</f>
        <v>0</v>
      </c>
      <c r="X7" s="29">
        <f>+_xlfn.IFNA(VLOOKUP($B7,'1а - drž.sek,drž.sl. i nam.'!$A$13:$AL$104,X$3,FALSE),"")</f>
        <v>0</v>
      </c>
      <c r="Y7" s="29">
        <f>+_xlfn.IFNA(VLOOKUP($B7,'1а - drž.sek,drž.sl. i nam.'!$A$13:$AL$104,Y$3,FALSE),"")</f>
        <v>0</v>
      </c>
      <c r="Z7" s="29">
        <f>+_xlfn.IFNA(VLOOKUP($B7,'1а - drž.sek,drž.sl. i nam.'!$A$13:$AL$104,Z$3,FALSE),"")</f>
        <v>0</v>
      </c>
      <c r="AA7" s="29">
        <f>+_xlfn.IFNA(VLOOKUP($B7,'1а - drž.sek,drž.sl. i nam.'!$A$13:$AL$104,AA$3,FALSE),"")</f>
        <v>0</v>
      </c>
      <c r="AB7" s="29">
        <f>+_xlfn.IFNA(VLOOKUP($B7,'1а - drž.sek,drž.sl. i nam.'!$A$13:$AL$104,AB$3,FALSE),"")</f>
        <v>0</v>
      </c>
      <c r="AC7" s="29">
        <f>+_xlfn.IFNA(VLOOKUP($B7,'1а - drž.sek,drž.sl. i nam.'!$A$13:$AL$104,AC$3,FALSE),"")</f>
        <v>0</v>
      </c>
      <c r="AD7" s="29">
        <f>+IFERROR((W7*'1а - drž.sek,drž.sl. i nam.'!$D$5)/100,"")</f>
        <v>0</v>
      </c>
      <c r="AE7" s="29">
        <f>+IFERROR((X7*'1а - drž.sek,drž.sl. i nam.'!$D$5)/100,"")</f>
        <v>0</v>
      </c>
      <c r="AF7" s="29">
        <f>+IFERROR((AB7*'1а - drž.sek,drž.sl. i nam.'!$D$5)/100,"")</f>
        <v>0</v>
      </c>
      <c r="AG7" s="29">
        <f>+IFERROR((AC7*'1а - drž.sek,drž.sl. i nam.'!$D$5)/100,"")</f>
        <v>0</v>
      </c>
    </row>
    <row r="8" spans="1:33" x14ac:dyDescent="0.2">
      <c r="A8">
        <f t="shared" si="0"/>
        <v>0</v>
      </c>
      <c r="B8">
        <f>+IF(MAX(B$5:B7)+1&lt;=B$1,B7+1,0)</f>
        <v>0</v>
      </c>
      <c r="C8" s="194">
        <f t="shared" si="1"/>
        <v>0</v>
      </c>
      <c r="D8">
        <f t="shared" si="2"/>
        <v>0</v>
      </c>
      <c r="E8" s="194">
        <f t="shared" si="3"/>
        <v>0</v>
      </c>
      <c r="F8" s="194">
        <f t="shared" si="4"/>
        <v>0</v>
      </c>
      <c r="G8">
        <f>IF(B8=0,0,+VLOOKUP($B8,'1а - drž.sek,drž.sl. i nam.'!$A$13:$AL$104,'1а - drž.sek,drž.sl. i nam.'!$AL$1,FALSE))</f>
        <v>0</v>
      </c>
      <c r="H8">
        <f>IF(B8=0,0,+VLOOKUP($B8,'1а - drž.sek,drž.sl. i nam.'!$A$13:D$104,3,FALSE))</f>
        <v>0</v>
      </c>
      <c r="I8">
        <f>IF(B8=0,0,+VLOOKUP($B8,'1а - drž.sek,drž.sl. i nam.'!$A$13:D$104,4,FALSE))</f>
        <v>0</v>
      </c>
      <c r="J8">
        <f>+_xlfn.IFNA(VLOOKUP($B8,'1а - drž.sek,drž.sl. i nam.'!$A$13:$AL$104,J$3,FALSE),"")</f>
        <v>0</v>
      </c>
      <c r="K8">
        <f>+_xlfn.IFNA(VLOOKUP($B8,'1а - drž.sek,drž.sl. i nam.'!$A$13:$AL$104,K$3,FALSE),"")</f>
        <v>0</v>
      </c>
      <c r="L8">
        <f>+_xlfn.IFNA(VLOOKUP($B8,'1а - drž.sek,drž.sl. i nam.'!$A$13:$AL$104,L$3,FALSE),"")</f>
        <v>0</v>
      </c>
      <c r="M8" s="29">
        <f>+_xlfn.IFNA(VLOOKUP($B8,'1а - drž.sek,drž.sl. i nam.'!$A$13:$AL$104,M$3,FALSE),"")</f>
        <v>0</v>
      </c>
      <c r="N8" s="29">
        <f>+_xlfn.IFNA(VLOOKUP($B8,'1а - drž.sek,drž.sl. i nam.'!$A$13:$AL$104,N$3,FALSE),"")</f>
        <v>0</v>
      </c>
      <c r="O8" s="29">
        <f>+_xlfn.IFNA(VLOOKUP($B8,'1а - drž.sek,drž.sl. i nam.'!$A$13:$AL$104,O$3,FALSE),"")</f>
        <v>0</v>
      </c>
      <c r="P8" s="29">
        <f>+_xlfn.IFNA(VLOOKUP($B8,'1а - drž.sek,drž.sl. i nam.'!$A$13:$AL$104,P$3,FALSE),"")</f>
        <v>0</v>
      </c>
      <c r="Q8" s="29">
        <f>+_xlfn.IFNA(VLOOKUP($B8,'1а - drž.sek,drž.sl. i nam.'!$A$13:$AL$104,Q$3,FALSE),"")</f>
        <v>0</v>
      </c>
      <c r="R8" s="29">
        <f>+_xlfn.IFNA(VLOOKUP($B8,'1а - drž.sek,drž.sl. i nam.'!$A$13:$AL$104,R$3,FALSE),"")</f>
        <v>0</v>
      </c>
      <c r="S8" s="29">
        <f>+_xlfn.IFNA(VLOOKUP($B8,'1а - drž.sek,drž.sl. i nam.'!$A$13:$AL$104,S$3,FALSE),"")</f>
        <v>0</v>
      </c>
      <c r="T8" s="29">
        <f>+_xlfn.IFNA(VLOOKUP($B8,'1а - drž.sek,drž.sl. i nam.'!$A$13:$AL$104,T$3,FALSE),"")</f>
        <v>0</v>
      </c>
      <c r="U8" s="29">
        <f>+_xlfn.IFNA(VLOOKUP($B8,'1а - drž.sek,drž.sl. i nam.'!$A$13:$AL$104,U$3,FALSE),"")</f>
        <v>0</v>
      </c>
      <c r="V8" s="29">
        <f>+_xlfn.IFNA(VLOOKUP($B8,'1а - drž.sek,drž.sl. i nam.'!$A$13:$AL$104,V$3,FALSE),"")</f>
        <v>0</v>
      </c>
      <c r="W8" s="29">
        <f>+_xlfn.IFNA(VLOOKUP($B8,'1а - drž.sek,drž.sl. i nam.'!$A$13:$AL$104,W$3,FALSE),"")</f>
        <v>0</v>
      </c>
      <c r="X8" s="29">
        <f>+_xlfn.IFNA(VLOOKUP($B8,'1а - drž.sek,drž.sl. i nam.'!$A$13:$AL$104,X$3,FALSE),"")</f>
        <v>0</v>
      </c>
      <c r="Y8" s="29">
        <f>+_xlfn.IFNA(VLOOKUP($B8,'1а - drž.sek,drž.sl. i nam.'!$A$13:$AL$104,Y$3,FALSE),"")</f>
        <v>0</v>
      </c>
      <c r="Z8" s="29">
        <f>+_xlfn.IFNA(VLOOKUP($B8,'1а - drž.sek,drž.sl. i nam.'!$A$13:$AL$104,Z$3,FALSE),"")</f>
        <v>0</v>
      </c>
      <c r="AA8" s="29">
        <f>+_xlfn.IFNA(VLOOKUP($B8,'1а - drž.sek,drž.sl. i nam.'!$A$13:$AL$104,AA$3,FALSE),"")</f>
        <v>0</v>
      </c>
      <c r="AB8" s="29">
        <f>+_xlfn.IFNA(VLOOKUP($B8,'1а - drž.sek,drž.sl. i nam.'!$A$13:$AL$104,AB$3,FALSE),"")</f>
        <v>0</v>
      </c>
      <c r="AC8" s="29">
        <f>+_xlfn.IFNA(VLOOKUP($B8,'1а - drž.sek,drž.sl. i nam.'!$A$13:$AL$104,AC$3,FALSE),"")</f>
        <v>0</v>
      </c>
      <c r="AD8" s="29">
        <f>+IFERROR((W8*'1а - drž.sek,drž.sl. i nam.'!$D$5)/100,"")</f>
        <v>0</v>
      </c>
      <c r="AE8" s="29">
        <f>+IFERROR((X8*'1а - drž.sek,drž.sl. i nam.'!$D$5)/100,"")</f>
        <v>0</v>
      </c>
      <c r="AF8" s="29">
        <f>+IFERROR((AB8*'1а - drž.sek,drž.sl. i nam.'!$D$5)/100,"")</f>
        <v>0</v>
      </c>
      <c r="AG8" s="29">
        <f>+IFERROR((AC8*'1а - drž.sek,drž.sl. i nam.'!$D$5)/100,"")</f>
        <v>0</v>
      </c>
    </row>
    <row r="9" spans="1:33" x14ac:dyDescent="0.2">
      <c r="A9">
        <f t="shared" si="0"/>
        <v>0</v>
      </c>
      <c r="B9">
        <f>+IF(MAX(B$5:B8)+1&lt;=B$1,B8+1,0)</f>
        <v>0</v>
      </c>
      <c r="C9" s="194">
        <f t="shared" si="1"/>
        <v>0</v>
      </c>
      <c r="D9">
        <f t="shared" si="2"/>
        <v>0</v>
      </c>
      <c r="E9" s="194">
        <f t="shared" si="3"/>
        <v>0</v>
      </c>
      <c r="F9" s="194">
        <f t="shared" si="4"/>
        <v>0</v>
      </c>
      <c r="G9">
        <f>IF(B9=0,0,+VLOOKUP($B9,'1а - drž.sek,drž.sl. i nam.'!$A$13:$AL$104,'1а - drž.sek,drž.sl. i nam.'!$AL$1,FALSE))</f>
        <v>0</v>
      </c>
      <c r="H9">
        <f>IF(B9=0,0,+VLOOKUP($B9,'1а - drž.sek,drž.sl. i nam.'!$A$13:D$104,3,FALSE))</f>
        <v>0</v>
      </c>
      <c r="I9">
        <f>IF(B9=0,0,+VLOOKUP($B9,'1а - drž.sek,drž.sl. i nam.'!$A$13:D$104,4,FALSE))</f>
        <v>0</v>
      </c>
      <c r="J9">
        <f>+_xlfn.IFNA(VLOOKUP($B9,'1а - drž.sek,drž.sl. i nam.'!$A$13:$AL$104,J$3,FALSE),"")</f>
        <v>0</v>
      </c>
      <c r="K9">
        <f>+_xlfn.IFNA(VLOOKUP($B9,'1а - drž.sek,drž.sl. i nam.'!$A$13:$AL$104,K$3,FALSE),"")</f>
        <v>0</v>
      </c>
      <c r="L9">
        <f>+_xlfn.IFNA(VLOOKUP($B9,'1а - drž.sek,drž.sl. i nam.'!$A$13:$AL$104,L$3,FALSE),"")</f>
        <v>0</v>
      </c>
      <c r="M9" s="29">
        <f>+_xlfn.IFNA(VLOOKUP($B9,'1а - drž.sek,drž.sl. i nam.'!$A$13:$AL$104,M$3,FALSE),"")</f>
        <v>0</v>
      </c>
      <c r="N9" s="29">
        <f>+_xlfn.IFNA(VLOOKUP($B9,'1а - drž.sek,drž.sl. i nam.'!$A$13:$AL$104,N$3,FALSE),"")</f>
        <v>0</v>
      </c>
      <c r="O9" s="29">
        <f>+_xlfn.IFNA(VLOOKUP($B9,'1а - drž.sek,drž.sl. i nam.'!$A$13:$AL$104,O$3,FALSE),"")</f>
        <v>0</v>
      </c>
      <c r="P9" s="29">
        <f>+_xlfn.IFNA(VLOOKUP($B9,'1а - drž.sek,drž.sl. i nam.'!$A$13:$AL$104,P$3,FALSE),"")</f>
        <v>0</v>
      </c>
      <c r="Q9" s="29">
        <f>+_xlfn.IFNA(VLOOKUP($B9,'1а - drž.sek,drž.sl. i nam.'!$A$13:$AL$104,Q$3,FALSE),"")</f>
        <v>0</v>
      </c>
      <c r="R9" s="29">
        <f>+_xlfn.IFNA(VLOOKUP($B9,'1а - drž.sek,drž.sl. i nam.'!$A$13:$AL$104,R$3,FALSE),"")</f>
        <v>0</v>
      </c>
      <c r="S9" s="29">
        <f>+_xlfn.IFNA(VLOOKUP($B9,'1а - drž.sek,drž.sl. i nam.'!$A$13:$AL$104,S$3,FALSE),"")</f>
        <v>0</v>
      </c>
      <c r="T9" s="29">
        <f>+_xlfn.IFNA(VLOOKUP($B9,'1а - drž.sek,drž.sl. i nam.'!$A$13:$AL$104,T$3,FALSE),"")</f>
        <v>0</v>
      </c>
      <c r="U9" s="29">
        <f>+_xlfn.IFNA(VLOOKUP($B9,'1а - drž.sek,drž.sl. i nam.'!$A$13:$AL$104,U$3,FALSE),"")</f>
        <v>0</v>
      </c>
      <c r="V9" s="29">
        <f>+_xlfn.IFNA(VLOOKUP($B9,'1а - drž.sek,drž.sl. i nam.'!$A$13:$AL$104,V$3,FALSE),"")</f>
        <v>0</v>
      </c>
      <c r="W9" s="29">
        <f>+_xlfn.IFNA(VLOOKUP($B9,'1а - drž.sek,drž.sl. i nam.'!$A$13:$AL$104,W$3,FALSE),"")</f>
        <v>0</v>
      </c>
      <c r="X9" s="29">
        <f>+_xlfn.IFNA(VLOOKUP($B9,'1а - drž.sek,drž.sl. i nam.'!$A$13:$AL$104,X$3,FALSE),"")</f>
        <v>0</v>
      </c>
      <c r="Y9" s="29">
        <f>+_xlfn.IFNA(VLOOKUP($B9,'1а - drž.sek,drž.sl. i nam.'!$A$13:$AL$104,Y$3,FALSE),"")</f>
        <v>0</v>
      </c>
      <c r="Z9" s="29">
        <f>+_xlfn.IFNA(VLOOKUP($B9,'1а - drž.sek,drž.sl. i nam.'!$A$13:$AL$104,Z$3,FALSE),"")</f>
        <v>0</v>
      </c>
      <c r="AA9" s="29">
        <f>+_xlfn.IFNA(VLOOKUP($B9,'1а - drž.sek,drž.sl. i nam.'!$A$13:$AL$104,AA$3,FALSE),"")</f>
        <v>0</v>
      </c>
      <c r="AB9" s="29">
        <f>+_xlfn.IFNA(VLOOKUP($B9,'1а - drž.sek,drž.sl. i nam.'!$A$13:$AL$104,AB$3,FALSE),"")</f>
        <v>0</v>
      </c>
      <c r="AC9" s="29">
        <f>+_xlfn.IFNA(VLOOKUP($B9,'1а - drž.sek,drž.sl. i nam.'!$A$13:$AL$104,AC$3,FALSE),"")</f>
        <v>0</v>
      </c>
      <c r="AD9" s="29">
        <f>+IFERROR((W9*'1а - drž.sek,drž.sl. i nam.'!$D$5)/100,"")</f>
        <v>0</v>
      </c>
      <c r="AE9" s="29">
        <f>+IFERROR((X9*'1а - drž.sek,drž.sl. i nam.'!$D$5)/100,"")</f>
        <v>0</v>
      </c>
      <c r="AF9" s="29">
        <f>+IFERROR((AB9*'1а - drž.sek,drž.sl. i nam.'!$D$5)/100,"")</f>
        <v>0</v>
      </c>
      <c r="AG9" s="29">
        <f>+IFERROR((AC9*'1а - drž.sek,drž.sl. i nam.'!$D$5)/100,"")</f>
        <v>0</v>
      </c>
    </row>
    <row r="10" spans="1:33" x14ac:dyDescent="0.2">
      <c r="A10">
        <f t="shared" si="0"/>
        <v>0</v>
      </c>
      <c r="B10">
        <f>+IF(MAX(B$5:B9)+1&lt;=B$1,B9+1,0)</f>
        <v>0</v>
      </c>
      <c r="C10" s="194">
        <f t="shared" si="1"/>
        <v>0</v>
      </c>
      <c r="D10">
        <f t="shared" si="2"/>
        <v>0</v>
      </c>
      <c r="E10" s="194">
        <f t="shared" si="3"/>
        <v>0</v>
      </c>
      <c r="F10" s="194">
        <f t="shared" si="4"/>
        <v>0</v>
      </c>
      <c r="G10">
        <f>IF(B10=0,0,+VLOOKUP($B10,'1а - drž.sek,drž.sl. i nam.'!$A$13:$AL$104,'1а - drž.sek,drž.sl. i nam.'!$AL$1,FALSE))</f>
        <v>0</v>
      </c>
      <c r="H10">
        <f>IF(B10=0,0,+VLOOKUP($B10,'1а - drž.sek,drž.sl. i nam.'!$A$13:D$104,3,FALSE))</f>
        <v>0</v>
      </c>
      <c r="I10">
        <f>IF(B10=0,0,+VLOOKUP($B10,'1а - drž.sek,drž.sl. i nam.'!$A$13:D$104,4,FALSE))</f>
        <v>0</v>
      </c>
      <c r="J10">
        <f>+_xlfn.IFNA(VLOOKUP($B10,'1а - drž.sek,drž.sl. i nam.'!$A$13:$AL$104,J$3,FALSE),"")</f>
        <v>0</v>
      </c>
      <c r="K10">
        <f>+_xlfn.IFNA(VLOOKUP($B10,'1а - drž.sek,drž.sl. i nam.'!$A$13:$AL$104,K$3,FALSE),"")</f>
        <v>0</v>
      </c>
      <c r="L10">
        <f>+_xlfn.IFNA(VLOOKUP($B10,'1а - drž.sek,drž.sl. i nam.'!$A$13:$AL$104,L$3,FALSE),"")</f>
        <v>0</v>
      </c>
      <c r="M10" s="29">
        <f>+_xlfn.IFNA(VLOOKUP($B10,'1а - drž.sek,drž.sl. i nam.'!$A$13:$AL$104,M$3,FALSE),"")</f>
        <v>0</v>
      </c>
      <c r="N10" s="29">
        <f>+_xlfn.IFNA(VLOOKUP($B10,'1а - drž.sek,drž.sl. i nam.'!$A$13:$AL$104,N$3,FALSE),"")</f>
        <v>0</v>
      </c>
      <c r="O10" s="29">
        <f>+_xlfn.IFNA(VLOOKUP($B10,'1а - drž.sek,drž.sl. i nam.'!$A$13:$AL$104,O$3,FALSE),"")</f>
        <v>0</v>
      </c>
      <c r="P10" s="29">
        <f>+_xlfn.IFNA(VLOOKUP($B10,'1а - drž.sek,drž.sl. i nam.'!$A$13:$AL$104,P$3,FALSE),"")</f>
        <v>0</v>
      </c>
      <c r="Q10" s="29">
        <f>+_xlfn.IFNA(VLOOKUP($B10,'1а - drž.sek,drž.sl. i nam.'!$A$13:$AL$104,Q$3,FALSE),"")</f>
        <v>0</v>
      </c>
      <c r="R10" s="29">
        <f>+_xlfn.IFNA(VLOOKUP($B10,'1а - drž.sek,drž.sl. i nam.'!$A$13:$AL$104,R$3,FALSE),"")</f>
        <v>0</v>
      </c>
      <c r="S10" s="29">
        <f>+_xlfn.IFNA(VLOOKUP($B10,'1а - drž.sek,drž.sl. i nam.'!$A$13:$AL$104,S$3,FALSE),"")</f>
        <v>0</v>
      </c>
      <c r="T10" s="29">
        <f>+_xlfn.IFNA(VLOOKUP($B10,'1а - drž.sek,drž.sl. i nam.'!$A$13:$AL$104,T$3,FALSE),"")</f>
        <v>0</v>
      </c>
      <c r="U10" s="29">
        <f>+_xlfn.IFNA(VLOOKUP($B10,'1а - drž.sek,drž.sl. i nam.'!$A$13:$AL$104,U$3,FALSE),"")</f>
        <v>0</v>
      </c>
      <c r="V10" s="29">
        <f>+_xlfn.IFNA(VLOOKUP($B10,'1а - drž.sek,drž.sl. i nam.'!$A$13:$AL$104,V$3,FALSE),"")</f>
        <v>0</v>
      </c>
      <c r="W10" s="29">
        <f>+_xlfn.IFNA(VLOOKUP($B10,'1а - drž.sek,drž.sl. i nam.'!$A$13:$AL$104,W$3,FALSE),"")</f>
        <v>0</v>
      </c>
      <c r="X10" s="29">
        <f>+_xlfn.IFNA(VLOOKUP($B10,'1а - drž.sek,drž.sl. i nam.'!$A$13:$AL$104,X$3,FALSE),"")</f>
        <v>0</v>
      </c>
      <c r="Y10" s="29">
        <f>+_xlfn.IFNA(VLOOKUP($B10,'1а - drž.sek,drž.sl. i nam.'!$A$13:$AL$104,Y$3,FALSE),"")</f>
        <v>0</v>
      </c>
      <c r="Z10" s="29">
        <f>+_xlfn.IFNA(VLOOKUP($B10,'1а - drž.sek,drž.sl. i nam.'!$A$13:$AL$104,Z$3,FALSE),"")</f>
        <v>0</v>
      </c>
      <c r="AA10" s="29">
        <f>+_xlfn.IFNA(VLOOKUP($B10,'1а - drž.sek,drž.sl. i nam.'!$A$13:$AL$104,AA$3,FALSE),"")</f>
        <v>0</v>
      </c>
      <c r="AB10" s="29">
        <f>+_xlfn.IFNA(VLOOKUP($B10,'1а - drž.sek,drž.sl. i nam.'!$A$13:$AL$104,AB$3,FALSE),"")</f>
        <v>0</v>
      </c>
      <c r="AC10" s="29">
        <f>+_xlfn.IFNA(VLOOKUP($B10,'1а - drž.sek,drž.sl. i nam.'!$A$13:$AL$104,AC$3,FALSE),"")</f>
        <v>0</v>
      </c>
      <c r="AD10" s="29">
        <f>+IFERROR((W10*'1а - drž.sek,drž.sl. i nam.'!$D$5)/100,"")</f>
        <v>0</v>
      </c>
      <c r="AE10" s="29">
        <f>+IFERROR((X10*'1а - drž.sek,drž.sl. i nam.'!$D$5)/100,"")</f>
        <v>0</v>
      </c>
      <c r="AF10" s="29">
        <f>+IFERROR((AB10*'1а - drž.sek,drž.sl. i nam.'!$D$5)/100,"")</f>
        <v>0</v>
      </c>
      <c r="AG10" s="29">
        <f>+IFERROR((AC10*'1а - drž.sek,drž.sl. i nam.'!$D$5)/100,"")</f>
        <v>0</v>
      </c>
    </row>
    <row r="11" spans="1:33" x14ac:dyDescent="0.2">
      <c r="A11">
        <f t="shared" si="0"/>
        <v>0</v>
      </c>
      <c r="B11">
        <f>+IF(MAX(B$5:B10)+1&lt;=B$1,B10+1,0)</f>
        <v>0</v>
      </c>
      <c r="C11" s="194">
        <f t="shared" si="1"/>
        <v>0</v>
      </c>
      <c r="D11">
        <f t="shared" si="2"/>
        <v>0</v>
      </c>
      <c r="E11" s="194">
        <f t="shared" si="3"/>
        <v>0</v>
      </c>
      <c r="F11" s="194">
        <f t="shared" si="4"/>
        <v>0</v>
      </c>
      <c r="G11">
        <f>IF(B11=0,0,+VLOOKUP($B11,'1а - drž.sek,drž.sl. i nam.'!$A$13:$AL$104,'1а - drž.sek,drž.sl. i nam.'!$AL$1,FALSE))</f>
        <v>0</v>
      </c>
      <c r="H11">
        <f>IF(B11=0,0,+VLOOKUP($B11,'1а - drž.sek,drž.sl. i nam.'!$A$13:D$104,3,FALSE))</f>
        <v>0</v>
      </c>
      <c r="I11">
        <f>IF(B11=0,0,+VLOOKUP($B11,'1а - drž.sek,drž.sl. i nam.'!$A$13:D$104,4,FALSE))</f>
        <v>0</v>
      </c>
      <c r="J11">
        <f>+_xlfn.IFNA(VLOOKUP($B11,'1а - drž.sek,drž.sl. i nam.'!$A$13:$AL$104,J$3,FALSE),"")</f>
        <v>0</v>
      </c>
      <c r="K11">
        <f>+_xlfn.IFNA(VLOOKUP($B11,'1а - drž.sek,drž.sl. i nam.'!$A$13:$AL$104,K$3,FALSE),"")</f>
        <v>0</v>
      </c>
      <c r="L11">
        <f>+_xlfn.IFNA(VLOOKUP($B11,'1а - drž.sek,drž.sl. i nam.'!$A$13:$AL$104,L$3,FALSE),"")</f>
        <v>0</v>
      </c>
      <c r="M11" s="29">
        <f>+_xlfn.IFNA(VLOOKUP($B11,'1а - drž.sek,drž.sl. i nam.'!$A$13:$AL$104,M$3,FALSE),"")</f>
        <v>0</v>
      </c>
      <c r="N11" s="29">
        <f>+_xlfn.IFNA(VLOOKUP($B11,'1а - drž.sek,drž.sl. i nam.'!$A$13:$AL$104,N$3,FALSE),"")</f>
        <v>0</v>
      </c>
      <c r="O11" s="29">
        <f>+_xlfn.IFNA(VLOOKUP($B11,'1а - drž.sek,drž.sl. i nam.'!$A$13:$AL$104,O$3,FALSE),"")</f>
        <v>0</v>
      </c>
      <c r="P11" s="29">
        <f>+_xlfn.IFNA(VLOOKUP($B11,'1а - drž.sek,drž.sl. i nam.'!$A$13:$AL$104,P$3,FALSE),"")</f>
        <v>0</v>
      </c>
      <c r="Q11" s="29">
        <f>+_xlfn.IFNA(VLOOKUP($B11,'1а - drž.sek,drž.sl. i nam.'!$A$13:$AL$104,Q$3,FALSE),"")</f>
        <v>0</v>
      </c>
      <c r="R11" s="29">
        <f>+_xlfn.IFNA(VLOOKUP($B11,'1а - drž.sek,drž.sl. i nam.'!$A$13:$AL$104,R$3,FALSE),"")</f>
        <v>0</v>
      </c>
      <c r="S11" s="29">
        <f>+_xlfn.IFNA(VLOOKUP($B11,'1а - drž.sek,drž.sl. i nam.'!$A$13:$AL$104,S$3,FALSE),"")</f>
        <v>0</v>
      </c>
      <c r="T11" s="29">
        <f>+_xlfn.IFNA(VLOOKUP($B11,'1а - drž.sek,drž.sl. i nam.'!$A$13:$AL$104,T$3,FALSE),"")</f>
        <v>0</v>
      </c>
      <c r="U11" s="29">
        <f>+_xlfn.IFNA(VLOOKUP($B11,'1а - drž.sek,drž.sl. i nam.'!$A$13:$AL$104,U$3,FALSE),"")</f>
        <v>0</v>
      </c>
      <c r="V11" s="29">
        <f>+_xlfn.IFNA(VLOOKUP($B11,'1а - drž.sek,drž.sl. i nam.'!$A$13:$AL$104,V$3,FALSE),"")</f>
        <v>0</v>
      </c>
      <c r="W11" s="29">
        <f>+_xlfn.IFNA(VLOOKUP($B11,'1а - drž.sek,drž.sl. i nam.'!$A$13:$AL$104,W$3,FALSE),"")</f>
        <v>0</v>
      </c>
      <c r="X11" s="29">
        <f>+_xlfn.IFNA(VLOOKUP($B11,'1а - drž.sek,drž.sl. i nam.'!$A$13:$AL$104,X$3,FALSE),"")</f>
        <v>0</v>
      </c>
      <c r="Y11" s="29">
        <f>+_xlfn.IFNA(VLOOKUP($B11,'1а - drž.sek,drž.sl. i nam.'!$A$13:$AL$104,Y$3,FALSE),"")</f>
        <v>0</v>
      </c>
      <c r="Z11" s="29">
        <f>+_xlfn.IFNA(VLOOKUP($B11,'1а - drž.sek,drž.sl. i nam.'!$A$13:$AL$104,Z$3,FALSE),"")</f>
        <v>0</v>
      </c>
      <c r="AA11" s="29">
        <f>+_xlfn.IFNA(VLOOKUP($B11,'1а - drž.sek,drž.sl. i nam.'!$A$13:$AL$104,AA$3,FALSE),"")</f>
        <v>0</v>
      </c>
      <c r="AB11" s="29">
        <f>+_xlfn.IFNA(VLOOKUP($B11,'1а - drž.sek,drž.sl. i nam.'!$A$13:$AL$104,AB$3,FALSE),"")</f>
        <v>0</v>
      </c>
      <c r="AC11" s="29">
        <f>+_xlfn.IFNA(VLOOKUP($B11,'1а - drž.sek,drž.sl. i nam.'!$A$13:$AL$104,AC$3,FALSE),"")</f>
        <v>0</v>
      </c>
      <c r="AD11" s="29">
        <f>+IFERROR((W11*'1а - drž.sek,drž.sl. i nam.'!$D$5)/100,"")</f>
        <v>0</v>
      </c>
      <c r="AE11" s="29">
        <f>+IFERROR((X11*'1а - drž.sek,drž.sl. i nam.'!$D$5)/100,"")</f>
        <v>0</v>
      </c>
      <c r="AF11" s="29">
        <f>+IFERROR((AB11*'1а - drž.sek,drž.sl. i nam.'!$D$5)/100,"")</f>
        <v>0</v>
      </c>
      <c r="AG11" s="29">
        <f>+IFERROR((AC11*'1а - drž.sek,drž.sl. i nam.'!$D$5)/100,"")</f>
        <v>0</v>
      </c>
    </row>
    <row r="12" spans="1:33" x14ac:dyDescent="0.2">
      <c r="A12">
        <f t="shared" si="0"/>
        <v>0</v>
      </c>
      <c r="B12">
        <f>+IF(MAX(B$5:B11)+1&lt;=B$1,B11+1,0)</f>
        <v>0</v>
      </c>
      <c r="C12" s="194">
        <f t="shared" si="1"/>
        <v>0</v>
      </c>
      <c r="D12">
        <f t="shared" si="2"/>
        <v>0</v>
      </c>
      <c r="E12" s="194">
        <f t="shared" si="3"/>
        <v>0</v>
      </c>
      <c r="F12" s="194">
        <f t="shared" si="4"/>
        <v>0</v>
      </c>
      <c r="G12">
        <f>IF(B12=0,0,+VLOOKUP($B12,'1а - drž.sek,drž.sl. i nam.'!$A$13:$AL$104,'1а - drž.sek,drž.sl. i nam.'!$AL$1,FALSE))</f>
        <v>0</v>
      </c>
      <c r="H12">
        <f>IF(B12=0,0,+VLOOKUP($B12,'1а - drž.sek,drž.sl. i nam.'!$A$13:D$104,3,FALSE))</f>
        <v>0</v>
      </c>
      <c r="I12">
        <f>IF(B12=0,0,+VLOOKUP($B12,'1а - drž.sek,drž.sl. i nam.'!$A$13:D$104,4,FALSE))</f>
        <v>0</v>
      </c>
      <c r="J12">
        <f>+_xlfn.IFNA(VLOOKUP($B12,'1а - drž.sek,drž.sl. i nam.'!$A$13:$AL$104,J$3,FALSE),"")</f>
        <v>0</v>
      </c>
      <c r="K12">
        <f>+_xlfn.IFNA(VLOOKUP($B12,'1а - drž.sek,drž.sl. i nam.'!$A$13:$AL$104,K$3,FALSE),"")</f>
        <v>0</v>
      </c>
      <c r="L12">
        <f>+_xlfn.IFNA(VLOOKUP($B12,'1а - drž.sek,drž.sl. i nam.'!$A$13:$AL$104,L$3,FALSE),"")</f>
        <v>0</v>
      </c>
      <c r="M12" s="29">
        <f>+_xlfn.IFNA(VLOOKUP($B12,'1а - drž.sek,drž.sl. i nam.'!$A$13:$AL$104,M$3,FALSE),"")</f>
        <v>0</v>
      </c>
      <c r="N12" s="29">
        <f>+_xlfn.IFNA(VLOOKUP($B12,'1а - drž.sek,drž.sl. i nam.'!$A$13:$AL$104,N$3,FALSE),"")</f>
        <v>0</v>
      </c>
      <c r="O12" s="29">
        <f>+_xlfn.IFNA(VLOOKUP($B12,'1а - drž.sek,drž.sl. i nam.'!$A$13:$AL$104,O$3,FALSE),"")</f>
        <v>0</v>
      </c>
      <c r="P12" s="29">
        <f>+_xlfn.IFNA(VLOOKUP($B12,'1а - drž.sek,drž.sl. i nam.'!$A$13:$AL$104,P$3,FALSE),"")</f>
        <v>0</v>
      </c>
      <c r="Q12" s="29">
        <f>+_xlfn.IFNA(VLOOKUP($B12,'1а - drž.sek,drž.sl. i nam.'!$A$13:$AL$104,Q$3,FALSE),"")</f>
        <v>0</v>
      </c>
      <c r="R12" s="29">
        <f>+_xlfn.IFNA(VLOOKUP($B12,'1а - drž.sek,drž.sl. i nam.'!$A$13:$AL$104,R$3,FALSE),"")</f>
        <v>0</v>
      </c>
      <c r="S12" s="29">
        <f>+_xlfn.IFNA(VLOOKUP($B12,'1а - drž.sek,drž.sl. i nam.'!$A$13:$AL$104,S$3,FALSE),"")</f>
        <v>0</v>
      </c>
      <c r="T12" s="29">
        <f>+_xlfn.IFNA(VLOOKUP($B12,'1а - drž.sek,drž.sl. i nam.'!$A$13:$AL$104,T$3,FALSE),"")</f>
        <v>0</v>
      </c>
      <c r="U12" s="29">
        <f>+_xlfn.IFNA(VLOOKUP($B12,'1а - drž.sek,drž.sl. i nam.'!$A$13:$AL$104,U$3,FALSE),"")</f>
        <v>0</v>
      </c>
      <c r="V12" s="29">
        <f>+_xlfn.IFNA(VLOOKUP($B12,'1а - drž.sek,drž.sl. i nam.'!$A$13:$AL$104,V$3,FALSE),"")</f>
        <v>0</v>
      </c>
      <c r="W12" s="29">
        <f>+_xlfn.IFNA(VLOOKUP($B12,'1а - drž.sek,drž.sl. i nam.'!$A$13:$AL$104,W$3,FALSE),"")</f>
        <v>0</v>
      </c>
      <c r="X12" s="29">
        <f>+_xlfn.IFNA(VLOOKUP($B12,'1а - drž.sek,drž.sl. i nam.'!$A$13:$AL$104,X$3,FALSE),"")</f>
        <v>0</v>
      </c>
      <c r="Y12" s="29">
        <f>+_xlfn.IFNA(VLOOKUP($B12,'1а - drž.sek,drž.sl. i nam.'!$A$13:$AL$104,Y$3,FALSE),"")</f>
        <v>0</v>
      </c>
      <c r="Z12" s="29">
        <f>+_xlfn.IFNA(VLOOKUP($B12,'1а - drž.sek,drž.sl. i nam.'!$A$13:$AL$104,Z$3,FALSE),"")</f>
        <v>0</v>
      </c>
      <c r="AA12" s="29">
        <f>+_xlfn.IFNA(VLOOKUP($B12,'1а - drž.sek,drž.sl. i nam.'!$A$13:$AL$104,AA$3,FALSE),"")</f>
        <v>0</v>
      </c>
      <c r="AB12" s="29">
        <f>+_xlfn.IFNA(VLOOKUP($B12,'1а - drž.sek,drž.sl. i nam.'!$A$13:$AL$104,AB$3,FALSE),"")</f>
        <v>0</v>
      </c>
      <c r="AC12" s="29">
        <f>+_xlfn.IFNA(VLOOKUP($B12,'1а - drž.sek,drž.sl. i nam.'!$A$13:$AL$104,AC$3,FALSE),"")</f>
        <v>0</v>
      </c>
      <c r="AD12" s="29">
        <f>+IFERROR((W12*'1а - drž.sek,drž.sl. i nam.'!$D$5)/100,"")</f>
        <v>0</v>
      </c>
      <c r="AE12" s="29">
        <f>+IFERROR((X12*'1а - drž.sek,drž.sl. i nam.'!$D$5)/100,"")</f>
        <v>0</v>
      </c>
      <c r="AF12" s="29">
        <f>+IFERROR((AB12*'1а - drž.sek,drž.sl. i nam.'!$D$5)/100,"")</f>
        <v>0</v>
      </c>
      <c r="AG12" s="29">
        <f>+IFERROR((AC12*'1а - drž.sek,drž.sl. i nam.'!$D$5)/100,"")</f>
        <v>0</v>
      </c>
    </row>
    <row r="13" spans="1:33" x14ac:dyDescent="0.2">
      <c r="A13">
        <f t="shared" si="0"/>
        <v>0</v>
      </c>
      <c r="B13">
        <f>+IF(MAX(B$5:B12)+1&lt;=B$1,B12+1,0)</f>
        <v>0</v>
      </c>
      <c r="C13" s="194">
        <f t="shared" si="1"/>
        <v>0</v>
      </c>
      <c r="D13">
        <f t="shared" si="2"/>
        <v>0</v>
      </c>
      <c r="E13" s="194">
        <f t="shared" si="3"/>
        <v>0</v>
      </c>
      <c r="F13" s="194">
        <f t="shared" si="4"/>
        <v>0</v>
      </c>
      <c r="G13">
        <f>IF(B13=0,0,+VLOOKUP($B13,'1а - drž.sek,drž.sl. i nam.'!$A$13:$AL$104,'1а - drž.sek,drž.sl. i nam.'!$AL$1,FALSE))</f>
        <v>0</v>
      </c>
      <c r="H13">
        <f>IF(B13=0,0,+VLOOKUP($B13,'1а - drž.sek,drž.sl. i nam.'!$A$13:D$104,3,FALSE))</f>
        <v>0</v>
      </c>
      <c r="I13">
        <f>IF(B13=0,0,+VLOOKUP($B13,'1а - drž.sek,drž.sl. i nam.'!$A$13:D$104,4,FALSE))</f>
        <v>0</v>
      </c>
      <c r="J13">
        <f>+_xlfn.IFNA(VLOOKUP($B13,'1а - drž.sek,drž.sl. i nam.'!$A$13:$AL$104,J$3,FALSE),"")</f>
        <v>0</v>
      </c>
      <c r="K13">
        <f>+_xlfn.IFNA(VLOOKUP($B13,'1а - drž.sek,drž.sl. i nam.'!$A$13:$AL$104,K$3,FALSE),"")</f>
        <v>0</v>
      </c>
      <c r="L13">
        <f>+_xlfn.IFNA(VLOOKUP($B13,'1а - drž.sek,drž.sl. i nam.'!$A$13:$AL$104,L$3,FALSE),"")</f>
        <v>0</v>
      </c>
      <c r="M13" s="29">
        <f>+_xlfn.IFNA(VLOOKUP($B13,'1а - drž.sek,drž.sl. i nam.'!$A$13:$AL$104,M$3,FALSE),"")</f>
        <v>0</v>
      </c>
      <c r="N13" s="29">
        <f>+_xlfn.IFNA(VLOOKUP($B13,'1а - drž.sek,drž.sl. i nam.'!$A$13:$AL$104,N$3,FALSE),"")</f>
        <v>0</v>
      </c>
      <c r="O13" s="29">
        <f>+_xlfn.IFNA(VLOOKUP($B13,'1а - drž.sek,drž.sl. i nam.'!$A$13:$AL$104,O$3,FALSE),"")</f>
        <v>0</v>
      </c>
      <c r="P13" s="29">
        <f>+_xlfn.IFNA(VLOOKUP($B13,'1а - drž.sek,drž.sl. i nam.'!$A$13:$AL$104,P$3,FALSE),"")</f>
        <v>0</v>
      </c>
      <c r="Q13" s="29">
        <f>+_xlfn.IFNA(VLOOKUP($B13,'1а - drž.sek,drž.sl. i nam.'!$A$13:$AL$104,Q$3,FALSE),"")</f>
        <v>0</v>
      </c>
      <c r="R13" s="29">
        <f>+_xlfn.IFNA(VLOOKUP($B13,'1а - drž.sek,drž.sl. i nam.'!$A$13:$AL$104,R$3,FALSE),"")</f>
        <v>0</v>
      </c>
      <c r="S13" s="29">
        <f>+_xlfn.IFNA(VLOOKUP($B13,'1а - drž.sek,drž.sl. i nam.'!$A$13:$AL$104,S$3,FALSE),"")</f>
        <v>0</v>
      </c>
      <c r="T13" s="29">
        <f>+_xlfn.IFNA(VLOOKUP($B13,'1а - drž.sek,drž.sl. i nam.'!$A$13:$AL$104,T$3,FALSE),"")</f>
        <v>0</v>
      </c>
      <c r="U13" s="29">
        <f>+_xlfn.IFNA(VLOOKUP($B13,'1а - drž.sek,drž.sl. i nam.'!$A$13:$AL$104,U$3,FALSE),"")</f>
        <v>0</v>
      </c>
      <c r="V13" s="29">
        <f>+_xlfn.IFNA(VLOOKUP($B13,'1а - drž.sek,drž.sl. i nam.'!$A$13:$AL$104,V$3,FALSE),"")</f>
        <v>0</v>
      </c>
      <c r="W13" s="29">
        <f>+_xlfn.IFNA(VLOOKUP($B13,'1а - drž.sek,drž.sl. i nam.'!$A$13:$AL$104,W$3,FALSE),"")</f>
        <v>0</v>
      </c>
      <c r="X13" s="29">
        <f>+_xlfn.IFNA(VLOOKUP($B13,'1а - drž.sek,drž.sl. i nam.'!$A$13:$AL$104,X$3,FALSE),"")</f>
        <v>0</v>
      </c>
      <c r="Y13" s="29">
        <f>+_xlfn.IFNA(VLOOKUP($B13,'1а - drž.sek,drž.sl. i nam.'!$A$13:$AL$104,Y$3,FALSE),"")</f>
        <v>0</v>
      </c>
      <c r="Z13" s="29">
        <f>+_xlfn.IFNA(VLOOKUP($B13,'1а - drž.sek,drž.sl. i nam.'!$A$13:$AL$104,Z$3,FALSE),"")</f>
        <v>0</v>
      </c>
      <c r="AA13" s="29">
        <f>+_xlfn.IFNA(VLOOKUP($B13,'1а - drž.sek,drž.sl. i nam.'!$A$13:$AL$104,AA$3,FALSE),"")</f>
        <v>0</v>
      </c>
      <c r="AB13" s="29">
        <f>+_xlfn.IFNA(VLOOKUP($B13,'1а - drž.sek,drž.sl. i nam.'!$A$13:$AL$104,AB$3,FALSE),"")</f>
        <v>0</v>
      </c>
      <c r="AC13" s="29">
        <f>+_xlfn.IFNA(VLOOKUP($B13,'1а - drž.sek,drž.sl. i nam.'!$A$13:$AL$104,AC$3,FALSE),"")</f>
        <v>0</v>
      </c>
      <c r="AD13" s="29">
        <f>+IFERROR((W13*'1а - drž.sek,drž.sl. i nam.'!$D$5)/100,"")</f>
        <v>0</v>
      </c>
      <c r="AE13" s="29">
        <f>+IFERROR((X13*'1а - drž.sek,drž.sl. i nam.'!$D$5)/100,"")</f>
        <v>0</v>
      </c>
      <c r="AF13" s="29">
        <f>+IFERROR((AB13*'1а - drž.sek,drž.sl. i nam.'!$D$5)/100,"")</f>
        <v>0</v>
      </c>
      <c r="AG13" s="29">
        <f>+IFERROR((AC13*'1а - drž.sek,drž.sl. i nam.'!$D$5)/100,"")</f>
        <v>0</v>
      </c>
    </row>
    <row r="14" spans="1:33" x14ac:dyDescent="0.2">
      <c r="A14">
        <f t="shared" si="0"/>
        <v>0</v>
      </c>
      <c r="B14">
        <f>+IF(MAX(B$5:B13)+1&lt;=B$1,B13+1,0)</f>
        <v>0</v>
      </c>
      <c r="C14" s="194">
        <f t="shared" si="1"/>
        <v>0</v>
      </c>
      <c r="D14">
        <f t="shared" si="2"/>
        <v>0</v>
      </c>
      <c r="E14" s="194">
        <f t="shared" si="3"/>
        <v>0</v>
      </c>
      <c r="F14" s="194">
        <f t="shared" si="4"/>
        <v>0</v>
      </c>
      <c r="G14">
        <f>IF(B14=0,0,+VLOOKUP($B14,'1а - drž.sek,drž.sl. i nam.'!$A$13:$AL$104,'1а - drž.sek,drž.sl. i nam.'!$AL$1,FALSE))</f>
        <v>0</v>
      </c>
      <c r="H14">
        <f>IF(B14=0,0,+VLOOKUP($B14,'1а - drž.sek,drž.sl. i nam.'!$A$13:D$104,3,FALSE))</f>
        <v>0</v>
      </c>
      <c r="I14">
        <f>IF(B14=0,0,+VLOOKUP($B14,'1а - drž.sek,drž.sl. i nam.'!$A$13:D$104,4,FALSE))</f>
        <v>0</v>
      </c>
      <c r="J14">
        <f>+_xlfn.IFNA(VLOOKUP($B14,'1а - drž.sek,drž.sl. i nam.'!$A$13:$AL$104,J$3,FALSE),"")</f>
        <v>0</v>
      </c>
      <c r="K14">
        <f>+_xlfn.IFNA(VLOOKUP($B14,'1а - drž.sek,drž.sl. i nam.'!$A$13:$AL$104,K$3,FALSE),"")</f>
        <v>0</v>
      </c>
      <c r="L14">
        <f>+_xlfn.IFNA(VLOOKUP($B14,'1а - drž.sek,drž.sl. i nam.'!$A$13:$AL$104,L$3,FALSE),"")</f>
        <v>0</v>
      </c>
      <c r="M14" s="29">
        <f>+_xlfn.IFNA(VLOOKUP($B14,'1а - drž.sek,drž.sl. i nam.'!$A$13:$AL$104,M$3,FALSE),"")</f>
        <v>0</v>
      </c>
      <c r="N14" s="29">
        <f>+_xlfn.IFNA(VLOOKUP($B14,'1а - drž.sek,drž.sl. i nam.'!$A$13:$AL$104,N$3,FALSE),"")</f>
        <v>0</v>
      </c>
      <c r="O14" s="29">
        <f>+_xlfn.IFNA(VLOOKUP($B14,'1а - drž.sek,drž.sl. i nam.'!$A$13:$AL$104,O$3,FALSE),"")</f>
        <v>0</v>
      </c>
      <c r="P14" s="29">
        <f>+_xlfn.IFNA(VLOOKUP($B14,'1а - drž.sek,drž.sl. i nam.'!$A$13:$AL$104,P$3,FALSE),"")</f>
        <v>0</v>
      </c>
      <c r="Q14" s="29">
        <f>+_xlfn.IFNA(VLOOKUP($B14,'1а - drž.sek,drž.sl. i nam.'!$A$13:$AL$104,Q$3,FALSE),"")</f>
        <v>0</v>
      </c>
      <c r="R14" s="29">
        <f>+_xlfn.IFNA(VLOOKUP($B14,'1а - drž.sek,drž.sl. i nam.'!$A$13:$AL$104,R$3,FALSE),"")</f>
        <v>0</v>
      </c>
      <c r="S14" s="29">
        <f>+_xlfn.IFNA(VLOOKUP($B14,'1а - drž.sek,drž.sl. i nam.'!$A$13:$AL$104,S$3,FALSE),"")</f>
        <v>0</v>
      </c>
      <c r="T14" s="29">
        <f>+_xlfn.IFNA(VLOOKUP($B14,'1а - drž.sek,drž.sl. i nam.'!$A$13:$AL$104,T$3,FALSE),"")</f>
        <v>0</v>
      </c>
      <c r="U14" s="29">
        <f>+_xlfn.IFNA(VLOOKUP($B14,'1а - drž.sek,drž.sl. i nam.'!$A$13:$AL$104,U$3,FALSE),"")</f>
        <v>0</v>
      </c>
      <c r="V14" s="29">
        <f>+_xlfn.IFNA(VLOOKUP($B14,'1а - drž.sek,drž.sl. i nam.'!$A$13:$AL$104,V$3,FALSE),"")</f>
        <v>0</v>
      </c>
      <c r="W14" s="29">
        <f>+_xlfn.IFNA(VLOOKUP($B14,'1а - drž.sek,drž.sl. i nam.'!$A$13:$AL$104,W$3,FALSE),"")</f>
        <v>0</v>
      </c>
      <c r="X14" s="29">
        <f>+_xlfn.IFNA(VLOOKUP($B14,'1а - drž.sek,drž.sl. i nam.'!$A$13:$AL$104,X$3,FALSE),"")</f>
        <v>0</v>
      </c>
      <c r="Y14" s="29">
        <f>+_xlfn.IFNA(VLOOKUP($B14,'1а - drž.sek,drž.sl. i nam.'!$A$13:$AL$104,Y$3,FALSE),"")</f>
        <v>0</v>
      </c>
      <c r="Z14" s="29">
        <f>+_xlfn.IFNA(VLOOKUP($B14,'1а - drž.sek,drž.sl. i nam.'!$A$13:$AL$104,Z$3,FALSE),"")</f>
        <v>0</v>
      </c>
      <c r="AA14" s="29">
        <f>+_xlfn.IFNA(VLOOKUP($B14,'1а - drž.sek,drž.sl. i nam.'!$A$13:$AL$104,AA$3,FALSE),"")</f>
        <v>0</v>
      </c>
      <c r="AB14" s="29">
        <f>+_xlfn.IFNA(VLOOKUP($B14,'1а - drž.sek,drž.sl. i nam.'!$A$13:$AL$104,AB$3,FALSE),"")</f>
        <v>0</v>
      </c>
      <c r="AC14" s="29">
        <f>+_xlfn.IFNA(VLOOKUP($B14,'1а - drž.sek,drž.sl. i nam.'!$A$13:$AL$104,AC$3,FALSE),"")</f>
        <v>0</v>
      </c>
      <c r="AD14" s="29">
        <f>+IFERROR((W14*'1а - drž.sek,drž.sl. i nam.'!$D$5)/100,"")</f>
        <v>0</v>
      </c>
      <c r="AE14" s="29">
        <f>+IFERROR((X14*'1а - drž.sek,drž.sl. i nam.'!$D$5)/100,"")</f>
        <v>0</v>
      </c>
      <c r="AF14" s="29">
        <f>+IFERROR((AB14*'1а - drž.sek,drž.sl. i nam.'!$D$5)/100,"")</f>
        <v>0</v>
      </c>
      <c r="AG14" s="29">
        <f>+IFERROR((AC14*'1а - drž.sek,drž.sl. i nam.'!$D$5)/100,"")</f>
        <v>0</v>
      </c>
    </row>
    <row r="15" spans="1:33" x14ac:dyDescent="0.2">
      <c r="A15">
        <f t="shared" si="0"/>
        <v>0</v>
      </c>
      <c r="B15">
        <f>+IF(MAX(B$5:B14)+1&lt;=B$1,B14+1,0)</f>
        <v>0</v>
      </c>
      <c r="C15" s="194">
        <f t="shared" si="1"/>
        <v>0</v>
      </c>
      <c r="D15">
        <f t="shared" si="2"/>
        <v>0</v>
      </c>
      <c r="E15" s="194">
        <f t="shared" si="3"/>
        <v>0</v>
      </c>
      <c r="F15" s="194">
        <f t="shared" si="4"/>
        <v>0</v>
      </c>
      <c r="G15">
        <f>IF(B15=0,0,+VLOOKUP($B15,'1а - drž.sek,drž.sl. i nam.'!$A$13:$AL$104,'1а - drž.sek,drž.sl. i nam.'!$AL$1,FALSE))</f>
        <v>0</v>
      </c>
      <c r="H15">
        <f>IF(B15=0,0,+VLOOKUP($B15,'1а - drž.sek,drž.sl. i nam.'!$A$13:D$104,3,FALSE))</f>
        <v>0</v>
      </c>
      <c r="I15">
        <f>IF(B15=0,0,+VLOOKUP($B15,'1а - drž.sek,drž.sl. i nam.'!$A$13:D$104,4,FALSE))</f>
        <v>0</v>
      </c>
      <c r="J15">
        <f>+_xlfn.IFNA(VLOOKUP($B15,'1а - drž.sek,drž.sl. i nam.'!$A$13:$AL$104,J$3,FALSE),"")</f>
        <v>0</v>
      </c>
      <c r="K15">
        <f>+_xlfn.IFNA(VLOOKUP($B15,'1а - drž.sek,drž.sl. i nam.'!$A$13:$AL$104,K$3,FALSE),"")</f>
        <v>0</v>
      </c>
      <c r="L15">
        <f>+_xlfn.IFNA(VLOOKUP($B15,'1а - drž.sek,drž.sl. i nam.'!$A$13:$AL$104,L$3,FALSE),"")</f>
        <v>0</v>
      </c>
      <c r="M15" s="29">
        <f>+_xlfn.IFNA(VLOOKUP($B15,'1а - drž.sek,drž.sl. i nam.'!$A$13:$AL$104,M$3,FALSE),"")</f>
        <v>0</v>
      </c>
      <c r="N15" s="29">
        <f>+_xlfn.IFNA(VLOOKUP($B15,'1а - drž.sek,drž.sl. i nam.'!$A$13:$AL$104,N$3,FALSE),"")</f>
        <v>0</v>
      </c>
      <c r="O15" s="29">
        <f>+_xlfn.IFNA(VLOOKUP($B15,'1а - drž.sek,drž.sl. i nam.'!$A$13:$AL$104,O$3,FALSE),"")</f>
        <v>0</v>
      </c>
      <c r="P15" s="29">
        <f>+_xlfn.IFNA(VLOOKUP($B15,'1а - drž.sek,drž.sl. i nam.'!$A$13:$AL$104,P$3,FALSE),"")</f>
        <v>0</v>
      </c>
      <c r="Q15" s="29">
        <f>+_xlfn.IFNA(VLOOKUP($B15,'1а - drž.sek,drž.sl. i nam.'!$A$13:$AL$104,Q$3,FALSE),"")</f>
        <v>0</v>
      </c>
      <c r="R15" s="29">
        <f>+_xlfn.IFNA(VLOOKUP($B15,'1а - drž.sek,drž.sl. i nam.'!$A$13:$AL$104,R$3,FALSE),"")</f>
        <v>0</v>
      </c>
      <c r="S15" s="29">
        <f>+_xlfn.IFNA(VLOOKUP($B15,'1а - drž.sek,drž.sl. i nam.'!$A$13:$AL$104,S$3,FALSE),"")</f>
        <v>0</v>
      </c>
      <c r="T15" s="29">
        <f>+_xlfn.IFNA(VLOOKUP($B15,'1а - drž.sek,drž.sl. i nam.'!$A$13:$AL$104,T$3,FALSE),"")</f>
        <v>0</v>
      </c>
      <c r="U15" s="29">
        <f>+_xlfn.IFNA(VLOOKUP($B15,'1а - drž.sek,drž.sl. i nam.'!$A$13:$AL$104,U$3,FALSE),"")</f>
        <v>0</v>
      </c>
      <c r="V15" s="29">
        <f>+_xlfn.IFNA(VLOOKUP($B15,'1а - drž.sek,drž.sl. i nam.'!$A$13:$AL$104,V$3,FALSE),"")</f>
        <v>0</v>
      </c>
      <c r="W15" s="29">
        <f>+_xlfn.IFNA(VLOOKUP($B15,'1а - drž.sek,drž.sl. i nam.'!$A$13:$AL$104,W$3,FALSE),"")</f>
        <v>0</v>
      </c>
      <c r="X15" s="29">
        <f>+_xlfn.IFNA(VLOOKUP($B15,'1а - drž.sek,drž.sl. i nam.'!$A$13:$AL$104,X$3,FALSE),"")</f>
        <v>0</v>
      </c>
      <c r="Y15" s="29">
        <f>+_xlfn.IFNA(VLOOKUP($B15,'1а - drž.sek,drž.sl. i nam.'!$A$13:$AL$104,Y$3,FALSE),"")</f>
        <v>0</v>
      </c>
      <c r="Z15" s="29">
        <f>+_xlfn.IFNA(VLOOKUP($B15,'1а - drž.sek,drž.sl. i nam.'!$A$13:$AL$104,Z$3,FALSE),"")</f>
        <v>0</v>
      </c>
      <c r="AA15" s="29">
        <f>+_xlfn.IFNA(VLOOKUP($B15,'1а - drž.sek,drž.sl. i nam.'!$A$13:$AL$104,AA$3,FALSE),"")</f>
        <v>0</v>
      </c>
      <c r="AB15" s="29">
        <f>+_xlfn.IFNA(VLOOKUP($B15,'1а - drž.sek,drž.sl. i nam.'!$A$13:$AL$104,AB$3,FALSE),"")</f>
        <v>0</v>
      </c>
      <c r="AC15" s="29">
        <f>+_xlfn.IFNA(VLOOKUP($B15,'1а - drž.sek,drž.sl. i nam.'!$A$13:$AL$104,AC$3,FALSE),"")</f>
        <v>0</v>
      </c>
      <c r="AD15" s="29">
        <f>+IFERROR((W15*'1а - drž.sek,drž.sl. i nam.'!$D$5)/100,"")</f>
        <v>0</v>
      </c>
      <c r="AE15" s="29">
        <f>+IFERROR((X15*'1а - drž.sek,drž.sl. i nam.'!$D$5)/100,"")</f>
        <v>0</v>
      </c>
      <c r="AF15" s="29">
        <f>+IFERROR((AB15*'1а - drž.sek,drž.sl. i nam.'!$D$5)/100,"")</f>
        <v>0</v>
      </c>
      <c r="AG15" s="29">
        <f>+IFERROR((AC15*'1а - drž.sek,drž.sl. i nam.'!$D$5)/100,"")</f>
        <v>0</v>
      </c>
    </row>
    <row r="16" spans="1:33" x14ac:dyDescent="0.2">
      <c r="A16">
        <f t="shared" si="0"/>
        <v>0</v>
      </c>
      <c r="B16">
        <f>+IF(MAX(B$5:B15)+1&lt;=B$1,B15+1,0)</f>
        <v>0</v>
      </c>
      <c r="C16" s="194">
        <f t="shared" si="1"/>
        <v>0</v>
      </c>
      <c r="D16">
        <f t="shared" si="2"/>
        <v>0</v>
      </c>
      <c r="E16" s="194">
        <f t="shared" si="3"/>
        <v>0</v>
      </c>
      <c r="F16" s="194">
        <f t="shared" si="4"/>
        <v>0</v>
      </c>
      <c r="G16">
        <f>IF(B16=0,0,+VLOOKUP($B16,'1а - drž.sek,drž.sl. i nam.'!$A$13:$AL$104,'1а - drž.sek,drž.sl. i nam.'!$AL$1,FALSE))</f>
        <v>0</v>
      </c>
      <c r="H16">
        <f>IF(B16=0,0,+VLOOKUP($B16,'1а - drž.sek,drž.sl. i nam.'!$A$13:D$104,3,FALSE))</f>
        <v>0</v>
      </c>
      <c r="I16">
        <f>IF(B16=0,0,+VLOOKUP($B16,'1а - drž.sek,drž.sl. i nam.'!$A$13:D$104,4,FALSE))</f>
        <v>0</v>
      </c>
      <c r="J16">
        <f>+_xlfn.IFNA(VLOOKUP($B16,'1а - drž.sek,drž.sl. i nam.'!$A$13:$AL$104,J$3,FALSE),"")</f>
        <v>0</v>
      </c>
      <c r="K16">
        <f>+_xlfn.IFNA(VLOOKUP($B16,'1а - drž.sek,drž.sl. i nam.'!$A$13:$AL$104,K$3,FALSE),"")</f>
        <v>0</v>
      </c>
      <c r="L16">
        <f>+_xlfn.IFNA(VLOOKUP($B16,'1а - drž.sek,drž.sl. i nam.'!$A$13:$AL$104,L$3,FALSE),"")</f>
        <v>0</v>
      </c>
      <c r="M16" s="29">
        <f>+_xlfn.IFNA(VLOOKUP($B16,'1а - drž.sek,drž.sl. i nam.'!$A$13:$AL$104,M$3,FALSE),"")</f>
        <v>0</v>
      </c>
      <c r="N16" s="29">
        <f>+_xlfn.IFNA(VLOOKUP($B16,'1а - drž.sek,drž.sl. i nam.'!$A$13:$AL$104,N$3,FALSE),"")</f>
        <v>0</v>
      </c>
      <c r="O16" s="29">
        <f>+_xlfn.IFNA(VLOOKUP($B16,'1а - drž.sek,drž.sl. i nam.'!$A$13:$AL$104,O$3,FALSE),"")</f>
        <v>0</v>
      </c>
      <c r="P16" s="29">
        <f>+_xlfn.IFNA(VLOOKUP($B16,'1а - drž.sek,drž.sl. i nam.'!$A$13:$AL$104,P$3,FALSE),"")</f>
        <v>0</v>
      </c>
      <c r="Q16" s="29">
        <f>+_xlfn.IFNA(VLOOKUP($B16,'1а - drž.sek,drž.sl. i nam.'!$A$13:$AL$104,Q$3,FALSE),"")</f>
        <v>0</v>
      </c>
      <c r="R16" s="29">
        <f>+_xlfn.IFNA(VLOOKUP($B16,'1а - drž.sek,drž.sl. i nam.'!$A$13:$AL$104,R$3,FALSE),"")</f>
        <v>0</v>
      </c>
      <c r="S16" s="29">
        <f>+_xlfn.IFNA(VLOOKUP($B16,'1а - drž.sek,drž.sl. i nam.'!$A$13:$AL$104,S$3,FALSE),"")</f>
        <v>0</v>
      </c>
      <c r="T16" s="29">
        <f>+_xlfn.IFNA(VLOOKUP($B16,'1а - drž.sek,drž.sl. i nam.'!$A$13:$AL$104,T$3,FALSE),"")</f>
        <v>0</v>
      </c>
      <c r="U16" s="29">
        <f>+_xlfn.IFNA(VLOOKUP($B16,'1а - drž.sek,drž.sl. i nam.'!$A$13:$AL$104,U$3,FALSE),"")</f>
        <v>0</v>
      </c>
      <c r="V16" s="29">
        <f>+_xlfn.IFNA(VLOOKUP($B16,'1а - drž.sek,drž.sl. i nam.'!$A$13:$AL$104,V$3,FALSE),"")</f>
        <v>0</v>
      </c>
      <c r="W16" s="29">
        <f>+_xlfn.IFNA(VLOOKUP($B16,'1а - drž.sek,drž.sl. i nam.'!$A$13:$AL$104,W$3,FALSE),"")</f>
        <v>0</v>
      </c>
      <c r="X16" s="29">
        <f>+_xlfn.IFNA(VLOOKUP($B16,'1а - drž.sek,drž.sl. i nam.'!$A$13:$AL$104,X$3,FALSE),"")</f>
        <v>0</v>
      </c>
      <c r="Y16" s="29">
        <f>+_xlfn.IFNA(VLOOKUP($B16,'1а - drž.sek,drž.sl. i nam.'!$A$13:$AL$104,Y$3,FALSE),"")</f>
        <v>0</v>
      </c>
      <c r="Z16" s="29">
        <f>+_xlfn.IFNA(VLOOKUP($B16,'1а - drž.sek,drž.sl. i nam.'!$A$13:$AL$104,Z$3,FALSE),"")</f>
        <v>0</v>
      </c>
      <c r="AA16" s="29">
        <f>+_xlfn.IFNA(VLOOKUP($B16,'1а - drž.sek,drž.sl. i nam.'!$A$13:$AL$104,AA$3,FALSE),"")</f>
        <v>0</v>
      </c>
      <c r="AB16" s="29">
        <f>+_xlfn.IFNA(VLOOKUP($B16,'1а - drž.sek,drž.sl. i nam.'!$A$13:$AL$104,AB$3,FALSE),"")</f>
        <v>0</v>
      </c>
      <c r="AC16" s="29">
        <f>+_xlfn.IFNA(VLOOKUP($B16,'1а - drž.sek,drž.sl. i nam.'!$A$13:$AL$104,AC$3,FALSE),"")</f>
        <v>0</v>
      </c>
      <c r="AD16" s="29">
        <f>+IFERROR((W16*'1а - drž.sek,drž.sl. i nam.'!$D$5)/100,"")</f>
        <v>0</v>
      </c>
      <c r="AE16" s="29">
        <f>+IFERROR((X16*'1а - drž.sek,drž.sl. i nam.'!$D$5)/100,"")</f>
        <v>0</v>
      </c>
      <c r="AF16" s="29">
        <f>+IFERROR((AB16*'1а - drž.sek,drž.sl. i nam.'!$D$5)/100,"")</f>
        <v>0</v>
      </c>
      <c r="AG16" s="29">
        <f>+IFERROR((AC16*'1а - drž.sek,drž.sl. i nam.'!$D$5)/100,"")</f>
        <v>0</v>
      </c>
    </row>
    <row r="17" spans="1:33" x14ac:dyDescent="0.2">
      <c r="A17">
        <f t="shared" si="0"/>
        <v>0</v>
      </c>
      <c r="B17">
        <f>+IF(MAX(B$5:B16)+1&lt;=B$1,B16+1,0)</f>
        <v>0</v>
      </c>
      <c r="C17" s="194">
        <f t="shared" si="1"/>
        <v>0</v>
      </c>
      <c r="D17">
        <f t="shared" si="2"/>
        <v>0</v>
      </c>
      <c r="E17" s="194">
        <f t="shared" si="3"/>
        <v>0</v>
      </c>
      <c r="F17" s="194">
        <f t="shared" si="4"/>
        <v>0</v>
      </c>
      <c r="G17">
        <f>IF(B17=0,0,+VLOOKUP($B17,'1а - drž.sek,drž.sl. i nam.'!$A$13:$AL$104,'1а - drž.sek,drž.sl. i nam.'!$AL$1,FALSE))</f>
        <v>0</v>
      </c>
      <c r="H17">
        <f>IF(B17=0,0,+VLOOKUP($B17,'1а - drž.sek,drž.sl. i nam.'!$A$13:D$104,3,FALSE))</f>
        <v>0</v>
      </c>
      <c r="I17">
        <f>IF(B17=0,0,+VLOOKUP($B17,'1а - drž.sek,drž.sl. i nam.'!$A$13:D$104,4,FALSE))</f>
        <v>0</v>
      </c>
      <c r="J17">
        <f>+_xlfn.IFNA(VLOOKUP($B17,'1а - drž.sek,drž.sl. i nam.'!$A$13:$AL$104,J$3,FALSE),"")</f>
        <v>0</v>
      </c>
      <c r="K17">
        <f>+_xlfn.IFNA(VLOOKUP($B17,'1а - drž.sek,drž.sl. i nam.'!$A$13:$AL$104,K$3,FALSE),"")</f>
        <v>0</v>
      </c>
      <c r="L17">
        <f>+_xlfn.IFNA(VLOOKUP($B17,'1а - drž.sek,drž.sl. i nam.'!$A$13:$AL$104,L$3,FALSE),"")</f>
        <v>0</v>
      </c>
      <c r="M17" s="29">
        <f>+_xlfn.IFNA(VLOOKUP($B17,'1а - drž.sek,drž.sl. i nam.'!$A$13:$AL$104,M$3,FALSE),"")</f>
        <v>0</v>
      </c>
      <c r="N17" s="29">
        <f>+_xlfn.IFNA(VLOOKUP($B17,'1а - drž.sek,drž.sl. i nam.'!$A$13:$AL$104,N$3,FALSE),"")</f>
        <v>0</v>
      </c>
      <c r="O17" s="29">
        <f>+_xlfn.IFNA(VLOOKUP($B17,'1а - drž.sek,drž.sl. i nam.'!$A$13:$AL$104,O$3,FALSE),"")</f>
        <v>0</v>
      </c>
      <c r="P17" s="29">
        <f>+_xlfn.IFNA(VLOOKUP($B17,'1а - drž.sek,drž.sl. i nam.'!$A$13:$AL$104,P$3,FALSE),"")</f>
        <v>0</v>
      </c>
      <c r="Q17" s="29">
        <f>+_xlfn.IFNA(VLOOKUP($B17,'1а - drž.sek,drž.sl. i nam.'!$A$13:$AL$104,Q$3,FALSE),"")</f>
        <v>0</v>
      </c>
      <c r="R17" s="29">
        <f>+_xlfn.IFNA(VLOOKUP($B17,'1а - drž.sek,drž.sl. i nam.'!$A$13:$AL$104,R$3,FALSE),"")</f>
        <v>0</v>
      </c>
      <c r="S17" s="29">
        <f>+_xlfn.IFNA(VLOOKUP($B17,'1а - drž.sek,drž.sl. i nam.'!$A$13:$AL$104,S$3,FALSE),"")</f>
        <v>0</v>
      </c>
      <c r="T17" s="29">
        <f>+_xlfn.IFNA(VLOOKUP($B17,'1а - drž.sek,drž.sl. i nam.'!$A$13:$AL$104,T$3,FALSE),"")</f>
        <v>0</v>
      </c>
      <c r="U17" s="29">
        <f>+_xlfn.IFNA(VLOOKUP($B17,'1а - drž.sek,drž.sl. i nam.'!$A$13:$AL$104,U$3,FALSE),"")</f>
        <v>0</v>
      </c>
      <c r="V17" s="29">
        <f>+_xlfn.IFNA(VLOOKUP($B17,'1а - drž.sek,drž.sl. i nam.'!$A$13:$AL$104,V$3,FALSE),"")</f>
        <v>0</v>
      </c>
      <c r="W17" s="29">
        <f>+_xlfn.IFNA(VLOOKUP($B17,'1а - drž.sek,drž.sl. i nam.'!$A$13:$AL$104,W$3,FALSE),"")</f>
        <v>0</v>
      </c>
      <c r="X17" s="29">
        <f>+_xlfn.IFNA(VLOOKUP($B17,'1а - drž.sek,drž.sl. i nam.'!$A$13:$AL$104,X$3,FALSE),"")</f>
        <v>0</v>
      </c>
      <c r="Y17" s="29">
        <f>+_xlfn.IFNA(VLOOKUP($B17,'1а - drž.sek,drž.sl. i nam.'!$A$13:$AL$104,Y$3,FALSE),"")</f>
        <v>0</v>
      </c>
      <c r="Z17" s="29">
        <f>+_xlfn.IFNA(VLOOKUP($B17,'1а - drž.sek,drž.sl. i nam.'!$A$13:$AL$104,Z$3,FALSE),"")</f>
        <v>0</v>
      </c>
      <c r="AA17" s="29">
        <f>+_xlfn.IFNA(VLOOKUP($B17,'1а - drž.sek,drž.sl. i nam.'!$A$13:$AL$104,AA$3,FALSE),"")</f>
        <v>0</v>
      </c>
      <c r="AB17" s="29">
        <f>+_xlfn.IFNA(VLOOKUP($B17,'1а - drž.sek,drž.sl. i nam.'!$A$13:$AL$104,AB$3,FALSE),"")</f>
        <v>0</v>
      </c>
      <c r="AC17" s="29">
        <f>+_xlfn.IFNA(VLOOKUP($B17,'1а - drž.sek,drž.sl. i nam.'!$A$13:$AL$104,AC$3,FALSE),"")</f>
        <v>0</v>
      </c>
      <c r="AD17" s="29">
        <f>+IFERROR((W17*'1а - drž.sek,drž.sl. i nam.'!$D$5)/100,"")</f>
        <v>0</v>
      </c>
      <c r="AE17" s="29">
        <f>+IFERROR((X17*'1а - drž.sek,drž.sl. i nam.'!$D$5)/100,"")</f>
        <v>0</v>
      </c>
      <c r="AF17" s="29">
        <f>+IFERROR((AB17*'1а - drž.sek,drž.sl. i nam.'!$D$5)/100,"")</f>
        <v>0</v>
      </c>
      <c r="AG17" s="29">
        <f>+IFERROR((AC17*'1а - drž.sek,drž.sl. i nam.'!$D$5)/100,"")</f>
        <v>0</v>
      </c>
    </row>
    <row r="18" spans="1:33" x14ac:dyDescent="0.2">
      <c r="A18">
        <f t="shared" si="0"/>
        <v>0</v>
      </c>
      <c r="B18">
        <f>+IF(MAX(B$5:B17)+1&lt;=B$1,B17+1,0)</f>
        <v>0</v>
      </c>
      <c r="C18" s="194">
        <f t="shared" si="1"/>
        <v>0</v>
      </c>
      <c r="D18">
        <f t="shared" si="2"/>
        <v>0</v>
      </c>
      <c r="E18" s="194">
        <f t="shared" si="3"/>
        <v>0</v>
      </c>
      <c r="F18" s="194">
        <f t="shared" si="4"/>
        <v>0</v>
      </c>
      <c r="G18">
        <f>IF(B18=0,0,+VLOOKUP($B18,'1а - drž.sek,drž.sl. i nam.'!$A$13:$AL$104,'1а - drž.sek,drž.sl. i nam.'!$AL$1,FALSE))</f>
        <v>0</v>
      </c>
      <c r="H18">
        <f>IF(B18=0,0,+VLOOKUP($B18,'1а - drž.sek,drž.sl. i nam.'!$A$13:D$104,3,FALSE))</f>
        <v>0</v>
      </c>
      <c r="I18">
        <f>IF(B18=0,0,+VLOOKUP($B18,'1а - drž.sek,drž.sl. i nam.'!$A$13:D$104,4,FALSE))</f>
        <v>0</v>
      </c>
      <c r="J18">
        <f>+_xlfn.IFNA(VLOOKUP($B18,'1а - drž.sek,drž.sl. i nam.'!$A$13:$AL$104,J$3,FALSE),"")</f>
        <v>0</v>
      </c>
      <c r="K18">
        <f>+_xlfn.IFNA(VLOOKUP($B18,'1а - drž.sek,drž.sl. i nam.'!$A$13:$AL$104,K$3,FALSE),"")</f>
        <v>0</v>
      </c>
      <c r="L18">
        <f>+_xlfn.IFNA(VLOOKUP($B18,'1а - drž.sek,drž.sl. i nam.'!$A$13:$AL$104,L$3,FALSE),"")</f>
        <v>0</v>
      </c>
      <c r="M18" s="29">
        <f>+_xlfn.IFNA(VLOOKUP($B18,'1а - drž.sek,drž.sl. i nam.'!$A$13:$AL$104,M$3,FALSE),"")</f>
        <v>0</v>
      </c>
      <c r="N18" s="29">
        <f>+_xlfn.IFNA(VLOOKUP($B18,'1а - drž.sek,drž.sl. i nam.'!$A$13:$AL$104,N$3,FALSE),"")</f>
        <v>0</v>
      </c>
      <c r="O18" s="29">
        <f>+_xlfn.IFNA(VLOOKUP($B18,'1а - drž.sek,drž.sl. i nam.'!$A$13:$AL$104,O$3,FALSE),"")</f>
        <v>0</v>
      </c>
      <c r="P18" s="29">
        <f>+_xlfn.IFNA(VLOOKUP($B18,'1а - drž.sek,drž.sl. i nam.'!$A$13:$AL$104,P$3,FALSE),"")</f>
        <v>0</v>
      </c>
      <c r="Q18" s="29">
        <f>+_xlfn.IFNA(VLOOKUP($B18,'1а - drž.sek,drž.sl. i nam.'!$A$13:$AL$104,Q$3,FALSE),"")</f>
        <v>0</v>
      </c>
      <c r="R18" s="29">
        <f>+_xlfn.IFNA(VLOOKUP($B18,'1а - drž.sek,drž.sl. i nam.'!$A$13:$AL$104,R$3,FALSE),"")</f>
        <v>0</v>
      </c>
      <c r="S18" s="29">
        <f>+_xlfn.IFNA(VLOOKUP($B18,'1а - drž.sek,drž.sl. i nam.'!$A$13:$AL$104,S$3,FALSE),"")</f>
        <v>0</v>
      </c>
      <c r="T18" s="29">
        <f>+_xlfn.IFNA(VLOOKUP($B18,'1а - drž.sek,drž.sl. i nam.'!$A$13:$AL$104,T$3,FALSE),"")</f>
        <v>0</v>
      </c>
      <c r="U18" s="29">
        <f>+_xlfn.IFNA(VLOOKUP($B18,'1а - drž.sek,drž.sl. i nam.'!$A$13:$AL$104,U$3,FALSE),"")</f>
        <v>0</v>
      </c>
      <c r="V18" s="29">
        <f>+_xlfn.IFNA(VLOOKUP($B18,'1а - drž.sek,drž.sl. i nam.'!$A$13:$AL$104,V$3,FALSE),"")</f>
        <v>0</v>
      </c>
      <c r="W18" s="29">
        <f>+_xlfn.IFNA(VLOOKUP($B18,'1а - drž.sek,drž.sl. i nam.'!$A$13:$AL$104,W$3,FALSE),"")</f>
        <v>0</v>
      </c>
      <c r="X18" s="29">
        <f>+_xlfn.IFNA(VLOOKUP($B18,'1а - drž.sek,drž.sl. i nam.'!$A$13:$AL$104,X$3,FALSE),"")</f>
        <v>0</v>
      </c>
      <c r="Y18" s="29">
        <f>+_xlfn.IFNA(VLOOKUP($B18,'1а - drž.sek,drž.sl. i nam.'!$A$13:$AL$104,Y$3,FALSE),"")</f>
        <v>0</v>
      </c>
      <c r="Z18" s="29">
        <f>+_xlfn.IFNA(VLOOKUP($B18,'1а - drž.sek,drž.sl. i nam.'!$A$13:$AL$104,Z$3,FALSE),"")</f>
        <v>0</v>
      </c>
      <c r="AA18" s="29">
        <f>+_xlfn.IFNA(VLOOKUP($B18,'1а - drž.sek,drž.sl. i nam.'!$A$13:$AL$104,AA$3,FALSE),"")</f>
        <v>0</v>
      </c>
      <c r="AB18" s="29">
        <f>+_xlfn.IFNA(VLOOKUP($B18,'1а - drž.sek,drž.sl. i nam.'!$A$13:$AL$104,AB$3,FALSE),"")</f>
        <v>0</v>
      </c>
      <c r="AC18" s="29">
        <f>+_xlfn.IFNA(VLOOKUP($B18,'1а - drž.sek,drž.sl. i nam.'!$A$13:$AL$104,AC$3,FALSE),"")</f>
        <v>0</v>
      </c>
      <c r="AD18" s="29">
        <f>+IFERROR((W18*'1а - drž.sek,drž.sl. i nam.'!$D$5)/100,"")</f>
        <v>0</v>
      </c>
      <c r="AE18" s="29">
        <f>+IFERROR((X18*'1а - drž.sek,drž.sl. i nam.'!$D$5)/100,"")</f>
        <v>0</v>
      </c>
      <c r="AF18" s="29">
        <f>+IFERROR((AB18*'1а - drž.sek,drž.sl. i nam.'!$D$5)/100,"")</f>
        <v>0</v>
      </c>
      <c r="AG18" s="29">
        <f>+IFERROR((AC18*'1а - drž.sek,drž.sl. i nam.'!$D$5)/100,"")</f>
        <v>0</v>
      </c>
    </row>
    <row r="19" spans="1:33" x14ac:dyDescent="0.2">
      <c r="A19">
        <f t="shared" si="0"/>
        <v>0</v>
      </c>
      <c r="B19">
        <f>+IF(MAX(B$5:B18)+1&lt;=B$1,B18+1,0)</f>
        <v>0</v>
      </c>
      <c r="C19" s="194">
        <f t="shared" si="1"/>
        <v>0</v>
      </c>
      <c r="D19">
        <f t="shared" si="2"/>
        <v>0</v>
      </c>
      <c r="E19" s="194">
        <f t="shared" si="3"/>
        <v>0</v>
      </c>
      <c r="F19" s="194">
        <f t="shared" si="4"/>
        <v>0</v>
      </c>
      <c r="G19">
        <f>IF(B19=0,0,+VLOOKUP($B19,'1а - drž.sek,drž.sl. i nam.'!$A$13:$AL$104,'1а - drž.sek,drž.sl. i nam.'!$AL$1,FALSE))</f>
        <v>0</v>
      </c>
      <c r="H19">
        <f>IF(B19=0,0,+VLOOKUP($B19,'1а - drž.sek,drž.sl. i nam.'!$A$13:D$104,3,FALSE))</f>
        <v>0</v>
      </c>
      <c r="I19">
        <f>IF(B19=0,0,+VLOOKUP($B19,'1а - drž.sek,drž.sl. i nam.'!$A$13:D$104,4,FALSE))</f>
        <v>0</v>
      </c>
      <c r="J19">
        <f>+_xlfn.IFNA(VLOOKUP($B19,'1а - drž.sek,drž.sl. i nam.'!$A$13:$AL$104,J$3,FALSE),"")</f>
        <v>0</v>
      </c>
      <c r="K19">
        <f>+_xlfn.IFNA(VLOOKUP($B19,'1а - drž.sek,drž.sl. i nam.'!$A$13:$AL$104,K$3,FALSE),"")</f>
        <v>0</v>
      </c>
      <c r="L19">
        <f>+_xlfn.IFNA(VLOOKUP($B19,'1а - drž.sek,drž.sl. i nam.'!$A$13:$AL$104,L$3,FALSE),"")</f>
        <v>0</v>
      </c>
      <c r="M19" s="29">
        <f>+_xlfn.IFNA(VLOOKUP($B19,'1а - drž.sek,drž.sl. i nam.'!$A$13:$AL$104,M$3,FALSE),"")</f>
        <v>0</v>
      </c>
      <c r="N19" s="29">
        <f>+_xlfn.IFNA(VLOOKUP($B19,'1а - drž.sek,drž.sl. i nam.'!$A$13:$AL$104,N$3,FALSE),"")</f>
        <v>0</v>
      </c>
      <c r="O19" s="29">
        <f>+_xlfn.IFNA(VLOOKUP($B19,'1а - drž.sek,drž.sl. i nam.'!$A$13:$AL$104,O$3,FALSE),"")</f>
        <v>0</v>
      </c>
      <c r="P19" s="29">
        <f>+_xlfn.IFNA(VLOOKUP($B19,'1а - drž.sek,drž.sl. i nam.'!$A$13:$AL$104,P$3,FALSE),"")</f>
        <v>0</v>
      </c>
      <c r="Q19" s="29">
        <f>+_xlfn.IFNA(VLOOKUP($B19,'1а - drž.sek,drž.sl. i nam.'!$A$13:$AL$104,Q$3,FALSE),"")</f>
        <v>0</v>
      </c>
      <c r="R19" s="29">
        <f>+_xlfn.IFNA(VLOOKUP($B19,'1а - drž.sek,drž.sl. i nam.'!$A$13:$AL$104,R$3,FALSE),"")</f>
        <v>0</v>
      </c>
      <c r="S19" s="29">
        <f>+_xlfn.IFNA(VLOOKUP($B19,'1а - drž.sek,drž.sl. i nam.'!$A$13:$AL$104,S$3,FALSE),"")</f>
        <v>0</v>
      </c>
      <c r="T19" s="29">
        <f>+_xlfn.IFNA(VLOOKUP($B19,'1а - drž.sek,drž.sl. i nam.'!$A$13:$AL$104,T$3,FALSE),"")</f>
        <v>0</v>
      </c>
      <c r="U19" s="29">
        <f>+_xlfn.IFNA(VLOOKUP($B19,'1а - drž.sek,drž.sl. i nam.'!$A$13:$AL$104,U$3,FALSE),"")</f>
        <v>0</v>
      </c>
      <c r="V19" s="29">
        <f>+_xlfn.IFNA(VLOOKUP($B19,'1а - drž.sek,drž.sl. i nam.'!$A$13:$AL$104,V$3,FALSE),"")</f>
        <v>0</v>
      </c>
      <c r="W19" s="29">
        <f>+_xlfn.IFNA(VLOOKUP($B19,'1а - drž.sek,drž.sl. i nam.'!$A$13:$AL$104,W$3,FALSE),"")</f>
        <v>0</v>
      </c>
      <c r="X19" s="29">
        <f>+_xlfn.IFNA(VLOOKUP($B19,'1а - drž.sek,drž.sl. i nam.'!$A$13:$AL$104,X$3,FALSE),"")</f>
        <v>0</v>
      </c>
      <c r="Y19" s="29">
        <f>+_xlfn.IFNA(VLOOKUP($B19,'1а - drž.sek,drž.sl. i nam.'!$A$13:$AL$104,Y$3,FALSE),"")</f>
        <v>0</v>
      </c>
      <c r="Z19" s="29">
        <f>+_xlfn.IFNA(VLOOKUP($B19,'1а - drž.sek,drž.sl. i nam.'!$A$13:$AL$104,Z$3,FALSE),"")</f>
        <v>0</v>
      </c>
      <c r="AA19" s="29">
        <f>+_xlfn.IFNA(VLOOKUP($B19,'1а - drž.sek,drž.sl. i nam.'!$A$13:$AL$104,AA$3,FALSE),"")</f>
        <v>0</v>
      </c>
      <c r="AB19" s="29">
        <f>+_xlfn.IFNA(VLOOKUP($B19,'1а - drž.sek,drž.sl. i nam.'!$A$13:$AL$104,AB$3,FALSE),"")</f>
        <v>0</v>
      </c>
      <c r="AC19" s="29">
        <f>+_xlfn.IFNA(VLOOKUP($B19,'1а - drž.sek,drž.sl. i nam.'!$A$13:$AL$104,AC$3,FALSE),"")</f>
        <v>0</v>
      </c>
      <c r="AD19" s="29">
        <f>+IFERROR((W19*'1а - drž.sek,drž.sl. i nam.'!$D$5)/100,"")</f>
        <v>0</v>
      </c>
      <c r="AE19" s="29">
        <f>+IFERROR((X19*'1а - drž.sek,drž.sl. i nam.'!$D$5)/100,"")</f>
        <v>0</v>
      </c>
      <c r="AF19" s="29">
        <f>+IFERROR((AB19*'1а - drž.sek,drž.sl. i nam.'!$D$5)/100,"")</f>
        <v>0</v>
      </c>
      <c r="AG19" s="29">
        <f>+IFERROR((AC19*'1а - drž.sek,drž.sl. i nam.'!$D$5)/100,"")</f>
        <v>0</v>
      </c>
    </row>
    <row r="20" spans="1:33" x14ac:dyDescent="0.2">
      <c r="A20">
        <f t="shared" si="0"/>
        <v>0</v>
      </c>
      <c r="B20">
        <f>+IF(MAX(B$5:B19)+1&lt;=B$1,B19+1,0)</f>
        <v>0</v>
      </c>
      <c r="C20" s="194">
        <f t="shared" si="1"/>
        <v>0</v>
      </c>
      <c r="D20">
        <f t="shared" si="2"/>
        <v>0</v>
      </c>
      <c r="E20" s="194">
        <f t="shared" si="3"/>
        <v>0</v>
      </c>
      <c r="F20" s="194">
        <f t="shared" si="4"/>
        <v>0</v>
      </c>
      <c r="G20">
        <f>IF(B20=0,0,+VLOOKUP($B20,'1а - drž.sek,drž.sl. i nam.'!$A$13:$AL$104,'1а - drž.sek,drž.sl. i nam.'!$AL$1,FALSE))</f>
        <v>0</v>
      </c>
      <c r="H20">
        <f>IF(B20=0,0,+VLOOKUP($B20,'1а - drž.sek,drž.sl. i nam.'!$A$13:D$104,3,FALSE))</f>
        <v>0</v>
      </c>
      <c r="I20">
        <f>IF(B20=0,0,+VLOOKUP($B20,'1а - drž.sek,drž.sl. i nam.'!$A$13:D$104,4,FALSE))</f>
        <v>0</v>
      </c>
      <c r="J20">
        <f>+_xlfn.IFNA(VLOOKUP($B20,'1а - drž.sek,drž.sl. i nam.'!$A$13:$AL$104,J$3,FALSE),"")</f>
        <v>0</v>
      </c>
      <c r="K20">
        <f>+_xlfn.IFNA(VLOOKUP($B20,'1а - drž.sek,drž.sl. i nam.'!$A$13:$AL$104,K$3,FALSE),"")</f>
        <v>0</v>
      </c>
      <c r="L20">
        <f>+_xlfn.IFNA(VLOOKUP($B20,'1а - drž.sek,drž.sl. i nam.'!$A$13:$AL$104,L$3,FALSE),"")</f>
        <v>0</v>
      </c>
      <c r="M20" s="29">
        <f>+_xlfn.IFNA(VLOOKUP($B20,'1а - drž.sek,drž.sl. i nam.'!$A$13:$AL$104,M$3,FALSE),"")</f>
        <v>0</v>
      </c>
      <c r="N20" s="29">
        <f>+_xlfn.IFNA(VLOOKUP($B20,'1а - drž.sek,drž.sl. i nam.'!$A$13:$AL$104,N$3,FALSE),"")</f>
        <v>0</v>
      </c>
      <c r="O20" s="29">
        <f>+_xlfn.IFNA(VLOOKUP($B20,'1а - drž.sek,drž.sl. i nam.'!$A$13:$AL$104,O$3,FALSE),"")</f>
        <v>0</v>
      </c>
      <c r="P20" s="29">
        <f>+_xlfn.IFNA(VLOOKUP($B20,'1а - drž.sek,drž.sl. i nam.'!$A$13:$AL$104,P$3,FALSE),"")</f>
        <v>0</v>
      </c>
      <c r="Q20" s="29">
        <f>+_xlfn.IFNA(VLOOKUP($B20,'1а - drž.sek,drž.sl. i nam.'!$A$13:$AL$104,Q$3,FALSE),"")</f>
        <v>0</v>
      </c>
      <c r="R20" s="29">
        <f>+_xlfn.IFNA(VLOOKUP($B20,'1а - drž.sek,drž.sl. i nam.'!$A$13:$AL$104,R$3,FALSE),"")</f>
        <v>0</v>
      </c>
      <c r="S20" s="29">
        <f>+_xlfn.IFNA(VLOOKUP($B20,'1а - drž.sek,drž.sl. i nam.'!$A$13:$AL$104,S$3,FALSE),"")</f>
        <v>0</v>
      </c>
      <c r="T20" s="29">
        <f>+_xlfn.IFNA(VLOOKUP($B20,'1а - drž.sek,drž.sl. i nam.'!$A$13:$AL$104,T$3,FALSE),"")</f>
        <v>0</v>
      </c>
      <c r="U20" s="29">
        <f>+_xlfn.IFNA(VLOOKUP($B20,'1а - drž.sek,drž.sl. i nam.'!$A$13:$AL$104,U$3,FALSE),"")</f>
        <v>0</v>
      </c>
      <c r="V20" s="29">
        <f>+_xlfn.IFNA(VLOOKUP($B20,'1а - drž.sek,drž.sl. i nam.'!$A$13:$AL$104,V$3,FALSE),"")</f>
        <v>0</v>
      </c>
      <c r="W20" s="29">
        <f>+_xlfn.IFNA(VLOOKUP($B20,'1а - drž.sek,drž.sl. i nam.'!$A$13:$AL$104,W$3,FALSE),"")</f>
        <v>0</v>
      </c>
      <c r="X20" s="29">
        <f>+_xlfn.IFNA(VLOOKUP($B20,'1а - drž.sek,drž.sl. i nam.'!$A$13:$AL$104,X$3,FALSE),"")</f>
        <v>0</v>
      </c>
      <c r="Y20" s="29">
        <f>+_xlfn.IFNA(VLOOKUP($B20,'1а - drž.sek,drž.sl. i nam.'!$A$13:$AL$104,Y$3,FALSE),"")</f>
        <v>0</v>
      </c>
      <c r="Z20" s="29">
        <f>+_xlfn.IFNA(VLOOKUP($B20,'1а - drž.sek,drž.sl. i nam.'!$A$13:$AL$104,Z$3,FALSE),"")</f>
        <v>0</v>
      </c>
      <c r="AA20" s="29">
        <f>+_xlfn.IFNA(VLOOKUP($B20,'1а - drž.sek,drž.sl. i nam.'!$A$13:$AL$104,AA$3,FALSE),"")</f>
        <v>0</v>
      </c>
      <c r="AB20" s="29">
        <f>+_xlfn.IFNA(VLOOKUP($B20,'1а - drž.sek,drž.sl. i nam.'!$A$13:$AL$104,AB$3,FALSE),"")</f>
        <v>0</v>
      </c>
      <c r="AC20" s="29">
        <f>+_xlfn.IFNA(VLOOKUP($B20,'1а - drž.sek,drž.sl. i nam.'!$A$13:$AL$104,AC$3,FALSE),"")</f>
        <v>0</v>
      </c>
      <c r="AD20" s="29">
        <f>+IFERROR((W20*'1а - drž.sek,drž.sl. i nam.'!$D$5)/100,"")</f>
        <v>0</v>
      </c>
      <c r="AE20" s="29">
        <f>+IFERROR((X20*'1а - drž.sek,drž.sl. i nam.'!$D$5)/100,"")</f>
        <v>0</v>
      </c>
      <c r="AF20" s="29">
        <f>+IFERROR((AB20*'1а - drž.sek,drž.sl. i nam.'!$D$5)/100,"")</f>
        <v>0</v>
      </c>
      <c r="AG20" s="29">
        <f>+IFERROR((AC20*'1а - drž.sek,drž.sl. i nam.'!$D$5)/100,"")</f>
        <v>0</v>
      </c>
    </row>
    <row r="21" spans="1:33" x14ac:dyDescent="0.2">
      <c r="A21">
        <f t="shared" si="0"/>
        <v>0</v>
      </c>
      <c r="B21">
        <f>+IF(MAX(B$5:B20)+1&lt;=B$1,B20+1,0)</f>
        <v>0</v>
      </c>
      <c r="C21" s="194">
        <f t="shared" si="1"/>
        <v>0</v>
      </c>
      <c r="D21">
        <f t="shared" si="2"/>
        <v>0</v>
      </c>
      <c r="E21" s="194">
        <f t="shared" si="3"/>
        <v>0</v>
      </c>
      <c r="F21" s="194">
        <f t="shared" si="4"/>
        <v>0</v>
      </c>
      <c r="G21">
        <f>IF(B21=0,0,+VLOOKUP($B21,'1а - drž.sek,drž.sl. i nam.'!$A$13:$AL$104,'1а - drž.sek,drž.sl. i nam.'!$AL$1,FALSE))</f>
        <v>0</v>
      </c>
      <c r="H21">
        <f>IF(B21=0,0,+VLOOKUP($B21,'1а - drž.sek,drž.sl. i nam.'!$A$13:D$104,3,FALSE))</f>
        <v>0</v>
      </c>
      <c r="I21">
        <f>IF(B21=0,0,+VLOOKUP($B21,'1а - drž.sek,drž.sl. i nam.'!$A$13:D$104,4,FALSE))</f>
        <v>0</v>
      </c>
      <c r="J21">
        <f>+_xlfn.IFNA(VLOOKUP($B21,'1а - drž.sek,drž.sl. i nam.'!$A$13:$AL$104,J$3,FALSE),"")</f>
        <v>0</v>
      </c>
      <c r="K21">
        <f>+_xlfn.IFNA(VLOOKUP($B21,'1а - drž.sek,drž.sl. i nam.'!$A$13:$AL$104,K$3,FALSE),"")</f>
        <v>0</v>
      </c>
      <c r="L21">
        <f>+_xlfn.IFNA(VLOOKUP($B21,'1а - drž.sek,drž.sl. i nam.'!$A$13:$AL$104,L$3,FALSE),"")</f>
        <v>0</v>
      </c>
      <c r="M21" s="29">
        <f>+_xlfn.IFNA(VLOOKUP($B21,'1а - drž.sek,drž.sl. i nam.'!$A$13:$AL$104,M$3,FALSE),"")</f>
        <v>0</v>
      </c>
      <c r="N21" s="29">
        <f>+_xlfn.IFNA(VLOOKUP($B21,'1а - drž.sek,drž.sl. i nam.'!$A$13:$AL$104,N$3,FALSE),"")</f>
        <v>0</v>
      </c>
      <c r="O21" s="29">
        <f>+_xlfn.IFNA(VLOOKUP($B21,'1а - drž.sek,drž.sl. i nam.'!$A$13:$AL$104,O$3,FALSE),"")</f>
        <v>0</v>
      </c>
      <c r="P21" s="29">
        <f>+_xlfn.IFNA(VLOOKUP($B21,'1а - drž.sek,drž.sl. i nam.'!$A$13:$AL$104,P$3,FALSE),"")</f>
        <v>0</v>
      </c>
      <c r="Q21" s="29">
        <f>+_xlfn.IFNA(VLOOKUP($B21,'1а - drž.sek,drž.sl. i nam.'!$A$13:$AL$104,Q$3,FALSE),"")</f>
        <v>0</v>
      </c>
      <c r="R21" s="29">
        <f>+_xlfn.IFNA(VLOOKUP($B21,'1а - drž.sek,drž.sl. i nam.'!$A$13:$AL$104,R$3,FALSE),"")</f>
        <v>0</v>
      </c>
      <c r="S21" s="29">
        <f>+_xlfn.IFNA(VLOOKUP($B21,'1а - drž.sek,drž.sl. i nam.'!$A$13:$AL$104,S$3,FALSE),"")</f>
        <v>0</v>
      </c>
      <c r="T21" s="29">
        <f>+_xlfn.IFNA(VLOOKUP($B21,'1а - drž.sek,drž.sl. i nam.'!$A$13:$AL$104,T$3,FALSE),"")</f>
        <v>0</v>
      </c>
      <c r="U21" s="29">
        <f>+_xlfn.IFNA(VLOOKUP($B21,'1а - drž.sek,drž.sl. i nam.'!$A$13:$AL$104,U$3,FALSE),"")</f>
        <v>0</v>
      </c>
      <c r="V21" s="29">
        <f>+_xlfn.IFNA(VLOOKUP($B21,'1а - drž.sek,drž.sl. i nam.'!$A$13:$AL$104,V$3,FALSE),"")</f>
        <v>0</v>
      </c>
      <c r="W21" s="29">
        <f>+_xlfn.IFNA(VLOOKUP($B21,'1а - drž.sek,drž.sl. i nam.'!$A$13:$AL$104,W$3,FALSE),"")</f>
        <v>0</v>
      </c>
      <c r="X21" s="29">
        <f>+_xlfn.IFNA(VLOOKUP($B21,'1а - drž.sek,drž.sl. i nam.'!$A$13:$AL$104,X$3,FALSE),"")</f>
        <v>0</v>
      </c>
      <c r="Y21" s="29">
        <f>+_xlfn.IFNA(VLOOKUP($B21,'1а - drž.sek,drž.sl. i nam.'!$A$13:$AL$104,Y$3,FALSE),"")</f>
        <v>0</v>
      </c>
      <c r="Z21" s="29">
        <f>+_xlfn.IFNA(VLOOKUP($B21,'1а - drž.sek,drž.sl. i nam.'!$A$13:$AL$104,Z$3,FALSE),"")</f>
        <v>0</v>
      </c>
      <c r="AA21" s="29">
        <f>+_xlfn.IFNA(VLOOKUP($B21,'1а - drž.sek,drž.sl. i nam.'!$A$13:$AL$104,AA$3,FALSE),"")</f>
        <v>0</v>
      </c>
      <c r="AB21" s="29">
        <f>+_xlfn.IFNA(VLOOKUP($B21,'1а - drž.sek,drž.sl. i nam.'!$A$13:$AL$104,AB$3,FALSE),"")</f>
        <v>0</v>
      </c>
      <c r="AC21" s="29">
        <f>+_xlfn.IFNA(VLOOKUP($B21,'1а - drž.sek,drž.sl. i nam.'!$A$13:$AL$104,AC$3,FALSE),"")</f>
        <v>0</v>
      </c>
      <c r="AD21" s="29">
        <f>+IFERROR((W21*'1а - drž.sek,drž.sl. i nam.'!$D$5)/100,"")</f>
        <v>0</v>
      </c>
      <c r="AE21" s="29">
        <f>+IFERROR((X21*'1а - drž.sek,drž.sl. i nam.'!$D$5)/100,"")</f>
        <v>0</v>
      </c>
      <c r="AF21" s="29">
        <f>+IFERROR((AB21*'1а - drž.sek,drž.sl. i nam.'!$D$5)/100,"")</f>
        <v>0</v>
      </c>
      <c r="AG21" s="29">
        <f>+IFERROR((AC21*'1а - drž.sek,drž.sl. i nam.'!$D$5)/100,"")</f>
        <v>0</v>
      </c>
    </row>
    <row r="22" spans="1:33" x14ac:dyDescent="0.2">
      <c r="A22">
        <f t="shared" si="0"/>
        <v>0</v>
      </c>
      <c r="B22">
        <f>+IF(MAX(B$5:B21)+1&lt;=B$1,B21+1,0)</f>
        <v>0</v>
      </c>
      <c r="C22" s="194">
        <f t="shared" si="1"/>
        <v>0</v>
      </c>
      <c r="D22">
        <f t="shared" si="2"/>
        <v>0</v>
      </c>
      <c r="E22" s="194">
        <f t="shared" si="3"/>
        <v>0</v>
      </c>
      <c r="F22" s="194">
        <f t="shared" si="4"/>
        <v>0</v>
      </c>
      <c r="G22">
        <f>IF(B22=0,0,+VLOOKUP($B22,'1а - drž.sek,drž.sl. i nam.'!$A$13:$AL$104,'1а - drž.sek,drž.sl. i nam.'!$AL$1,FALSE))</f>
        <v>0</v>
      </c>
      <c r="H22">
        <f>IF(B22=0,0,+VLOOKUP($B22,'1а - drž.sek,drž.sl. i nam.'!$A$13:D$104,3,FALSE))</f>
        <v>0</v>
      </c>
      <c r="I22">
        <f>IF(B22=0,0,+VLOOKUP($B22,'1а - drž.sek,drž.sl. i nam.'!$A$13:D$104,4,FALSE))</f>
        <v>0</v>
      </c>
      <c r="J22">
        <f>+_xlfn.IFNA(VLOOKUP($B22,'1а - drž.sek,drž.sl. i nam.'!$A$13:$AL$104,J$3,FALSE),"")</f>
        <v>0</v>
      </c>
      <c r="K22">
        <f>+_xlfn.IFNA(VLOOKUP($B22,'1а - drž.sek,drž.sl. i nam.'!$A$13:$AL$104,K$3,FALSE),"")</f>
        <v>0</v>
      </c>
      <c r="L22">
        <f>+_xlfn.IFNA(VLOOKUP($B22,'1а - drž.sek,drž.sl. i nam.'!$A$13:$AL$104,L$3,FALSE),"")</f>
        <v>0</v>
      </c>
      <c r="M22" s="29">
        <f>+_xlfn.IFNA(VLOOKUP($B22,'1а - drž.sek,drž.sl. i nam.'!$A$13:$AL$104,M$3,FALSE),"")</f>
        <v>0</v>
      </c>
      <c r="N22" s="29">
        <f>+_xlfn.IFNA(VLOOKUP($B22,'1а - drž.sek,drž.sl. i nam.'!$A$13:$AL$104,N$3,FALSE),"")</f>
        <v>0</v>
      </c>
      <c r="O22" s="29">
        <f>+_xlfn.IFNA(VLOOKUP($B22,'1а - drž.sek,drž.sl. i nam.'!$A$13:$AL$104,O$3,FALSE),"")</f>
        <v>0</v>
      </c>
      <c r="P22" s="29">
        <f>+_xlfn.IFNA(VLOOKUP($B22,'1а - drž.sek,drž.sl. i nam.'!$A$13:$AL$104,P$3,FALSE),"")</f>
        <v>0</v>
      </c>
      <c r="Q22" s="29">
        <f>+_xlfn.IFNA(VLOOKUP($B22,'1а - drž.sek,drž.sl. i nam.'!$A$13:$AL$104,Q$3,FALSE),"")</f>
        <v>0</v>
      </c>
      <c r="R22" s="29">
        <f>+_xlfn.IFNA(VLOOKUP($B22,'1а - drž.sek,drž.sl. i nam.'!$A$13:$AL$104,R$3,FALSE),"")</f>
        <v>0</v>
      </c>
      <c r="S22" s="29">
        <f>+_xlfn.IFNA(VLOOKUP($B22,'1а - drž.sek,drž.sl. i nam.'!$A$13:$AL$104,S$3,FALSE),"")</f>
        <v>0</v>
      </c>
      <c r="T22" s="29">
        <f>+_xlfn.IFNA(VLOOKUP($B22,'1а - drž.sek,drž.sl. i nam.'!$A$13:$AL$104,T$3,FALSE),"")</f>
        <v>0</v>
      </c>
      <c r="U22" s="29">
        <f>+_xlfn.IFNA(VLOOKUP($B22,'1а - drž.sek,drž.sl. i nam.'!$A$13:$AL$104,U$3,FALSE),"")</f>
        <v>0</v>
      </c>
      <c r="V22" s="29">
        <f>+_xlfn.IFNA(VLOOKUP($B22,'1а - drž.sek,drž.sl. i nam.'!$A$13:$AL$104,V$3,FALSE),"")</f>
        <v>0</v>
      </c>
      <c r="W22" s="29">
        <f>+_xlfn.IFNA(VLOOKUP($B22,'1а - drž.sek,drž.sl. i nam.'!$A$13:$AL$104,W$3,FALSE),"")</f>
        <v>0</v>
      </c>
      <c r="X22" s="29">
        <f>+_xlfn.IFNA(VLOOKUP($B22,'1а - drž.sek,drž.sl. i nam.'!$A$13:$AL$104,X$3,FALSE),"")</f>
        <v>0</v>
      </c>
      <c r="Y22" s="29">
        <f>+_xlfn.IFNA(VLOOKUP($B22,'1а - drž.sek,drž.sl. i nam.'!$A$13:$AL$104,Y$3,FALSE),"")</f>
        <v>0</v>
      </c>
      <c r="Z22" s="29">
        <f>+_xlfn.IFNA(VLOOKUP($B22,'1а - drž.sek,drž.sl. i nam.'!$A$13:$AL$104,Z$3,FALSE),"")</f>
        <v>0</v>
      </c>
      <c r="AA22" s="29">
        <f>+_xlfn.IFNA(VLOOKUP($B22,'1а - drž.sek,drž.sl. i nam.'!$A$13:$AL$104,AA$3,FALSE),"")</f>
        <v>0</v>
      </c>
      <c r="AB22" s="29">
        <f>+_xlfn.IFNA(VLOOKUP($B22,'1а - drž.sek,drž.sl. i nam.'!$A$13:$AL$104,AB$3,FALSE),"")</f>
        <v>0</v>
      </c>
      <c r="AC22" s="29">
        <f>+_xlfn.IFNA(VLOOKUP($B22,'1а - drž.sek,drž.sl. i nam.'!$A$13:$AL$104,AC$3,FALSE),"")</f>
        <v>0</v>
      </c>
      <c r="AD22" s="29">
        <f>+IFERROR((W22*'1а - drž.sek,drž.sl. i nam.'!$D$5)/100,"")</f>
        <v>0</v>
      </c>
      <c r="AE22" s="29">
        <f>+IFERROR((X22*'1а - drž.sek,drž.sl. i nam.'!$D$5)/100,"")</f>
        <v>0</v>
      </c>
      <c r="AF22" s="29">
        <f>+IFERROR((AB22*'1а - drž.sek,drž.sl. i nam.'!$D$5)/100,"")</f>
        <v>0</v>
      </c>
      <c r="AG22" s="29">
        <f>+IFERROR((AC22*'1а - drž.sek,drž.sl. i nam.'!$D$5)/100,"")</f>
        <v>0</v>
      </c>
    </row>
    <row r="23" spans="1:33" x14ac:dyDescent="0.2">
      <c r="A23">
        <f t="shared" si="0"/>
        <v>0</v>
      </c>
      <c r="B23">
        <f>+IF(MAX(B$5:B22)+1&lt;=B$1,B22+1,0)</f>
        <v>0</v>
      </c>
      <c r="C23" s="194">
        <f t="shared" si="1"/>
        <v>0</v>
      </c>
      <c r="D23">
        <f t="shared" si="2"/>
        <v>0</v>
      </c>
      <c r="E23" s="194">
        <f t="shared" si="3"/>
        <v>0</v>
      </c>
      <c r="F23" s="194">
        <f t="shared" si="4"/>
        <v>0</v>
      </c>
      <c r="G23">
        <f>IF(B23=0,0,+VLOOKUP($B23,'1а - drž.sek,drž.sl. i nam.'!$A$13:$AL$104,'1а - drž.sek,drž.sl. i nam.'!$AL$1,FALSE))</f>
        <v>0</v>
      </c>
      <c r="H23">
        <f>IF(B23=0,0,+VLOOKUP($B23,'1а - drž.sek,drž.sl. i nam.'!$A$13:D$104,3,FALSE))</f>
        <v>0</v>
      </c>
      <c r="I23">
        <f>IF(B23=0,0,+VLOOKUP($B23,'1а - drž.sek,drž.sl. i nam.'!$A$13:D$104,4,FALSE))</f>
        <v>0</v>
      </c>
      <c r="J23">
        <f>+_xlfn.IFNA(VLOOKUP($B23,'1а - drž.sek,drž.sl. i nam.'!$A$13:$AL$104,J$3,FALSE),"")</f>
        <v>0</v>
      </c>
      <c r="K23">
        <f>+_xlfn.IFNA(VLOOKUP($B23,'1а - drž.sek,drž.sl. i nam.'!$A$13:$AL$104,K$3,FALSE),"")</f>
        <v>0</v>
      </c>
      <c r="L23">
        <f>+_xlfn.IFNA(VLOOKUP($B23,'1а - drž.sek,drž.sl. i nam.'!$A$13:$AL$104,L$3,FALSE),"")</f>
        <v>0</v>
      </c>
      <c r="M23" s="29">
        <f>+_xlfn.IFNA(VLOOKUP($B23,'1а - drž.sek,drž.sl. i nam.'!$A$13:$AL$104,M$3,FALSE),"")</f>
        <v>0</v>
      </c>
      <c r="N23" s="29">
        <f>+_xlfn.IFNA(VLOOKUP($B23,'1а - drž.sek,drž.sl. i nam.'!$A$13:$AL$104,N$3,FALSE),"")</f>
        <v>0</v>
      </c>
      <c r="O23" s="29">
        <f>+_xlfn.IFNA(VLOOKUP($B23,'1а - drž.sek,drž.sl. i nam.'!$A$13:$AL$104,O$3,FALSE),"")</f>
        <v>0</v>
      </c>
      <c r="P23" s="29">
        <f>+_xlfn.IFNA(VLOOKUP($B23,'1а - drž.sek,drž.sl. i nam.'!$A$13:$AL$104,P$3,FALSE),"")</f>
        <v>0</v>
      </c>
      <c r="Q23" s="29">
        <f>+_xlfn.IFNA(VLOOKUP($B23,'1а - drž.sek,drž.sl. i nam.'!$A$13:$AL$104,Q$3,FALSE),"")</f>
        <v>0</v>
      </c>
      <c r="R23" s="29">
        <f>+_xlfn.IFNA(VLOOKUP($B23,'1а - drž.sek,drž.sl. i nam.'!$A$13:$AL$104,R$3,FALSE),"")</f>
        <v>0</v>
      </c>
      <c r="S23" s="29">
        <f>+_xlfn.IFNA(VLOOKUP($B23,'1а - drž.sek,drž.sl. i nam.'!$A$13:$AL$104,S$3,FALSE),"")</f>
        <v>0</v>
      </c>
      <c r="T23" s="29">
        <f>+_xlfn.IFNA(VLOOKUP($B23,'1а - drž.sek,drž.sl. i nam.'!$A$13:$AL$104,T$3,FALSE),"")</f>
        <v>0</v>
      </c>
      <c r="U23" s="29">
        <f>+_xlfn.IFNA(VLOOKUP($B23,'1а - drž.sek,drž.sl. i nam.'!$A$13:$AL$104,U$3,FALSE),"")</f>
        <v>0</v>
      </c>
      <c r="V23" s="29">
        <f>+_xlfn.IFNA(VLOOKUP($B23,'1а - drž.sek,drž.sl. i nam.'!$A$13:$AL$104,V$3,FALSE),"")</f>
        <v>0</v>
      </c>
      <c r="W23" s="29">
        <f>+_xlfn.IFNA(VLOOKUP($B23,'1а - drž.sek,drž.sl. i nam.'!$A$13:$AL$104,W$3,FALSE),"")</f>
        <v>0</v>
      </c>
      <c r="X23" s="29">
        <f>+_xlfn.IFNA(VLOOKUP($B23,'1а - drž.sek,drž.sl. i nam.'!$A$13:$AL$104,X$3,FALSE),"")</f>
        <v>0</v>
      </c>
      <c r="Y23" s="29">
        <f>+_xlfn.IFNA(VLOOKUP($B23,'1а - drž.sek,drž.sl. i nam.'!$A$13:$AL$104,Y$3,FALSE),"")</f>
        <v>0</v>
      </c>
      <c r="Z23" s="29">
        <f>+_xlfn.IFNA(VLOOKUP($B23,'1а - drž.sek,drž.sl. i nam.'!$A$13:$AL$104,Z$3,FALSE),"")</f>
        <v>0</v>
      </c>
      <c r="AA23" s="29">
        <f>+_xlfn.IFNA(VLOOKUP($B23,'1а - drž.sek,drž.sl. i nam.'!$A$13:$AL$104,AA$3,FALSE),"")</f>
        <v>0</v>
      </c>
      <c r="AB23" s="29">
        <f>+_xlfn.IFNA(VLOOKUP($B23,'1а - drž.sek,drž.sl. i nam.'!$A$13:$AL$104,AB$3,FALSE),"")</f>
        <v>0</v>
      </c>
      <c r="AC23" s="29">
        <f>+_xlfn.IFNA(VLOOKUP($B23,'1а - drž.sek,drž.sl. i nam.'!$A$13:$AL$104,AC$3,FALSE),"")</f>
        <v>0</v>
      </c>
      <c r="AD23" s="29">
        <f>+IFERROR((W23*'1а - drž.sek,drž.sl. i nam.'!$D$5)/100,"")</f>
        <v>0</v>
      </c>
      <c r="AE23" s="29">
        <f>+IFERROR((X23*'1а - drž.sek,drž.sl. i nam.'!$D$5)/100,"")</f>
        <v>0</v>
      </c>
      <c r="AF23" s="29">
        <f>+IFERROR((AB23*'1а - drž.sek,drž.sl. i nam.'!$D$5)/100,"")</f>
        <v>0</v>
      </c>
      <c r="AG23" s="29">
        <f>+IFERROR((AC23*'1а - drž.sek,drž.sl. i nam.'!$D$5)/100,"")</f>
        <v>0</v>
      </c>
    </row>
    <row r="24" spans="1:33" x14ac:dyDescent="0.2">
      <c r="A24">
        <f t="shared" si="0"/>
        <v>0</v>
      </c>
      <c r="B24">
        <f>+IF(MAX(B$5:B23)+1&lt;=B$1,B23+1,0)</f>
        <v>0</v>
      </c>
      <c r="C24" s="194">
        <f t="shared" si="1"/>
        <v>0</v>
      </c>
      <c r="D24">
        <f t="shared" si="2"/>
        <v>0</v>
      </c>
      <c r="E24" s="194">
        <f t="shared" si="3"/>
        <v>0</v>
      </c>
      <c r="F24" s="194">
        <f t="shared" si="4"/>
        <v>0</v>
      </c>
      <c r="G24">
        <f>IF(B24=0,0,+VLOOKUP($B24,'1а - drž.sek,drž.sl. i nam.'!$A$13:$AL$104,'1а - drž.sek,drž.sl. i nam.'!$AL$1,FALSE))</f>
        <v>0</v>
      </c>
      <c r="H24">
        <f>IF(B24=0,0,+VLOOKUP($B24,'1а - drž.sek,drž.sl. i nam.'!$A$13:D$104,3,FALSE))</f>
        <v>0</v>
      </c>
      <c r="I24">
        <f>IF(B24=0,0,+VLOOKUP($B24,'1а - drž.sek,drž.sl. i nam.'!$A$13:D$104,4,FALSE))</f>
        <v>0</v>
      </c>
      <c r="J24">
        <f>+_xlfn.IFNA(VLOOKUP($B24,'1а - drž.sek,drž.sl. i nam.'!$A$13:$AL$104,J$3,FALSE),"")</f>
        <v>0</v>
      </c>
      <c r="K24">
        <f>+_xlfn.IFNA(VLOOKUP($B24,'1а - drž.sek,drž.sl. i nam.'!$A$13:$AL$104,K$3,FALSE),"")</f>
        <v>0</v>
      </c>
      <c r="L24">
        <f>+_xlfn.IFNA(VLOOKUP($B24,'1а - drž.sek,drž.sl. i nam.'!$A$13:$AL$104,L$3,FALSE),"")</f>
        <v>0</v>
      </c>
      <c r="M24" s="29">
        <f>+_xlfn.IFNA(VLOOKUP($B24,'1а - drž.sek,drž.sl. i nam.'!$A$13:$AL$104,M$3,FALSE),"")</f>
        <v>0</v>
      </c>
      <c r="N24" s="29">
        <f>+_xlfn.IFNA(VLOOKUP($B24,'1а - drž.sek,drž.sl. i nam.'!$A$13:$AL$104,N$3,FALSE),"")</f>
        <v>0</v>
      </c>
      <c r="O24" s="29">
        <f>+_xlfn.IFNA(VLOOKUP($B24,'1а - drž.sek,drž.sl. i nam.'!$A$13:$AL$104,O$3,FALSE),"")</f>
        <v>0</v>
      </c>
      <c r="P24" s="29">
        <f>+_xlfn.IFNA(VLOOKUP($B24,'1а - drž.sek,drž.sl. i nam.'!$A$13:$AL$104,P$3,FALSE),"")</f>
        <v>0</v>
      </c>
      <c r="Q24" s="29">
        <f>+_xlfn.IFNA(VLOOKUP($B24,'1а - drž.sek,drž.sl. i nam.'!$A$13:$AL$104,Q$3,FALSE),"")</f>
        <v>0</v>
      </c>
      <c r="R24" s="29">
        <f>+_xlfn.IFNA(VLOOKUP($B24,'1а - drž.sek,drž.sl. i nam.'!$A$13:$AL$104,R$3,FALSE),"")</f>
        <v>0</v>
      </c>
      <c r="S24" s="29">
        <f>+_xlfn.IFNA(VLOOKUP($B24,'1а - drž.sek,drž.sl. i nam.'!$A$13:$AL$104,S$3,FALSE),"")</f>
        <v>0</v>
      </c>
      <c r="T24" s="29">
        <f>+_xlfn.IFNA(VLOOKUP($B24,'1а - drž.sek,drž.sl. i nam.'!$A$13:$AL$104,T$3,FALSE),"")</f>
        <v>0</v>
      </c>
      <c r="U24" s="29">
        <f>+_xlfn.IFNA(VLOOKUP($B24,'1а - drž.sek,drž.sl. i nam.'!$A$13:$AL$104,U$3,FALSE),"")</f>
        <v>0</v>
      </c>
      <c r="V24" s="29">
        <f>+_xlfn.IFNA(VLOOKUP($B24,'1а - drž.sek,drž.sl. i nam.'!$A$13:$AL$104,V$3,FALSE),"")</f>
        <v>0</v>
      </c>
      <c r="W24" s="29">
        <f>+_xlfn.IFNA(VLOOKUP($B24,'1а - drž.sek,drž.sl. i nam.'!$A$13:$AL$104,W$3,FALSE),"")</f>
        <v>0</v>
      </c>
      <c r="X24" s="29">
        <f>+_xlfn.IFNA(VLOOKUP($B24,'1а - drž.sek,drž.sl. i nam.'!$A$13:$AL$104,X$3,FALSE),"")</f>
        <v>0</v>
      </c>
      <c r="Y24" s="29">
        <f>+_xlfn.IFNA(VLOOKUP($B24,'1а - drž.sek,drž.sl. i nam.'!$A$13:$AL$104,Y$3,FALSE),"")</f>
        <v>0</v>
      </c>
      <c r="Z24" s="29">
        <f>+_xlfn.IFNA(VLOOKUP($B24,'1а - drž.sek,drž.sl. i nam.'!$A$13:$AL$104,Z$3,FALSE),"")</f>
        <v>0</v>
      </c>
      <c r="AA24" s="29">
        <f>+_xlfn.IFNA(VLOOKUP($B24,'1а - drž.sek,drž.sl. i nam.'!$A$13:$AL$104,AA$3,FALSE),"")</f>
        <v>0</v>
      </c>
      <c r="AB24" s="29">
        <f>+_xlfn.IFNA(VLOOKUP($B24,'1а - drž.sek,drž.sl. i nam.'!$A$13:$AL$104,AB$3,FALSE),"")</f>
        <v>0</v>
      </c>
      <c r="AC24" s="29">
        <f>+_xlfn.IFNA(VLOOKUP($B24,'1а - drž.sek,drž.sl. i nam.'!$A$13:$AL$104,AC$3,FALSE),"")</f>
        <v>0</v>
      </c>
      <c r="AD24" s="29">
        <f>+IFERROR((W24*'1а - drž.sek,drž.sl. i nam.'!$D$5)/100,"")</f>
        <v>0</v>
      </c>
      <c r="AE24" s="29">
        <f>+IFERROR((X24*'1а - drž.sek,drž.sl. i nam.'!$D$5)/100,"")</f>
        <v>0</v>
      </c>
      <c r="AF24" s="29">
        <f>+IFERROR((AB24*'1а - drž.sek,drž.sl. i nam.'!$D$5)/100,"")</f>
        <v>0</v>
      </c>
      <c r="AG24" s="29">
        <f>+IFERROR((AC24*'1а - drž.sek,drž.sl. i nam.'!$D$5)/100,"")</f>
        <v>0</v>
      </c>
    </row>
    <row r="25" spans="1:33" x14ac:dyDescent="0.2">
      <c r="A25">
        <f t="shared" si="0"/>
        <v>0</v>
      </c>
      <c r="B25">
        <f>+IF(MAX(B$5:B24)+1&lt;=B$1,B24+1,0)</f>
        <v>0</v>
      </c>
      <c r="C25" s="194">
        <f t="shared" si="1"/>
        <v>0</v>
      </c>
      <c r="D25">
        <f t="shared" si="2"/>
        <v>0</v>
      </c>
      <c r="E25" s="194">
        <f t="shared" si="3"/>
        <v>0</v>
      </c>
      <c r="F25" s="194">
        <f t="shared" si="4"/>
        <v>0</v>
      </c>
      <c r="G25">
        <f>IF(B25=0,0,+VLOOKUP($B25,'1а - drž.sek,drž.sl. i nam.'!$A$13:$AL$104,'1а - drž.sek,drž.sl. i nam.'!$AL$1,FALSE))</f>
        <v>0</v>
      </c>
      <c r="H25">
        <f>IF(B25=0,0,+VLOOKUP($B25,'1а - drž.sek,drž.sl. i nam.'!$A$13:D$104,3,FALSE))</f>
        <v>0</v>
      </c>
      <c r="I25">
        <f>IF(B25=0,0,+VLOOKUP($B25,'1а - drž.sek,drž.sl. i nam.'!$A$13:D$104,4,FALSE))</f>
        <v>0</v>
      </c>
      <c r="J25">
        <f>+_xlfn.IFNA(VLOOKUP($B25,'1а - drž.sek,drž.sl. i nam.'!$A$13:$AL$104,J$3,FALSE),"")</f>
        <v>0</v>
      </c>
      <c r="K25">
        <f>+_xlfn.IFNA(VLOOKUP($B25,'1а - drž.sek,drž.sl. i nam.'!$A$13:$AL$104,K$3,FALSE),"")</f>
        <v>0</v>
      </c>
      <c r="L25">
        <f>+_xlfn.IFNA(VLOOKUP($B25,'1а - drž.sek,drž.sl. i nam.'!$A$13:$AL$104,L$3,FALSE),"")</f>
        <v>0</v>
      </c>
      <c r="M25" s="29">
        <f>+_xlfn.IFNA(VLOOKUP($B25,'1а - drž.sek,drž.sl. i nam.'!$A$13:$AL$104,M$3,FALSE),"")</f>
        <v>0</v>
      </c>
      <c r="N25" s="29">
        <f>+_xlfn.IFNA(VLOOKUP($B25,'1а - drž.sek,drž.sl. i nam.'!$A$13:$AL$104,N$3,FALSE),"")</f>
        <v>0</v>
      </c>
      <c r="O25" s="29">
        <f>+_xlfn.IFNA(VLOOKUP($B25,'1а - drž.sek,drž.sl. i nam.'!$A$13:$AL$104,O$3,FALSE),"")</f>
        <v>0</v>
      </c>
      <c r="P25" s="29">
        <f>+_xlfn.IFNA(VLOOKUP($B25,'1а - drž.sek,drž.sl. i nam.'!$A$13:$AL$104,P$3,FALSE),"")</f>
        <v>0</v>
      </c>
      <c r="Q25" s="29">
        <f>+_xlfn.IFNA(VLOOKUP($B25,'1а - drž.sek,drž.sl. i nam.'!$A$13:$AL$104,Q$3,FALSE),"")</f>
        <v>0</v>
      </c>
      <c r="R25" s="29">
        <f>+_xlfn.IFNA(VLOOKUP($B25,'1а - drž.sek,drž.sl. i nam.'!$A$13:$AL$104,R$3,FALSE),"")</f>
        <v>0</v>
      </c>
      <c r="S25" s="29">
        <f>+_xlfn.IFNA(VLOOKUP($B25,'1а - drž.sek,drž.sl. i nam.'!$A$13:$AL$104,S$3,FALSE),"")</f>
        <v>0</v>
      </c>
      <c r="T25" s="29">
        <f>+_xlfn.IFNA(VLOOKUP($B25,'1а - drž.sek,drž.sl. i nam.'!$A$13:$AL$104,T$3,FALSE),"")</f>
        <v>0</v>
      </c>
      <c r="U25" s="29">
        <f>+_xlfn.IFNA(VLOOKUP($B25,'1а - drž.sek,drž.sl. i nam.'!$A$13:$AL$104,U$3,FALSE),"")</f>
        <v>0</v>
      </c>
      <c r="V25" s="29">
        <f>+_xlfn.IFNA(VLOOKUP($B25,'1а - drž.sek,drž.sl. i nam.'!$A$13:$AL$104,V$3,FALSE),"")</f>
        <v>0</v>
      </c>
      <c r="W25" s="29">
        <f>+_xlfn.IFNA(VLOOKUP($B25,'1а - drž.sek,drž.sl. i nam.'!$A$13:$AL$104,W$3,FALSE),"")</f>
        <v>0</v>
      </c>
      <c r="X25" s="29">
        <f>+_xlfn.IFNA(VLOOKUP($B25,'1а - drž.sek,drž.sl. i nam.'!$A$13:$AL$104,X$3,FALSE),"")</f>
        <v>0</v>
      </c>
      <c r="Y25" s="29">
        <f>+_xlfn.IFNA(VLOOKUP($B25,'1а - drž.sek,drž.sl. i nam.'!$A$13:$AL$104,Y$3,FALSE),"")</f>
        <v>0</v>
      </c>
      <c r="Z25" s="29">
        <f>+_xlfn.IFNA(VLOOKUP($B25,'1а - drž.sek,drž.sl. i nam.'!$A$13:$AL$104,Z$3,FALSE),"")</f>
        <v>0</v>
      </c>
      <c r="AA25" s="29">
        <f>+_xlfn.IFNA(VLOOKUP($B25,'1а - drž.sek,drž.sl. i nam.'!$A$13:$AL$104,AA$3,FALSE),"")</f>
        <v>0</v>
      </c>
      <c r="AB25" s="29">
        <f>+_xlfn.IFNA(VLOOKUP($B25,'1а - drž.sek,drž.sl. i nam.'!$A$13:$AL$104,AB$3,FALSE),"")</f>
        <v>0</v>
      </c>
      <c r="AC25" s="29">
        <f>+_xlfn.IFNA(VLOOKUP($B25,'1а - drž.sek,drž.sl. i nam.'!$A$13:$AL$104,AC$3,FALSE),"")</f>
        <v>0</v>
      </c>
      <c r="AD25" s="29">
        <f>+IFERROR((W25*'1а - drž.sek,drž.sl. i nam.'!$D$5)/100,"")</f>
        <v>0</v>
      </c>
      <c r="AE25" s="29">
        <f>+IFERROR((X25*'1а - drž.sek,drž.sl. i nam.'!$D$5)/100,"")</f>
        <v>0</v>
      </c>
      <c r="AF25" s="29">
        <f>+IFERROR((AB25*'1а - drž.sek,drž.sl. i nam.'!$D$5)/100,"")</f>
        <v>0</v>
      </c>
      <c r="AG25" s="29">
        <f>+IFERROR((AC25*'1а - drž.sek,drž.sl. i nam.'!$D$5)/100,"")</f>
        <v>0</v>
      </c>
    </row>
    <row r="26" spans="1:33" x14ac:dyDescent="0.2">
      <c r="A26">
        <f t="shared" si="0"/>
        <v>0</v>
      </c>
      <c r="B26">
        <f>+IF(MAX(B$5:B25)+1&lt;=B$1,B25+1,0)</f>
        <v>0</v>
      </c>
      <c r="C26" s="194">
        <f t="shared" si="1"/>
        <v>0</v>
      </c>
      <c r="D26">
        <f t="shared" si="2"/>
        <v>0</v>
      </c>
      <c r="E26" s="194">
        <f t="shared" si="3"/>
        <v>0</v>
      </c>
      <c r="F26" s="194">
        <f t="shared" si="4"/>
        <v>0</v>
      </c>
      <c r="G26">
        <f>IF(B26=0,0,+VLOOKUP($B26,'1а - drž.sek,drž.sl. i nam.'!$A$13:$AL$104,'1а - drž.sek,drž.sl. i nam.'!$AL$1,FALSE))</f>
        <v>0</v>
      </c>
      <c r="H26">
        <f>IF(B26=0,0,+VLOOKUP($B26,'1а - drž.sek,drž.sl. i nam.'!$A$13:D$104,3,FALSE))</f>
        <v>0</v>
      </c>
      <c r="I26">
        <f>IF(B26=0,0,+VLOOKUP($B26,'1а - drž.sek,drž.sl. i nam.'!$A$13:D$104,4,FALSE))</f>
        <v>0</v>
      </c>
      <c r="J26">
        <f>+_xlfn.IFNA(VLOOKUP($B26,'1а - drž.sek,drž.sl. i nam.'!$A$13:$AL$104,J$3,FALSE),"")</f>
        <v>0</v>
      </c>
      <c r="K26">
        <f>+_xlfn.IFNA(VLOOKUP($B26,'1а - drž.sek,drž.sl. i nam.'!$A$13:$AL$104,K$3,FALSE),"")</f>
        <v>0</v>
      </c>
      <c r="L26">
        <f>+_xlfn.IFNA(VLOOKUP($B26,'1а - drž.sek,drž.sl. i nam.'!$A$13:$AL$104,L$3,FALSE),"")</f>
        <v>0</v>
      </c>
      <c r="M26" s="29">
        <f>+_xlfn.IFNA(VLOOKUP($B26,'1а - drž.sek,drž.sl. i nam.'!$A$13:$AL$104,M$3,FALSE),"")</f>
        <v>0</v>
      </c>
      <c r="N26" s="29">
        <f>+_xlfn.IFNA(VLOOKUP($B26,'1а - drž.sek,drž.sl. i nam.'!$A$13:$AL$104,N$3,FALSE),"")</f>
        <v>0</v>
      </c>
      <c r="O26" s="29">
        <f>+_xlfn.IFNA(VLOOKUP($B26,'1а - drž.sek,drž.sl. i nam.'!$A$13:$AL$104,O$3,FALSE),"")</f>
        <v>0</v>
      </c>
      <c r="P26" s="29">
        <f>+_xlfn.IFNA(VLOOKUP($B26,'1а - drž.sek,drž.sl. i nam.'!$A$13:$AL$104,P$3,FALSE),"")</f>
        <v>0</v>
      </c>
      <c r="Q26" s="29">
        <f>+_xlfn.IFNA(VLOOKUP($B26,'1а - drž.sek,drž.sl. i nam.'!$A$13:$AL$104,Q$3,FALSE),"")</f>
        <v>0</v>
      </c>
      <c r="R26" s="29">
        <f>+_xlfn.IFNA(VLOOKUP($B26,'1а - drž.sek,drž.sl. i nam.'!$A$13:$AL$104,R$3,FALSE),"")</f>
        <v>0</v>
      </c>
      <c r="S26" s="29">
        <f>+_xlfn.IFNA(VLOOKUP($B26,'1а - drž.sek,drž.sl. i nam.'!$A$13:$AL$104,S$3,FALSE),"")</f>
        <v>0</v>
      </c>
      <c r="T26" s="29">
        <f>+_xlfn.IFNA(VLOOKUP($B26,'1а - drž.sek,drž.sl. i nam.'!$A$13:$AL$104,T$3,FALSE),"")</f>
        <v>0</v>
      </c>
      <c r="U26" s="29">
        <f>+_xlfn.IFNA(VLOOKUP($B26,'1а - drž.sek,drž.sl. i nam.'!$A$13:$AL$104,U$3,FALSE),"")</f>
        <v>0</v>
      </c>
      <c r="V26" s="29">
        <f>+_xlfn.IFNA(VLOOKUP($B26,'1а - drž.sek,drž.sl. i nam.'!$A$13:$AL$104,V$3,FALSE),"")</f>
        <v>0</v>
      </c>
      <c r="W26" s="29">
        <f>+_xlfn.IFNA(VLOOKUP($B26,'1а - drž.sek,drž.sl. i nam.'!$A$13:$AL$104,W$3,FALSE),"")</f>
        <v>0</v>
      </c>
      <c r="X26" s="29">
        <f>+_xlfn.IFNA(VLOOKUP($B26,'1а - drž.sek,drž.sl. i nam.'!$A$13:$AL$104,X$3,FALSE),"")</f>
        <v>0</v>
      </c>
      <c r="Y26" s="29">
        <f>+_xlfn.IFNA(VLOOKUP($B26,'1а - drž.sek,drž.sl. i nam.'!$A$13:$AL$104,Y$3,FALSE),"")</f>
        <v>0</v>
      </c>
      <c r="Z26" s="29">
        <f>+_xlfn.IFNA(VLOOKUP($B26,'1а - drž.sek,drž.sl. i nam.'!$A$13:$AL$104,Z$3,FALSE),"")</f>
        <v>0</v>
      </c>
      <c r="AA26" s="29">
        <f>+_xlfn.IFNA(VLOOKUP($B26,'1а - drž.sek,drž.sl. i nam.'!$A$13:$AL$104,AA$3,FALSE),"")</f>
        <v>0</v>
      </c>
      <c r="AB26" s="29">
        <f>+_xlfn.IFNA(VLOOKUP($B26,'1а - drž.sek,drž.sl. i nam.'!$A$13:$AL$104,AB$3,FALSE),"")</f>
        <v>0</v>
      </c>
      <c r="AC26" s="29">
        <f>+_xlfn.IFNA(VLOOKUP($B26,'1а - drž.sek,drž.sl. i nam.'!$A$13:$AL$104,AC$3,FALSE),"")</f>
        <v>0</v>
      </c>
      <c r="AD26" s="29">
        <f>+IFERROR((W26*'1а - drž.sek,drž.sl. i nam.'!$D$5)/100,"")</f>
        <v>0</v>
      </c>
      <c r="AE26" s="29">
        <f>+IFERROR((X26*'1а - drž.sek,drž.sl. i nam.'!$D$5)/100,"")</f>
        <v>0</v>
      </c>
      <c r="AF26" s="29">
        <f>+IFERROR((AB26*'1а - drž.sek,drž.sl. i nam.'!$D$5)/100,"")</f>
        <v>0</v>
      </c>
      <c r="AG26" s="29">
        <f>+IFERROR((AC26*'1а - drž.sek,drž.sl. i nam.'!$D$5)/100,"")</f>
        <v>0</v>
      </c>
    </row>
    <row r="27" spans="1:33" x14ac:dyDescent="0.2">
      <c r="A27">
        <f t="shared" si="0"/>
        <v>0</v>
      </c>
      <c r="B27">
        <f>+IF(MAX(B$5:B26)+1&lt;=B$1,B26+1,0)</f>
        <v>0</v>
      </c>
      <c r="C27" s="194">
        <f t="shared" si="1"/>
        <v>0</v>
      </c>
      <c r="D27">
        <f t="shared" si="2"/>
        <v>0</v>
      </c>
      <c r="E27" s="194">
        <f t="shared" si="3"/>
        <v>0</v>
      </c>
      <c r="F27" s="194">
        <f t="shared" si="4"/>
        <v>0</v>
      </c>
      <c r="G27">
        <f>IF(B27=0,0,+VLOOKUP($B27,'1а - drž.sek,drž.sl. i nam.'!$A$13:$AL$104,'1а - drž.sek,drž.sl. i nam.'!$AL$1,FALSE))</f>
        <v>0</v>
      </c>
      <c r="H27">
        <f>IF(B27=0,0,+VLOOKUP($B27,'1а - drž.sek,drž.sl. i nam.'!$A$13:D$104,3,FALSE))</f>
        <v>0</v>
      </c>
      <c r="I27">
        <f>IF(B27=0,0,+VLOOKUP($B27,'1а - drž.sek,drž.sl. i nam.'!$A$13:D$104,4,FALSE))</f>
        <v>0</v>
      </c>
      <c r="J27">
        <f>+_xlfn.IFNA(VLOOKUP($B27,'1а - drž.sek,drž.sl. i nam.'!$A$13:$AL$104,J$3,FALSE),"")</f>
        <v>0</v>
      </c>
      <c r="K27">
        <f>+_xlfn.IFNA(VLOOKUP($B27,'1а - drž.sek,drž.sl. i nam.'!$A$13:$AL$104,K$3,FALSE),"")</f>
        <v>0</v>
      </c>
      <c r="L27">
        <f>+_xlfn.IFNA(VLOOKUP($B27,'1а - drž.sek,drž.sl. i nam.'!$A$13:$AL$104,L$3,FALSE),"")</f>
        <v>0</v>
      </c>
      <c r="M27" s="29">
        <f>+_xlfn.IFNA(VLOOKUP($B27,'1а - drž.sek,drž.sl. i nam.'!$A$13:$AL$104,M$3,FALSE),"")</f>
        <v>0</v>
      </c>
      <c r="N27" s="29">
        <f>+_xlfn.IFNA(VLOOKUP($B27,'1а - drž.sek,drž.sl. i nam.'!$A$13:$AL$104,N$3,FALSE),"")</f>
        <v>0</v>
      </c>
      <c r="O27" s="29">
        <f>+_xlfn.IFNA(VLOOKUP($B27,'1а - drž.sek,drž.sl. i nam.'!$A$13:$AL$104,O$3,FALSE),"")</f>
        <v>0</v>
      </c>
      <c r="P27" s="29">
        <f>+_xlfn.IFNA(VLOOKUP($B27,'1а - drž.sek,drž.sl. i nam.'!$A$13:$AL$104,P$3,FALSE),"")</f>
        <v>0</v>
      </c>
      <c r="Q27" s="29">
        <f>+_xlfn.IFNA(VLOOKUP($B27,'1а - drž.sek,drž.sl. i nam.'!$A$13:$AL$104,Q$3,FALSE),"")</f>
        <v>0</v>
      </c>
      <c r="R27" s="29">
        <f>+_xlfn.IFNA(VLOOKUP($B27,'1а - drž.sek,drž.sl. i nam.'!$A$13:$AL$104,R$3,FALSE),"")</f>
        <v>0</v>
      </c>
      <c r="S27" s="29">
        <f>+_xlfn.IFNA(VLOOKUP($B27,'1а - drž.sek,drž.sl. i nam.'!$A$13:$AL$104,S$3,FALSE),"")</f>
        <v>0</v>
      </c>
      <c r="T27" s="29">
        <f>+_xlfn.IFNA(VLOOKUP($B27,'1а - drž.sek,drž.sl. i nam.'!$A$13:$AL$104,T$3,FALSE),"")</f>
        <v>0</v>
      </c>
      <c r="U27" s="29">
        <f>+_xlfn.IFNA(VLOOKUP($B27,'1а - drž.sek,drž.sl. i nam.'!$A$13:$AL$104,U$3,FALSE),"")</f>
        <v>0</v>
      </c>
      <c r="V27" s="29">
        <f>+_xlfn.IFNA(VLOOKUP($B27,'1а - drž.sek,drž.sl. i nam.'!$A$13:$AL$104,V$3,FALSE),"")</f>
        <v>0</v>
      </c>
      <c r="W27" s="29">
        <f>+_xlfn.IFNA(VLOOKUP($B27,'1а - drž.sek,drž.sl. i nam.'!$A$13:$AL$104,W$3,FALSE),"")</f>
        <v>0</v>
      </c>
      <c r="X27" s="29">
        <f>+_xlfn.IFNA(VLOOKUP($B27,'1а - drž.sek,drž.sl. i nam.'!$A$13:$AL$104,X$3,FALSE),"")</f>
        <v>0</v>
      </c>
      <c r="Y27" s="29">
        <f>+_xlfn.IFNA(VLOOKUP($B27,'1а - drž.sek,drž.sl. i nam.'!$A$13:$AL$104,Y$3,FALSE),"")</f>
        <v>0</v>
      </c>
      <c r="Z27" s="29">
        <f>+_xlfn.IFNA(VLOOKUP($B27,'1а - drž.sek,drž.sl. i nam.'!$A$13:$AL$104,Z$3,FALSE),"")</f>
        <v>0</v>
      </c>
      <c r="AA27" s="29">
        <f>+_xlfn.IFNA(VLOOKUP($B27,'1а - drž.sek,drž.sl. i nam.'!$A$13:$AL$104,AA$3,FALSE),"")</f>
        <v>0</v>
      </c>
      <c r="AB27" s="29">
        <f>+_xlfn.IFNA(VLOOKUP($B27,'1а - drž.sek,drž.sl. i nam.'!$A$13:$AL$104,AB$3,FALSE),"")</f>
        <v>0</v>
      </c>
      <c r="AC27" s="29">
        <f>+_xlfn.IFNA(VLOOKUP($B27,'1а - drž.sek,drž.sl. i nam.'!$A$13:$AL$104,AC$3,FALSE),"")</f>
        <v>0</v>
      </c>
      <c r="AD27" s="29">
        <f>+IFERROR((W27*'1а - drž.sek,drž.sl. i nam.'!$D$5)/100,"")</f>
        <v>0</v>
      </c>
      <c r="AE27" s="29">
        <f>+IFERROR((X27*'1а - drž.sek,drž.sl. i nam.'!$D$5)/100,"")</f>
        <v>0</v>
      </c>
      <c r="AF27" s="29">
        <f>+IFERROR((AB27*'1а - drž.sek,drž.sl. i nam.'!$D$5)/100,"")</f>
        <v>0</v>
      </c>
      <c r="AG27" s="29">
        <f>+IFERROR((AC27*'1а - drž.sek,drž.sl. i nam.'!$D$5)/100,"")</f>
        <v>0</v>
      </c>
    </row>
    <row r="28" spans="1:33" x14ac:dyDescent="0.2">
      <c r="A28">
        <f t="shared" si="0"/>
        <v>0</v>
      </c>
      <c r="B28">
        <f>+IF(MAX(B$5:B27)+1&lt;=B$1,B27+1,0)</f>
        <v>0</v>
      </c>
      <c r="C28" s="194">
        <f t="shared" si="1"/>
        <v>0</v>
      </c>
      <c r="D28">
        <f t="shared" si="2"/>
        <v>0</v>
      </c>
      <c r="E28" s="194">
        <f t="shared" si="3"/>
        <v>0</v>
      </c>
      <c r="F28" s="194">
        <f t="shared" si="4"/>
        <v>0</v>
      </c>
      <c r="G28">
        <f>IF(B28=0,0,+VLOOKUP($B28,'1а - drž.sek,drž.sl. i nam.'!$A$13:$AL$104,'1а - drž.sek,drž.sl. i nam.'!$AL$1,FALSE))</f>
        <v>0</v>
      </c>
      <c r="H28">
        <f>IF(B28=0,0,+VLOOKUP($B28,'1а - drž.sek,drž.sl. i nam.'!$A$13:D$104,3,FALSE))</f>
        <v>0</v>
      </c>
      <c r="I28">
        <f>IF(B28=0,0,+VLOOKUP($B28,'1а - drž.sek,drž.sl. i nam.'!$A$13:D$104,4,FALSE))</f>
        <v>0</v>
      </c>
      <c r="J28">
        <f>+_xlfn.IFNA(VLOOKUP($B28,'1а - drž.sek,drž.sl. i nam.'!$A$13:$AL$104,J$3,FALSE),"")</f>
        <v>0</v>
      </c>
      <c r="K28">
        <f>+_xlfn.IFNA(VLOOKUP($B28,'1а - drž.sek,drž.sl. i nam.'!$A$13:$AL$104,K$3,FALSE),"")</f>
        <v>0</v>
      </c>
      <c r="L28">
        <f>+_xlfn.IFNA(VLOOKUP($B28,'1а - drž.sek,drž.sl. i nam.'!$A$13:$AL$104,L$3,FALSE),"")</f>
        <v>0</v>
      </c>
      <c r="M28" s="29">
        <f>+_xlfn.IFNA(VLOOKUP($B28,'1а - drž.sek,drž.sl. i nam.'!$A$13:$AL$104,M$3,FALSE),"")</f>
        <v>0</v>
      </c>
      <c r="N28" s="29">
        <f>+_xlfn.IFNA(VLOOKUP($B28,'1а - drž.sek,drž.sl. i nam.'!$A$13:$AL$104,N$3,FALSE),"")</f>
        <v>0</v>
      </c>
      <c r="O28" s="29">
        <f>+_xlfn.IFNA(VLOOKUP($B28,'1а - drž.sek,drž.sl. i nam.'!$A$13:$AL$104,O$3,FALSE),"")</f>
        <v>0</v>
      </c>
      <c r="P28" s="29">
        <f>+_xlfn.IFNA(VLOOKUP($B28,'1а - drž.sek,drž.sl. i nam.'!$A$13:$AL$104,P$3,FALSE),"")</f>
        <v>0</v>
      </c>
      <c r="Q28" s="29">
        <f>+_xlfn.IFNA(VLOOKUP($B28,'1а - drž.sek,drž.sl. i nam.'!$A$13:$AL$104,Q$3,FALSE),"")</f>
        <v>0</v>
      </c>
      <c r="R28" s="29">
        <f>+_xlfn.IFNA(VLOOKUP($B28,'1а - drž.sek,drž.sl. i nam.'!$A$13:$AL$104,R$3,FALSE),"")</f>
        <v>0</v>
      </c>
      <c r="S28" s="29">
        <f>+_xlfn.IFNA(VLOOKUP($B28,'1а - drž.sek,drž.sl. i nam.'!$A$13:$AL$104,S$3,FALSE),"")</f>
        <v>0</v>
      </c>
      <c r="T28" s="29">
        <f>+_xlfn.IFNA(VLOOKUP($B28,'1а - drž.sek,drž.sl. i nam.'!$A$13:$AL$104,T$3,FALSE),"")</f>
        <v>0</v>
      </c>
      <c r="U28" s="29">
        <f>+_xlfn.IFNA(VLOOKUP($B28,'1а - drž.sek,drž.sl. i nam.'!$A$13:$AL$104,U$3,FALSE),"")</f>
        <v>0</v>
      </c>
      <c r="V28" s="29">
        <f>+_xlfn.IFNA(VLOOKUP($B28,'1а - drž.sek,drž.sl. i nam.'!$A$13:$AL$104,V$3,FALSE),"")</f>
        <v>0</v>
      </c>
      <c r="W28" s="29">
        <f>+_xlfn.IFNA(VLOOKUP($B28,'1а - drž.sek,drž.sl. i nam.'!$A$13:$AL$104,W$3,FALSE),"")</f>
        <v>0</v>
      </c>
      <c r="X28" s="29">
        <f>+_xlfn.IFNA(VLOOKUP($B28,'1а - drž.sek,drž.sl. i nam.'!$A$13:$AL$104,X$3,FALSE),"")</f>
        <v>0</v>
      </c>
      <c r="Y28" s="29">
        <f>+_xlfn.IFNA(VLOOKUP($B28,'1а - drž.sek,drž.sl. i nam.'!$A$13:$AL$104,Y$3,FALSE),"")</f>
        <v>0</v>
      </c>
      <c r="Z28" s="29">
        <f>+_xlfn.IFNA(VLOOKUP($B28,'1а - drž.sek,drž.sl. i nam.'!$A$13:$AL$104,Z$3,FALSE),"")</f>
        <v>0</v>
      </c>
      <c r="AA28" s="29">
        <f>+_xlfn.IFNA(VLOOKUP($B28,'1а - drž.sek,drž.sl. i nam.'!$A$13:$AL$104,AA$3,FALSE),"")</f>
        <v>0</v>
      </c>
      <c r="AB28" s="29">
        <f>+_xlfn.IFNA(VLOOKUP($B28,'1а - drž.sek,drž.sl. i nam.'!$A$13:$AL$104,AB$3,FALSE),"")</f>
        <v>0</v>
      </c>
      <c r="AC28" s="29">
        <f>+_xlfn.IFNA(VLOOKUP($B28,'1а - drž.sek,drž.sl. i nam.'!$A$13:$AL$104,AC$3,FALSE),"")</f>
        <v>0</v>
      </c>
      <c r="AD28" s="29">
        <f>+IFERROR((W28*'1а - drž.sek,drž.sl. i nam.'!$D$5)/100,"")</f>
        <v>0</v>
      </c>
      <c r="AE28" s="29">
        <f>+IFERROR((X28*'1а - drž.sek,drž.sl. i nam.'!$D$5)/100,"")</f>
        <v>0</v>
      </c>
      <c r="AF28" s="29">
        <f>+IFERROR((AB28*'1а - drž.sek,drž.sl. i nam.'!$D$5)/100,"")</f>
        <v>0</v>
      </c>
      <c r="AG28" s="29">
        <f>+IFERROR((AC28*'1а - drž.sek,drž.sl. i nam.'!$D$5)/100,"")</f>
        <v>0</v>
      </c>
    </row>
    <row r="29" spans="1:33" x14ac:dyDescent="0.2">
      <c r="A29">
        <f t="shared" si="0"/>
        <v>0</v>
      </c>
      <c r="B29">
        <f>+IF(MAX(B$5:B28)+1&lt;=B$1,B28+1,0)</f>
        <v>0</v>
      </c>
      <c r="C29" s="194">
        <f t="shared" si="1"/>
        <v>0</v>
      </c>
      <c r="D29">
        <f t="shared" si="2"/>
        <v>0</v>
      </c>
      <c r="E29" s="194">
        <f t="shared" si="3"/>
        <v>0</v>
      </c>
      <c r="F29" s="194">
        <f t="shared" si="4"/>
        <v>0</v>
      </c>
      <c r="G29">
        <f>IF(B29=0,0,+VLOOKUP($B29,'1а - drž.sek,drž.sl. i nam.'!$A$13:$AL$104,'1а - drž.sek,drž.sl. i nam.'!$AL$1,FALSE))</f>
        <v>0</v>
      </c>
      <c r="H29">
        <f>IF(B29=0,0,+VLOOKUP($B29,'1а - drž.sek,drž.sl. i nam.'!$A$13:D$104,3,FALSE))</f>
        <v>0</v>
      </c>
      <c r="I29">
        <f>IF(B29=0,0,+VLOOKUP($B29,'1а - drž.sek,drž.sl. i nam.'!$A$13:D$104,4,FALSE))</f>
        <v>0</v>
      </c>
      <c r="J29">
        <f>+_xlfn.IFNA(VLOOKUP($B29,'1а - drž.sek,drž.sl. i nam.'!$A$13:$AL$104,J$3,FALSE),"")</f>
        <v>0</v>
      </c>
      <c r="K29">
        <f>+_xlfn.IFNA(VLOOKUP($B29,'1а - drž.sek,drž.sl. i nam.'!$A$13:$AL$104,K$3,FALSE),"")</f>
        <v>0</v>
      </c>
      <c r="L29">
        <f>+_xlfn.IFNA(VLOOKUP($B29,'1а - drž.sek,drž.sl. i nam.'!$A$13:$AL$104,L$3,FALSE),"")</f>
        <v>0</v>
      </c>
      <c r="M29" s="29">
        <f>+_xlfn.IFNA(VLOOKUP($B29,'1а - drž.sek,drž.sl. i nam.'!$A$13:$AL$104,M$3,FALSE),"")</f>
        <v>0</v>
      </c>
      <c r="N29" s="29">
        <f>+_xlfn.IFNA(VLOOKUP($B29,'1а - drž.sek,drž.sl. i nam.'!$A$13:$AL$104,N$3,FALSE),"")</f>
        <v>0</v>
      </c>
      <c r="O29" s="29">
        <f>+_xlfn.IFNA(VLOOKUP($B29,'1а - drž.sek,drž.sl. i nam.'!$A$13:$AL$104,O$3,FALSE),"")</f>
        <v>0</v>
      </c>
      <c r="P29" s="29">
        <f>+_xlfn.IFNA(VLOOKUP($B29,'1а - drž.sek,drž.sl. i nam.'!$A$13:$AL$104,P$3,FALSE),"")</f>
        <v>0</v>
      </c>
      <c r="Q29" s="29">
        <f>+_xlfn.IFNA(VLOOKUP($B29,'1а - drž.sek,drž.sl. i nam.'!$A$13:$AL$104,Q$3,FALSE),"")</f>
        <v>0</v>
      </c>
      <c r="R29" s="29">
        <f>+_xlfn.IFNA(VLOOKUP($B29,'1а - drž.sek,drž.sl. i nam.'!$A$13:$AL$104,R$3,FALSE),"")</f>
        <v>0</v>
      </c>
      <c r="S29" s="29">
        <f>+_xlfn.IFNA(VLOOKUP($B29,'1а - drž.sek,drž.sl. i nam.'!$A$13:$AL$104,S$3,FALSE),"")</f>
        <v>0</v>
      </c>
      <c r="T29" s="29">
        <f>+_xlfn.IFNA(VLOOKUP($B29,'1а - drž.sek,drž.sl. i nam.'!$A$13:$AL$104,T$3,FALSE),"")</f>
        <v>0</v>
      </c>
      <c r="U29" s="29">
        <f>+_xlfn.IFNA(VLOOKUP($B29,'1а - drž.sek,drž.sl. i nam.'!$A$13:$AL$104,U$3,FALSE),"")</f>
        <v>0</v>
      </c>
      <c r="V29" s="29">
        <f>+_xlfn.IFNA(VLOOKUP($B29,'1а - drž.sek,drž.sl. i nam.'!$A$13:$AL$104,V$3,FALSE),"")</f>
        <v>0</v>
      </c>
      <c r="W29" s="29">
        <f>+_xlfn.IFNA(VLOOKUP($B29,'1а - drž.sek,drž.sl. i nam.'!$A$13:$AL$104,W$3,FALSE),"")</f>
        <v>0</v>
      </c>
      <c r="X29" s="29">
        <f>+_xlfn.IFNA(VLOOKUP($B29,'1а - drž.sek,drž.sl. i nam.'!$A$13:$AL$104,X$3,FALSE),"")</f>
        <v>0</v>
      </c>
      <c r="Y29" s="29">
        <f>+_xlfn.IFNA(VLOOKUP($B29,'1а - drž.sek,drž.sl. i nam.'!$A$13:$AL$104,Y$3,FALSE),"")</f>
        <v>0</v>
      </c>
      <c r="Z29" s="29">
        <f>+_xlfn.IFNA(VLOOKUP($B29,'1а - drž.sek,drž.sl. i nam.'!$A$13:$AL$104,Z$3,FALSE),"")</f>
        <v>0</v>
      </c>
      <c r="AA29" s="29">
        <f>+_xlfn.IFNA(VLOOKUP($B29,'1а - drž.sek,drž.sl. i nam.'!$A$13:$AL$104,AA$3,FALSE),"")</f>
        <v>0</v>
      </c>
      <c r="AB29" s="29">
        <f>+_xlfn.IFNA(VLOOKUP($B29,'1а - drž.sek,drž.sl. i nam.'!$A$13:$AL$104,AB$3,FALSE),"")</f>
        <v>0</v>
      </c>
      <c r="AC29" s="29">
        <f>+_xlfn.IFNA(VLOOKUP($B29,'1а - drž.sek,drž.sl. i nam.'!$A$13:$AL$104,AC$3,FALSE),"")</f>
        <v>0</v>
      </c>
      <c r="AD29" s="29">
        <f>+IFERROR((W29*'1а - drž.sek,drž.sl. i nam.'!$D$5)/100,"")</f>
        <v>0</v>
      </c>
      <c r="AE29" s="29">
        <f>+IFERROR((X29*'1а - drž.sek,drž.sl. i nam.'!$D$5)/100,"")</f>
        <v>0</v>
      </c>
      <c r="AF29" s="29">
        <f>+IFERROR((AB29*'1а - drž.sek,drž.sl. i nam.'!$D$5)/100,"")</f>
        <v>0</v>
      </c>
      <c r="AG29" s="29">
        <f>+IFERROR((AC29*'1а - drž.sek,drž.sl. i nam.'!$D$5)/100,"")</f>
        <v>0</v>
      </c>
    </row>
    <row r="30" spans="1:33" x14ac:dyDescent="0.2">
      <c r="A30">
        <f t="shared" si="0"/>
        <v>0</v>
      </c>
      <c r="B30">
        <f>+IF(MAX(B$5:B29)+1&lt;=B$1,B29+1,0)</f>
        <v>0</v>
      </c>
      <c r="C30" s="194">
        <f t="shared" si="1"/>
        <v>0</v>
      </c>
      <c r="D30">
        <f t="shared" si="2"/>
        <v>0</v>
      </c>
      <c r="E30" s="194">
        <f t="shared" si="3"/>
        <v>0</v>
      </c>
      <c r="F30" s="194">
        <f t="shared" si="4"/>
        <v>0</v>
      </c>
      <c r="G30">
        <f>IF(B30=0,0,+VLOOKUP($B30,'1а - drž.sek,drž.sl. i nam.'!$A$13:$AL$104,'1а - drž.sek,drž.sl. i nam.'!$AL$1,FALSE))</f>
        <v>0</v>
      </c>
      <c r="H30">
        <f>IF(B30=0,0,+VLOOKUP($B30,'1а - drž.sek,drž.sl. i nam.'!$A$13:D$104,3,FALSE))</f>
        <v>0</v>
      </c>
      <c r="I30">
        <f>IF(B30=0,0,+VLOOKUP($B30,'1а - drž.sek,drž.sl. i nam.'!$A$13:D$104,4,FALSE))</f>
        <v>0</v>
      </c>
      <c r="J30">
        <f>+_xlfn.IFNA(VLOOKUP($B30,'1а - drž.sek,drž.sl. i nam.'!$A$13:$AL$104,J$3,FALSE),"")</f>
        <v>0</v>
      </c>
      <c r="K30">
        <f>+_xlfn.IFNA(VLOOKUP($B30,'1а - drž.sek,drž.sl. i nam.'!$A$13:$AL$104,K$3,FALSE),"")</f>
        <v>0</v>
      </c>
      <c r="L30">
        <f>+_xlfn.IFNA(VLOOKUP($B30,'1а - drž.sek,drž.sl. i nam.'!$A$13:$AL$104,L$3,FALSE),"")</f>
        <v>0</v>
      </c>
      <c r="M30" s="29">
        <f>+_xlfn.IFNA(VLOOKUP($B30,'1а - drž.sek,drž.sl. i nam.'!$A$13:$AL$104,M$3,FALSE),"")</f>
        <v>0</v>
      </c>
      <c r="N30" s="29">
        <f>+_xlfn.IFNA(VLOOKUP($B30,'1а - drž.sek,drž.sl. i nam.'!$A$13:$AL$104,N$3,FALSE),"")</f>
        <v>0</v>
      </c>
      <c r="O30" s="29">
        <f>+_xlfn.IFNA(VLOOKUP($B30,'1а - drž.sek,drž.sl. i nam.'!$A$13:$AL$104,O$3,FALSE),"")</f>
        <v>0</v>
      </c>
      <c r="P30" s="29">
        <f>+_xlfn.IFNA(VLOOKUP($B30,'1а - drž.sek,drž.sl. i nam.'!$A$13:$AL$104,P$3,FALSE),"")</f>
        <v>0</v>
      </c>
      <c r="Q30" s="29">
        <f>+_xlfn.IFNA(VLOOKUP($B30,'1а - drž.sek,drž.sl. i nam.'!$A$13:$AL$104,Q$3,FALSE),"")</f>
        <v>0</v>
      </c>
      <c r="R30" s="29">
        <f>+_xlfn.IFNA(VLOOKUP($B30,'1а - drž.sek,drž.sl. i nam.'!$A$13:$AL$104,R$3,FALSE),"")</f>
        <v>0</v>
      </c>
      <c r="S30" s="29">
        <f>+_xlfn.IFNA(VLOOKUP($B30,'1а - drž.sek,drž.sl. i nam.'!$A$13:$AL$104,S$3,FALSE),"")</f>
        <v>0</v>
      </c>
      <c r="T30" s="29">
        <f>+_xlfn.IFNA(VLOOKUP($B30,'1а - drž.sek,drž.sl. i nam.'!$A$13:$AL$104,T$3,FALSE),"")</f>
        <v>0</v>
      </c>
      <c r="U30" s="29">
        <f>+_xlfn.IFNA(VLOOKUP($B30,'1а - drž.sek,drž.sl. i nam.'!$A$13:$AL$104,U$3,FALSE),"")</f>
        <v>0</v>
      </c>
      <c r="V30" s="29">
        <f>+_xlfn.IFNA(VLOOKUP($B30,'1а - drž.sek,drž.sl. i nam.'!$A$13:$AL$104,V$3,FALSE),"")</f>
        <v>0</v>
      </c>
      <c r="W30" s="29">
        <f>+_xlfn.IFNA(VLOOKUP($B30,'1а - drž.sek,drž.sl. i nam.'!$A$13:$AL$104,W$3,FALSE),"")</f>
        <v>0</v>
      </c>
      <c r="X30" s="29">
        <f>+_xlfn.IFNA(VLOOKUP($B30,'1а - drž.sek,drž.sl. i nam.'!$A$13:$AL$104,X$3,FALSE),"")</f>
        <v>0</v>
      </c>
      <c r="Y30" s="29">
        <f>+_xlfn.IFNA(VLOOKUP($B30,'1а - drž.sek,drž.sl. i nam.'!$A$13:$AL$104,Y$3,FALSE),"")</f>
        <v>0</v>
      </c>
      <c r="Z30" s="29">
        <f>+_xlfn.IFNA(VLOOKUP($B30,'1а - drž.sek,drž.sl. i nam.'!$A$13:$AL$104,Z$3,FALSE),"")</f>
        <v>0</v>
      </c>
      <c r="AA30" s="29">
        <f>+_xlfn.IFNA(VLOOKUP($B30,'1а - drž.sek,drž.sl. i nam.'!$A$13:$AL$104,AA$3,FALSE),"")</f>
        <v>0</v>
      </c>
      <c r="AB30" s="29">
        <f>+_xlfn.IFNA(VLOOKUP($B30,'1а - drž.sek,drž.sl. i nam.'!$A$13:$AL$104,AB$3,FALSE),"")</f>
        <v>0</v>
      </c>
      <c r="AC30" s="29">
        <f>+_xlfn.IFNA(VLOOKUP($B30,'1а - drž.sek,drž.sl. i nam.'!$A$13:$AL$104,AC$3,FALSE),"")</f>
        <v>0</v>
      </c>
      <c r="AD30" s="29">
        <f>+IFERROR((W30*'1а - drž.sek,drž.sl. i nam.'!$D$5)/100,"")</f>
        <v>0</v>
      </c>
      <c r="AE30" s="29">
        <f>+IFERROR((X30*'1а - drž.sek,drž.sl. i nam.'!$D$5)/100,"")</f>
        <v>0</v>
      </c>
      <c r="AF30" s="29">
        <f>+IFERROR((AB30*'1а - drž.sek,drž.sl. i nam.'!$D$5)/100,"")</f>
        <v>0</v>
      </c>
      <c r="AG30" s="29">
        <f>+IFERROR((AC30*'1а - drž.sek,drž.sl. i nam.'!$D$5)/100,"")</f>
        <v>0</v>
      </c>
    </row>
    <row r="31" spans="1:33" x14ac:dyDescent="0.2">
      <c r="A31">
        <f t="shared" si="0"/>
        <v>0</v>
      </c>
      <c r="B31">
        <f>+IF(MAX(B$5:B30)+1&lt;=B$1,B30+1,0)</f>
        <v>0</v>
      </c>
      <c r="C31" s="194">
        <f t="shared" si="1"/>
        <v>0</v>
      </c>
      <c r="D31">
        <f t="shared" si="2"/>
        <v>0</v>
      </c>
      <c r="E31" s="194">
        <f t="shared" si="3"/>
        <v>0</v>
      </c>
      <c r="F31" s="194">
        <f t="shared" si="4"/>
        <v>0</v>
      </c>
      <c r="G31">
        <f>IF(B31=0,0,+VLOOKUP($B31,'1а - drž.sek,drž.sl. i nam.'!$A$13:$AL$104,'1а - drž.sek,drž.sl. i nam.'!$AL$1,FALSE))</f>
        <v>0</v>
      </c>
      <c r="H31">
        <f>IF(B31=0,0,+VLOOKUP($B31,'1а - drž.sek,drž.sl. i nam.'!$A$13:D$104,3,FALSE))</f>
        <v>0</v>
      </c>
      <c r="I31">
        <f>IF(B31=0,0,+VLOOKUP($B31,'1а - drž.sek,drž.sl. i nam.'!$A$13:D$104,4,FALSE))</f>
        <v>0</v>
      </c>
      <c r="J31">
        <f>+_xlfn.IFNA(VLOOKUP($B31,'1а - drž.sek,drž.sl. i nam.'!$A$13:$AL$104,J$3,FALSE),"")</f>
        <v>0</v>
      </c>
      <c r="K31">
        <f>+_xlfn.IFNA(VLOOKUP($B31,'1а - drž.sek,drž.sl. i nam.'!$A$13:$AL$104,K$3,FALSE),"")</f>
        <v>0</v>
      </c>
      <c r="L31">
        <f>+_xlfn.IFNA(VLOOKUP($B31,'1а - drž.sek,drž.sl. i nam.'!$A$13:$AL$104,L$3,FALSE),"")</f>
        <v>0</v>
      </c>
      <c r="M31" s="29">
        <f>+_xlfn.IFNA(VLOOKUP($B31,'1а - drž.sek,drž.sl. i nam.'!$A$13:$AL$104,M$3,FALSE),"")</f>
        <v>0</v>
      </c>
      <c r="N31" s="29">
        <f>+_xlfn.IFNA(VLOOKUP($B31,'1а - drž.sek,drž.sl. i nam.'!$A$13:$AL$104,N$3,FALSE),"")</f>
        <v>0</v>
      </c>
      <c r="O31" s="29">
        <f>+_xlfn.IFNA(VLOOKUP($B31,'1а - drž.sek,drž.sl. i nam.'!$A$13:$AL$104,O$3,FALSE),"")</f>
        <v>0</v>
      </c>
      <c r="P31" s="29">
        <f>+_xlfn.IFNA(VLOOKUP($B31,'1а - drž.sek,drž.sl. i nam.'!$A$13:$AL$104,P$3,FALSE),"")</f>
        <v>0</v>
      </c>
      <c r="Q31" s="29">
        <f>+_xlfn.IFNA(VLOOKUP($B31,'1а - drž.sek,drž.sl. i nam.'!$A$13:$AL$104,Q$3,FALSE),"")</f>
        <v>0</v>
      </c>
      <c r="R31" s="29">
        <f>+_xlfn.IFNA(VLOOKUP($B31,'1а - drž.sek,drž.sl. i nam.'!$A$13:$AL$104,R$3,FALSE),"")</f>
        <v>0</v>
      </c>
      <c r="S31" s="29">
        <f>+_xlfn.IFNA(VLOOKUP($B31,'1а - drž.sek,drž.sl. i nam.'!$A$13:$AL$104,S$3,FALSE),"")</f>
        <v>0</v>
      </c>
      <c r="T31" s="29">
        <f>+_xlfn.IFNA(VLOOKUP($B31,'1а - drž.sek,drž.sl. i nam.'!$A$13:$AL$104,T$3,FALSE),"")</f>
        <v>0</v>
      </c>
      <c r="U31" s="29">
        <f>+_xlfn.IFNA(VLOOKUP($B31,'1а - drž.sek,drž.sl. i nam.'!$A$13:$AL$104,U$3,FALSE),"")</f>
        <v>0</v>
      </c>
      <c r="V31" s="29">
        <f>+_xlfn.IFNA(VLOOKUP($B31,'1а - drž.sek,drž.sl. i nam.'!$A$13:$AL$104,V$3,FALSE),"")</f>
        <v>0</v>
      </c>
      <c r="W31" s="29">
        <f>+_xlfn.IFNA(VLOOKUP($B31,'1а - drž.sek,drž.sl. i nam.'!$A$13:$AL$104,W$3,FALSE),"")</f>
        <v>0</v>
      </c>
      <c r="X31" s="29">
        <f>+_xlfn.IFNA(VLOOKUP($B31,'1а - drž.sek,drž.sl. i nam.'!$A$13:$AL$104,X$3,FALSE),"")</f>
        <v>0</v>
      </c>
      <c r="Y31" s="29">
        <f>+_xlfn.IFNA(VLOOKUP($B31,'1а - drž.sek,drž.sl. i nam.'!$A$13:$AL$104,Y$3,FALSE),"")</f>
        <v>0</v>
      </c>
      <c r="Z31" s="29">
        <f>+_xlfn.IFNA(VLOOKUP($B31,'1а - drž.sek,drž.sl. i nam.'!$A$13:$AL$104,Z$3,FALSE),"")</f>
        <v>0</v>
      </c>
      <c r="AA31" s="29">
        <f>+_xlfn.IFNA(VLOOKUP($B31,'1а - drž.sek,drž.sl. i nam.'!$A$13:$AL$104,AA$3,FALSE),"")</f>
        <v>0</v>
      </c>
      <c r="AB31" s="29">
        <f>+_xlfn.IFNA(VLOOKUP($B31,'1а - drž.sek,drž.sl. i nam.'!$A$13:$AL$104,AB$3,FALSE),"")</f>
        <v>0</v>
      </c>
      <c r="AC31" s="29">
        <f>+_xlfn.IFNA(VLOOKUP($B31,'1а - drž.sek,drž.sl. i nam.'!$A$13:$AL$104,AC$3,FALSE),"")</f>
        <v>0</v>
      </c>
      <c r="AD31" s="29">
        <f>+IFERROR((W31*'1а - drž.sek,drž.sl. i nam.'!$D$5)/100,"")</f>
        <v>0</v>
      </c>
      <c r="AE31" s="29">
        <f>+IFERROR((X31*'1а - drž.sek,drž.sl. i nam.'!$D$5)/100,"")</f>
        <v>0</v>
      </c>
      <c r="AF31" s="29">
        <f>+IFERROR((AB31*'1а - drž.sek,drž.sl. i nam.'!$D$5)/100,"")</f>
        <v>0</v>
      </c>
      <c r="AG31" s="29">
        <f>+IFERROR((AC31*'1а - drž.sek,drž.sl. i nam.'!$D$5)/100,"")</f>
        <v>0</v>
      </c>
    </row>
    <row r="32" spans="1:33" x14ac:dyDescent="0.2">
      <c r="A32">
        <f t="shared" si="0"/>
        <v>0</v>
      </c>
      <c r="B32">
        <f>+IF(MAX(B$5:B31)+1&lt;=B$1,B31+1,0)</f>
        <v>0</v>
      </c>
      <c r="C32" s="194">
        <f t="shared" si="1"/>
        <v>0</v>
      </c>
      <c r="D32">
        <f t="shared" si="2"/>
        <v>0</v>
      </c>
      <c r="E32" s="194">
        <f t="shared" si="3"/>
        <v>0</v>
      </c>
      <c r="F32" s="194">
        <f t="shared" si="4"/>
        <v>0</v>
      </c>
      <c r="G32">
        <f>IF(B32=0,0,+VLOOKUP($B32,'1а - drž.sek,drž.sl. i nam.'!$A$13:$AL$104,'1а - drž.sek,drž.sl. i nam.'!$AL$1,FALSE))</f>
        <v>0</v>
      </c>
      <c r="H32">
        <f>IF(B32=0,0,+VLOOKUP($B32,'1а - drž.sek,drž.sl. i nam.'!$A$13:D$104,3,FALSE))</f>
        <v>0</v>
      </c>
      <c r="I32">
        <f>IF(B32=0,0,+VLOOKUP($B32,'1а - drž.sek,drž.sl. i nam.'!$A$13:D$104,4,FALSE))</f>
        <v>0</v>
      </c>
      <c r="J32">
        <f>+_xlfn.IFNA(VLOOKUP($B32,'1а - drž.sek,drž.sl. i nam.'!$A$13:$AL$104,J$3,FALSE),"")</f>
        <v>0</v>
      </c>
      <c r="K32">
        <f>+_xlfn.IFNA(VLOOKUP($B32,'1а - drž.sek,drž.sl. i nam.'!$A$13:$AL$104,K$3,FALSE),"")</f>
        <v>0</v>
      </c>
      <c r="L32">
        <f>+_xlfn.IFNA(VLOOKUP($B32,'1а - drž.sek,drž.sl. i nam.'!$A$13:$AL$104,L$3,FALSE),"")</f>
        <v>0</v>
      </c>
      <c r="M32" s="29">
        <f>+_xlfn.IFNA(VLOOKUP($B32,'1а - drž.sek,drž.sl. i nam.'!$A$13:$AL$104,M$3,FALSE),"")</f>
        <v>0</v>
      </c>
      <c r="N32" s="29">
        <f>+_xlfn.IFNA(VLOOKUP($B32,'1а - drž.sek,drž.sl. i nam.'!$A$13:$AL$104,N$3,FALSE),"")</f>
        <v>0</v>
      </c>
      <c r="O32" s="29">
        <f>+_xlfn.IFNA(VLOOKUP($B32,'1а - drž.sek,drž.sl. i nam.'!$A$13:$AL$104,O$3,FALSE),"")</f>
        <v>0</v>
      </c>
      <c r="P32" s="29">
        <f>+_xlfn.IFNA(VLOOKUP($B32,'1а - drž.sek,drž.sl. i nam.'!$A$13:$AL$104,P$3,FALSE),"")</f>
        <v>0</v>
      </c>
      <c r="Q32" s="29">
        <f>+_xlfn.IFNA(VLOOKUP($B32,'1а - drž.sek,drž.sl. i nam.'!$A$13:$AL$104,Q$3,FALSE),"")</f>
        <v>0</v>
      </c>
      <c r="R32" s="29">
        <f>+_xlfn.IFNA(VLOOKUP($B32,'1а - drž.sek,drž.sl. i nam.'!$A$13:$AL$104,R$3,FALSE),"")</f>
        <v>0</v>
      </c>
      <c r="S32" s="29">
        <f>+_xlfn.IFNA(VLOOKUP($B32,'1а - drž.sek,drž.sl. i nam.'!$A$13:$AL$104,S$3,FALSE),"")</f>
        <v>0</v>
      </c>
      <c r="T32" s="29">
        <f>+_xlfn.IFNA(VLOOKUP($B32,'1а - drž.sek,drž.sl. i nam.'!$A$13:$AL$104,T$3,FALSE),"")</f>
        <v>0</v>
      </c>
      <c r="U32" s="29">
        <f>+_xlfn.IFNA(VLOOKUP($B32,'1а - drž.sek,drž.sl. i nam.'!$A$13:$AL$104,U$3,FALSE),"")</f>
        <v>0</v>
      </c>
      <c r="V32" s="29">
        <f>+_xlfn.IFNA(VLOOKUP($B32,'1а - drž.sek,drž.sl. i nam.'!$A$13:$AL$104,V$3,FALSE),"")</f>
        <v>0</v>
      </c>
      <c r="W32" s="29">
        <f>+_xlfn.IFNA(VLOOKUP($B32,'1а - drž.sek,drž.sl. i nam.'!$A$13:$AL$104,W$3,FALSE),"")</f>
        <v>0</v>
      </c>
      <c r="X32" s="29">
        <f>+_xlfn.IFNA(VLOOKUP($B32,'1а - drž.sek,drž.sl. i nam.'!$A$13:$AL$104,X$3,FALSE),"")</f>
        <v>0</v>
      </c>
      <c r="Y32" s="29">
        <f>+_xlfn.IFNA(VLOOKUP($B32,'1а - drž.sek,drž.sl. i nam.'!$A$13:$AL$104,Y$3,FALSE),"")</f>
        <v>0</v>
      </c>
      <c r="Z32" s="29">
        <f>+_xlfn.IFNA(VLOOKUP($B32,'1а - drž.sek,drž.sl. i nam.'!$A$13:$AL$104,Z$3,FALSE),"")</f>
        <v>0</v>
      </c>
      <c r="AA32" s="29">
        <f>+_xlfn.IFNA(VLOOKUP($B32,'1а - drž.sek,drž.sl. i nam.'!$A$13:$AL$104,AA$3,FALSE),"")</f>
        <v>0</v>
      </c>
      <c r="AB32" s="29">
        <f>+_xlfn.IFNA(VLOOKUP($B32,'1а - drž.sek,drž.sl. i nam.'!$A$13:$AL$104,AB$3,FALSE),"")</f>
        <v>0</v>
      </c>
      <c r="AC32" s="29">
        <f>+_xlfn.IFNA(VLOOKUP($B32,'1а - drž.sek,drž.sl. i nam.'!$A$13:$AL$104,AC$3,FALSE),"")</f>
        <v>0</v>
      </c>
      <c r="AD32" s="29">
        <f>+IFERROR((W32*'1а - drž.sek,drž.sl. i nam.'!$D$5)/100,"")</f>
        <v>0</v>
      </c>
      <c r="AE32" s="29">
        <f>+IFERROR((X32*'1а - drž.sek,drž.sl. i nam.'!$D$5)/100,"")</f>
        <v>0</v>
      </c>
      <c r="AF32" s="29">
        <f>+IFERROR((AB32*'1а - drž.sek,drž.sl. i nam.'!$D$5)/100,"")</f>
        <v>0</v>
      </c>
      <c r="AG32" s="29">
        <f>+IFERROR((AC32*'1а - drž.sek,drž.sl. i nam.'!$D$5)/100,"")</f>
        <v>0</v>
      </c>
    </row>
    <row r="33" spans="1:33" x14ac:dyDescent="0.2">
      <c r="A33">
        <f t="shared" si="0"/>
        <v>0</v>
      </c>
      <c r="B33">
        <f>+IF(MAX(B$5:B32)+1&lt;=B$1,B32+1,0)</f>
        <v>0</v>
      </c>
      <c r="C33" s="194">
        <f t="shared" si="1"/>
        <v>0</v>
      </c>
      <c r="D33">
        <f t="shared" si="2"/>
        <v>0</v>
      </c>
      <c r="E33" s="194">
        <f t="shared" si="3"/>
        <v>0</v>
      </c>
      <c r="F33" s="194">
        <f t="shared" si="4"/>
        <v>0</v>
      </c>
      <c r="G33">
        <f>IF(B33=0,0,+VLOOKUP($B33,'1а - drž.sek,drž.sl. i nam.'!$A$13:$AL$104,'1а - drž.sek,drž.sl. i nam.'!$AL$1,FALSE))</f>
        <v>0</v>
      </c>
      <c r="H33">
        <f>IF(B33=0,0,+VLOOKUP($B33,'1а - drž.sek,drž.sl. i nam.'!$A$13:D$104,3,FALSE))</f>
        <v>0</v>
      </c>
      <c r="I33">
        <f>IF(B33=0,0,+VLOOKUP($B33,'1а - drž.sek,drž.sl. i nam.'!$A$13:D$104,4,FALSE))</f>
        <v>0</v>
      </c>
      <c r="J33">
        <f>+_xlfn.IFNA(VLOOKUP($B33,'1а - drž.sek,drž.sl. i nam.'!$A$13:$AL$104,J$3,FALSE),"")</f>
        <v>0</v>
      </c>
      <c r="K33">
        <f>+_xlfn.IFNA(VLOOKUP($B33,'1а - drž.sek,drž.sl. i nam.'!$A$13:$AL$104,K$3,FALSE),"")</f>
        <v>0</v>
      </c>
      <c r="L33">
        <f>+_xlfn.IFNA(VLOOKUP($B33,'1а - drž.sek,drž.sl. i nam.'!$A$13:$AL$104,L$3,FALSE),"")</f>
        <v>0</v>
      </c>
      <c r="M33" s="29">
        <f>+_xlfn.IFNA(VLOOKUP($B33,'1а - drž.sek,drž.sl. i nam.'!$A$13:$AL$104,M$3,FALSE),"")</f>
        <v>0</v>
      </c>
      <c r="N33" s="29">
        <f>+_xlfn.IFNA(VLOOKUP($B33,'1а - drž.sek,drž.sl. i nam.'!$A$13:$AL$104,N$3,FALSE),"")</f>
        <v>0</v>
      </c>
      <c r="O33" s="29">
        <f>+_xlfn.IFNA(VLOOKUP($B33,'1а - drž.sek,drž.sl. i nam.'!$A$13:$AL$104,O$3,FALSE),"")</f>
        <v>0</v>
      </c>
      <c r="P33" s="29">
        <f>+_xlfn.IFNA(VLOOKUP($B33,'1а - drž.sek,drž.sl. i nam.'!$A$13:$AL$104,P$3,FALSE),"")</f>
        <v>0</v>
      </c>
      <c r="Q33" s="29">
        <f>+_xlfn.IFNA(VLOOKUP($B33,'1а - drž.sek,drž.sl. i nam.'!$A$13:$AL$104,Q$3,FALSE),"")</f>
        <v>0</v>
      </c>
      <c r="R33" s="29">
        <f>+_xlfn.IFNA(VLOOKUP($B33,'1а - drž.sek,drž.sl. i nam.'!$A$13:$AL$104,R$3,FALSE),"")</f>
        <v>0</v>
      </c>
      <c r="S33" s="29">
        <f>+_xlfn.IFNA(VLOOKUP($B33,'1а - drž.sek,drž.sl. i nam.'!$A$13:$AL$104,S$3,FALSE),"")</f>
        <v>0</v>
      </c>
      <c r="T33" s="29">
        <f>+_xlfn.IFNA(VLOOKUP($B33,'1а - drž.sek,drž.sl. i nam.'!$A$13:$AL$104,T$3,FALSE),"")</f>
        <v>0</v>
      </c>
      <c r="U33" s="29">
        <f>+_xlfn.IFNA(VLOOKUP($B33,'1а - drž.sek,drž.sl. i nam.'!$A$13:$AL$104,U$3,FALSE),"")</f>
        <v>0</v>
      </c>
      <c r="V33" s="29">
        <f>+_xlfn.IFNA(VLOOKUP($B33,'1а - drž.sek,drž.sl. i nam.'!$A$13:$AL$104,V$3,FALSE),"")</f>
        <v>0</v>
      </c>
      <c r="W33" s="29">
        <f>+_xlfn.IFNA(VLOOKUP($B33,'1а - drž.sek,drž.sl. i nam.'!$A$13:$AL$104,W$3,FALSE),"")</f>
        <v>0</v>
      </c>
      <c r="X33" s="29">
        <f>+_xlfn.IFNA(VLOOKUP($B33,'1а - drž.sek,drž.sl. i nam.'!$A$13:$AL$104,X$3,FALSE),"")</f>
        <v>0</v>
      </c>
      <c r="Y33" s="29">
        <f>+_xlfn.IFNA(VLOOKUP($B33,'1а - drž.sek,drž.sl. i nam.'!$A$13:$AL$104,Y$3,FALSE),"")</f>
        <v>0</v>
      </c>
      <c r="Z33" s="29">
        <f>+_xlfn.IFNA(VLOOKUP($B33,'1а - drž.sek,drž.sl. i nam.'!$A$13:$AL$104,Z$3,FALSE),"")</f>
        <v>0</v>
      </c>
      <c r="AA33" s="29">
        <f>+_xlfn.IFNA(VLOOKUP($B33,'1а - drž.sek,drž.sl. i nam.'!$A$13:$AL$104,AA$3,FALSE),"")</f>
        <v>0</v>
      </c>
      <c r="AB33" s="29">
        <f>+_xlfn.IFNA(VLOOKUP($B33,'1а - drž.sek,drž.sl. i nam.'!$A$13:$AL$104,AB$3,FALSE),"")</f>
        <v>0</v>
      </c>
      <c r="AC33" s="29">
        <f>+_xlfn.IFNA(VLOOKUP($B33,'1а - drž.sek,drž.sl. i nam.'!$A$13:$AL$104,AC$3,FALSE),"")</f>
        <v>0</v>
      </c>
      <c r="AD33" s="29">
        <f>+IFERROR((W33*'1а - drž.sek,drž.sl. i nam.'!$D$5)/100,"")</f>
        <v>0</v>
      </c>
      <c r="AE33" s="29">
        <f>+IFERROR((X33*'1а - drž.sek,drž.sl. i nam.'!$D$5)/100,"")</f>
        <v>0</v>
      </c>
      <c r="AF33" s="29">
        <f>+IFERROR((AB33*'1а - drž.sek,drž.sl. i nam.'!$D$5)/100,"")</f>
        <v>0</v>
      </c>
      <c r="AG33" s="29">
        <f>+IFERROR((AC33*'1а - drž.sek,drž.sl. i nam.'!$D$5)/100,"")</f>
        <v>0</v>
      </c>
    </row>
    <row r="34" spans="1:33" x14ac:dyDescent="0.2">
      <c r="A34">
        <f t="shared" si="0"/>
        <v>0</v>
      </c>
      <c r="B34">
        <f>+IF(MAX(B$5:B33)+1&lt;=B$1,B33+1,0)</f>
        <v>0</v>
      </c>
      <c r="C34" s="194">
        <f t="shared" si="1"/>
        <v>0</v>
      </c>
      <c r="D34">
        <f t="shared" si="2"/>
        <v>0</v>
      </c>
      <c r="E34" s="194">
        <f t="shared" si="3"/>
        <v>0</v>
      </c>
      <c r="F34" s="194">
        <f t="shared" si="4"/>
        <v>0</v>
      </c>
      <c r="G34">
        <f>IF(B34=0,0,+VLOOKUP($B34,'1а - drž.sek,drž.sl. i nam.'!$A$13:$AL$104,'1а - drž.sek,drž.sl. i nam.'!$AL$1,FALSE))</f>
        <v>0</v>
      </c>
      <c r="H34">
        <f>IF(B34=0,0,+VLOOKUP($B34,'1а - drž.sek,drž.sl. i nam.'!$A$13:D$104,3,FALSE))</f>
        <v>0</v>
      </c>
      <c r="I34">
        <f>IF(B34=0,0,+VLOOKUP($B34,'1а - drž.sek,drž.sl. i nam.'!$A$13:D$104,4,FALSE))</f>
        <v>0</v>
      </c>
      <c r="J34">
        <f>+_xlfn.IFNA(VLOOKUP($B34,'1а - drž.sek,drž.sl. i nam.'!$A$13:$AL$104,J$3,FALSE),"")</f>
        <v>0</v>
      </c>
      <c r="K34">
        <f>+_xlfn.IFNA(VLOOKUP($B34,'1а - drž.sek,drž.sl. i nam.'!$A$13:$AL$104,K$3,FALSE),"")</f>
        <v>0</v>
      </c>
      <c r="L34">
        <f>+_xlfn.IFNA(VLOOKUP($B34,'1а - drž.sek,drž.sl. i nam.'!$A$13:$AL$104,L$3,FALSE),"")</f>
        <v>0</v>
      </c>
      <c r="M34" s="29">
        <f>+_xlfn.IFNA(VLOOKUP($B34,'1а - drž.sek,drž.sl. i nam.'!$A$13:$AL$104,M$3,FALSE),"")</f>
        <v>0</v>
      </c>
      <c r="N34" s="29">
        <f>+_xlfn.IFNA(VLOOKUP($B34,'1а - drž.sek,drž.sl. i nam.'!$A$13:$AL$104,N$3,FALSE),"")</f>
        <v>0</v>
      </c>
      <c r="O34" s="29">
        <f>+_xlfn.IFNA(VLOOKUP($B34,'1а - drž.sek,drž.sl. i nam.'!$A$13:$AL$104,O$3,FALSE),"")</f>
        <v>0</v>
      </c>
      <c r="P34" s="29">
        <f>+_xlfn.IFNA(VLOOKUP($B34,'1а - drž.sek,drž.sl. i nam.'!$A$13:$AL$104,P$3,FALSE),"")</f>
        <v>0</v>
      </c>
      <c r="Q34" s="29">
        <f>+_xlfn.IFNA(VLOOKUP($B34,'1а - drž.sek,drž.sl. i nam.'!$A$13:$AL$104,Q$3,FALSE),"")</f>
        <v>0</v>
      </c>
      <c r="R34" s="29">
        <f>+_xlfn.IFNA(VLOOKUP($B34,'1а - drž.sek,drž.sl. i nam.'!$A$13:$AL$104,R$3,FALSE),"")</f>
        <v>0</v>
      </c>
      <c r="S34" s="29">
        <f>+_xlfn.IFNA(VLOOKUP($B34,'1а - drž.sek,drž.sl. i nam.'!$A$13:$AL$104,S$3,FALSE),"")</f>
        <v>0</v>
      </c>
      <c r="T34" s="29">
        <f>+_xlfn.IFNA(VLOOKUP($B34,'1а - drž.sek,drž.sl. i nam.'!$A$13:$AL$104,T$3,FALSE),"")</f>
        <v>0</v>
      </c>
      <c r="U34" s="29">
        <f>+_xlfn.IFNA(VLOOKUP($B34,'1а - drž.sek,drž.sl. i nam.'!$A$13:$AL$104,U$3,FALSE),"")</f>
        <v>0</v>
      </c>
      <c r="V34" s="29">
        <f>+_xlfn.IFNA(VLOOKUP($B34,'1а - drž.sek,drž.sl. i nam.'!$A$13:$AL$104,V$3,FALSE),"")</f>
        <v>0</v>
      </c>
      <c r="W34" s="29">
        <f>+_xlfn.IFNA(VLOOKUP($B34,'1а - drž.sek,drž.sl. i nam.'!$A$13:$AL$104,W$3,FALSE),"")</f>
        <v>0</v>
      </c>
      <c r="X34" s="29">
        <f>+_xlfn.IFNA(VLOOKUP($B34,'1а - drž.sek,drž.sl. i nam.'!$A$13:$AL$104,X$3,FALSE),"")</f>
        <v>0</v>
      </c>
      <c r="Y34" s="29">
        <f>+_xlfn.IFNA(VLOOKUP($B34,'1а - drž.sek,drž.sl. i nam.'!$A$13:$AL$104,Y$3,FALSE),"")</f>
        <v>0</v>
      </c>
      <c r="Z34" s="29">
        <f>+_xlfn.IFNA(VLOOKUP($B34,'1а - drž.sek,drž.sl. i nam.'!$A$13:$AL$104,Z$3,FALSE),"")</f>
        <v>0</v>
      </c>
      <c r="AA34" s="29">
        <f>+_xlfn.IFNA(VLOOKUP($B34,'1а - drž.sek,drž.sl. i nam.'!$A$13:$AL$104,AA$3,FALSE),"")</f>
        <v>0</v>
      </c>
      <c r="AB34" s="29">
        <f>+_xlfn.IFNA(VLOOKUP($B34,'1а - drž.sek,drž.sl. i nam.'!$A$13:$AL$104,AB$3,FALSE),"")</f>
        <v>0</v>
      </c>
      <c r="AC34" s="29">
        <f>+_xlfn.IFNA(VLOOKUP($B34,'1а - drž.sek,drž.sl. i nam.'!$A$13:$AL$104,AC$3,FALSE),"")</f>
        <v>0</v>
      </c>
      <c r="AD34" s="29">
        <f>+IFERROR((W34*'1а - drž.sek,drž.sl. i nam.'!$D$5)/100,"")</f>
        <v>0</v>
      </c>
      <c r="AE34" s="29">
        <f>+IFERROR((X34*'1а - drž.sek,drž.sl. i nam.'!$D$5)/100,"")</f>
        <v>0</v>
      </c>
      <c r="AF34" s="29">
        <f>+IFERROR((AB34*'1а - drž.sek,drž.sl. i nam.'!$D$5)/100,"")</f>
        <v>0</v>
      </c>
      <c r="AG34" s="29">
        <f>+IFERROR((AC34*'1а - drž.sek,drž.sl. i nam.'!$D$5)/100,"")</f>
        <v>0</v>
      </c>
    </row>
    <row r="35" spans="1:33" x14ac:dyDescent="0.2">
      <c r="A35">
        <f t="shared" si="0"/>
        <v>0</v>
      </c>
      <c r="B35">
        <f>+IF(MAX(B$5:B34)+1&lt;=B$1,B34+1,0)</f>
        <v>0</v>
      </c>
      <c r="C35" s="194">
        <f t="shared" si="1"/>
        <v>0</v>
      </c>
      <c r="D35">
        <f t="shared" si="2"/>
        <v>0</v>
      </c>
      <c r="E35" s="194">
        <f t="shared" si="3"/>
        <v>0</v>
      </c>
      <c r="F35" s="194">
        <f t="shared" si="4"/>
        <v>0</v>
      </c>
      <c r="G35">
        <f>IF(B35=0,0,+VLOOKUP($B35,'1а - drž.sek,drž.sl. i nam.'!$A$13:$AL$104,'1а - drž.sek,drž.sl. i nam.'!$AL$1,FALSE))</f>
        <v>0</v>
      </c>
      <c r="H35">
        <f>IF(B35=0,0,+VLOOKUP($B35,'1а - drž.sek,drž.sl. i nam.'!$A$13:D$104,3,FALSE))</f>
        <v>0</v>
      </c>
      <c r="I35">
        <f>IF(B35=0,0,+VLOOKUP($B35,'1а - drž.sek,drž.sl. i nam.'!$A$13:D$104,4,FALSE))</f>
        <v>0</v>
      </c>
      <c r="J35">
        <f>+_xlfn.IFNA(VLOOKUP($B35,'1а - drž.sek,drž.sl. i nam.'!$A$13:$AL$104,J$3,FALSE),"")</f>
        <v>0</v>
      </c>
      <c r="K35">
        <f>+_xlfn.IFNA(VLOOKUP($B35,'1а - drž.sek,drž.sl. i nam.'!$A$13:$AL$104,K$3,FALSE),"")</f>
        <v>0</v>
      </c>
      <c r="L35">
        <f>+_xlfn.IFNA(VLOOKUP($B35,'1а - drž.sek,drž.sl. i nam.'!$A$13:$AL$104,L$3,FALSE),"")</f>
        <v>0</v>
      </c>
      <c r="M35" s="29">
        <f>+_xlfn.IFNA(VLOOKUP($B35,'1а - drž.sek,drž.sl. i nam.'!$A$13:$AL$104,M$3,FALSE),"")</f>
        <v>0</v>
      </c>
      <c r="N35" s="29">
        <f>+_xlfn.IFNA(VLOOKUP($B35,'1а - drž.sek,drž.sl. i nam.'!$A$13:$AL$104,N$3,FALSE),"")</f>
        <v>0</v>
      </c>
      <c r="O35" s="29">
        <f>+_xlfn.IFNA(VLOOKUP($B35,'1а - drž.sek,drž.sl. i nam.'!$A$13:$AL$104,O$3,FALSE),"")</f>
        <v>0</v>
      </c>
      <c r="P35" s="29">
        <f>+_xlfn.IFNA(VLOOKUP($B35,'1а - drž.sek,drž.sl. i nam.'!$A$13:$AL$104,P$3,FALSE),"")</f>
        <v>0</v>
      </c>
      <c r="Q35" s="29">
        <f>+_xlfn.IFNA(VLOOKUP($B35,'1а - drž.sek,drž.sl. i nam.'!$A$13:$AL$104,Q$3,FALSE),"")</f>
        <v>0</v>
      </c>
      <c r="R35" s="29">
        <f>+_xlfn.IFNA(VLOOKUP($B35,'1а - drž.sek,drž.sl. i nam.'!$A$13:$AL$104,R$3,FALSE),"")</f>
        <v>0</v>
      </c>
      <c r="S35" s="29">
        <f>+_xlfn.IFNA(VLOOKUP($B35,'1а - drž.sek,drž.sl. i nam.'!$A$13:$AL$104,S$3,FALSE),"")</f>
        <v>0</v>
      </c>
      <c r="T35" s="29">
        <f>+_xlfn.IFNA(VLOOKUP($B35,'1а - drž.sek,drž.sl. i nam.'!$A$13:$AL$104,T$3,FALSE),"")</f>
        <v>0</v>
      </c>
      <c r="U35" s="29">
        <f>+_xlfn.IFNA(VLOOKUP($B35,'1а - drž.sek,drž.sl. i nam.'!$A$13:$AL$104,U$3,FALSE),"")</f>
        <v>0</v>
      </c>
      <c r="V35" s="29">
        <f>+_xlfn.IFNA(VLOOKUP($B35,'1а - drž.sek,drž.sl. i nam.'!$A$13:$AL$104,V$3,FALSE),"")</f>
        <v>0</v>
      </c>
      <c r="W35" s="29">
        <f>+_xlfn.IFNA(VLOOKUP($B35,'1а - drž.sek,drž.sl. i nam.'!$A$13:$AL$104,W$3,FALSE),"")</f>
        <v>0</v>
      </c>
      <c r="X35" s="29">
        <f>+_xlfn.IFNA(VLOOKUP($B35,'1а - drž.sek,drž.sl. i nam.'!$A$13:$AL$104,X$3,FALSE),"")</f>
        <v>0</v>
      </c>
      <c r="Y35" s="29">
        <f>+_xlfn.IFNA(VLOOKUP($B35,'1а - drž.sek,drž.sl. i nam.'!$A$13:$AL$104,Y$3,FALSE),"")</f>
        <v>0</v>
      </c>
      <c r="Z35" s="29">
        <f>+_xlfn.IFNA(VLOOKUP($B35,'1а - drž.sek,drž.sl. i nam.'!$A$13:$AL$104,Z$3,FALSE),"")</f>
        <v>0</v>
      </c>
      <c r="AA35" s="29">
        <f>+_xlfn.IFNA(VLOOKUP($B35,'1а - drž.sek,drž.sl. i nam.'!$A$13:$AL$104,AA$3,FALSE),"")</f>
        <v>0</v>
      </c>
      <c r="AB35" s="29">
        <f>+_xlfn.IFNA(VLOOKUP($B35,'1а - drž.sek,drž.sl. i nam.'!$A$13:$AL$104,AB$3,FALSE),"")</f>
        <v>0</v>
      </c>
      <c r="AC35" s="29">
        <f>+_xlfn.IFNA(VLOOKUP($B35,'1а - drž.sek,drž.sl. i nam.'!$A$13:$AL$104,AC$3,FALSE),"")</f>
        <v>0</v>
      </c>
      <c r="AD35" s="29">
        <f>+IFERROR((W35*'1а - drž.sek,drž.sl. i nam.'!$D$5)/100,"")</f>
        <v>0</v>
      </c>
      <c r="AE35" s="29">
        <f>+IFERROR((X35*'1а - drž.sek,drž.sl. i nam.'!$D$5)/100,"")</f>
        <v>0</v>
      </c>
      <c r="AF35" s="29">
        <f>+IFERROR((AB35*'1а - drž.sek,drž.sl. i nam.'!$D$5)/100,"")</f>
        <v>0</v>
      </c>
      <c r="AG35" s="29">
        <f>+IFERROR((AC35*'1а - drž.sek,drž.sl. i nam.'!$D$5)/100,"")</f>
        <v>0</v>
      </c>
    </row>
    <row r="36" spans="1:33" x14ac:dyDescent="0.2">
      <c r="A36">
        <f t="shared" si="0"/>
        <v>0</v>
      </c>
      <c r="B36">
        <f>+IF(MAX(B$5:B35)+1&lt;=B$1,B35+1,0)</f>
        <v>0</v>
      </c>
      <c r="C36" s="194">
        <f t="shared" si="1"/>
        <v>0</v>
      </c>
      <c r="D36">
        <f t="shared" si="2"/>
        <v>0</v>
      </c>
      <c r="E36" s="194">
        <f t="shared" si="3"/>
        <v>0</v>
      </c>
      <c r="F36" s="194">
        <f t="shared" si="4"/>
        <v>0</v>
      </c>
      <c r="G36">
        <f>IF(B36=0,0,+VLOOKUP($B36,'1а - drž.sek,drž.sl. i nam.'!$A$13:$AL$104,'1а - drž.sek,drž.sl. i nam.'!$AL$1,FALSE))</f>
        <v>0</v>
      </c>
      <c r="H36">
        <f>IF(B36=0,0,+VLOOKUP($B36,'1а - drž.sek,drž.sl. i nam.'!$A$13:D$104,3,FALSE))</f>
        <v>0</v>
      </c>
      <c r="I36">
        <f>IF(B36=0,0,+VLOOKUP($B36,'1а - drž.sek,drž.sl. i nam.'!$A$13:D$104,4,FALSE))</f>
        <v>0</v>
      </c>
      <c r="J36">
        <f>+_xlfn.IFNA(VLOOKUP($B36,'1а - drž.sek,drž.sl. i nam.'!$A$13:$AL$104,J$3,FALSE),"")</f>
        <v>0</v>
      </c>
      <c r="K36">
        <f>+_xlfn.IFNA(VLOOKUP($B36,'1а - drž.sek,drž.sl. i nam.'!$A$13:$AL$104,K$3,FALSE),"")</f>
        <v>0</v>
      </c>
      <c r="L36">
        <f>+_xlfn.IFNA(VLOOKUP($B36,'1а - drž.sek,drž.sl. i nam.'!$A$13:$AL$104,L$3,FALSE),"")</f>
        <v>0</v>
      </c>
      <c r="M36" s="29">
        <f>+_xlfn.IFNA(VLOOKUP($B36,'1а - drž.sek,drž.sl. i nam.'!$A$13:$AL$104,M$3,FALSE),"")</f>
        <v>0</v>
      </c>
      <c r="N36" s="29">
        <f>+_xlfn.IFNA(VLOOKUP($B36,'1а - drž.sek,drž.sl. i nam.'!$A$13:$AL$104,N$3,FALSE),"")</f>
        <v>0</v>
      </c>
      <c r="O36" s="29">
        <f>+_xlfn.IFNA(VLOOKUP($B36,'1а - drž.sek,drž.sl. i nam.'!$A$13:$AL$104,O$3,FALSE),"")</f>
        <v>0</v>
      </c>
      <c r="P36" s="29">
        <f>+_xlfn.IFNA(VLOOKUP($B36,'1а - drž.sek,drž.sl. i nam.'!$A$13:$AL$104,P$3,FALSE),"")</f>
        <v>0</v>
      </c>
      <c r="Q36" s="29">
        <f>+_xlfn.IFNA(VLOOKUP($B36,'1а - drž.sek,drž.sl. i nam.'!$A$13:$AL$104,Q$3,FALSE),"")</f>
        <v>0</v>
      </c>
      <c r="R36" s="29">
        <f>+_xlfn.IFNA(VLOOKUP($B36,'1а - drž.sek,drž.sl. i nam.'!$A$13:$AL$104,R$3,FALSE),"")</f>
        <v>0</v>
      </c>
      <c r="S36" s="29">
        <f>+_xlfn.IFNA(VLOOKUP($B36,'1а - drž.sek,drž.sl. i nam.'!$A$13:$AL$104,S$3,FALSE),"")</f>
        <v>0</v>
      </c>
      <c r="T36" s="29">
        <f>+_xlfn.IFNA(VLOOKUP($B36,'1а - drž.sek,drž.sl. i nam.'!$A$13:$AL$104,T$3,FALSE),"")</f>
        <v>0</v>
      </c>
      <c r="U36" s="29">
        <f>+_xlfn.IFNA(VLOOKUP($B36,'1а - drž.sek,drž.sl. i nam.'!$A$13:$AL$104,U$3,FALSE),"")</f>
        <v>0</v>
      </c>
      <c r="V36" s="29">
        <f>+_xlfn.IFNA(VLOOKUP($B36,'1а - drž.sek,drž.sl. i nam.'!$A$13:$AL$104,V$3,FALSE),"")</f>
        <v>0</v>
      </c>
      <c r="W36" s="29">
        <f>+_xlfn.IFNA(VLOOKUP($B36,'1а - drž.sek,drž.sl. i nam.'!$A$13:$AL$104,W$3,FALSE),"")</f>
        <v>0</v>
      </c>
      <c r="X36" s="29">
        <f>+_xlfn.IFNA(VLOOKUP($B36,'1а - drž.sek,drž.sl. i nam.'!$A$13:$AL$104,X$3,FALSE),"")</f>
        <v>0</v>
      </c>
      <c r="Y36" s="29">
        <f>+_xlfn.IFNA(VLOOKUP($B36,'1а - drž.sek,drž.sl. i nam.'!$A$13:$AL$104,Y$3,FALSE),"")</f>
        <v>0</v>
      </c>
      <c r="Z36" s="29">
        <f>+_xlfn.IFNA(VLOOKUP($B36,'1а - drž.sek,drž.sl. i nam.'!$A$13:$AL$104,Z$3,FALSE),"")</f>
        <v>0</v>
      </c>
      <c r="AA36" s="29">
        <f>+_xlfn.IFNA(VLOOKUP($B36,'1а - drž.sek,drž.sl. i nam.'!$A$13:$AL$104,AA$3,FALSE),"")</f>
        <v>0</v>
      </c>
      <c r="AB36" s="29">
        <f>+_xlfn.IFNA(VLOOKUP($B36,'1а - drž.sek,drž.sl. i nam.'!$A$13:$AL$104,AB$3,FALSE),"")</f>
        <v>0</v>
      </c>
      <c r="AC36" s="29">
        <f>+_xlfn.IFNA(VLOOKUP($B36,'1а - drž.sek,drž.sl. i nam.'!$A$13:$AL$104,AC$3,FALSE),"")</f>
        <v>0</v>
      </c>
      <c r="AD36" s="29">
        <f>+IFERROR((W36*'1а - drž.sek,drž.sl. i nam.'!$D$5)/100,"")</f>
        <v>0</v>
      </c>
      <c r="AE36" s="29">
        <f>+IFERROR((X36*'1а - drž.sek,drž.sl. i nam.'!$D$5)/100,"")</f>
        <v>0</v>
      </c>
      <c r="AF36" s="29">
        <f>+IFERROR((AB36*'1а - drž.sek,drž.sl. i nam.'!$D$5)/100,"")</f>
        <v>0</v>
      </c>
      <c r="AG36" s="29">
        <f>+IFERROR((AC36*'1а - drž.sek,drž.sl. i nam.'!$D$5)/100,"")</f>
        <v>0</v>
      </c>
    </row>
    <row r="37" spans="1:33" x14ac:dyDescent="0.2">
      <c r="A37">
        <f t="shared" si="0"/>
        <v>0</v>
      </c>
      <c r="B37">
        <f>+IF(MAX(B$5:B36)+1&lt;=B$1,B36+1,0)</f>
        <v>0</v>
      </c>
      <c r="C37" s="194">
        <f t="shared" si="1"/>
        <v>0</v>
      </c>
      <c r="D37">
        <f t="shared" si="2"/>
        <v>0</v>
      </c>
      <c r="E37" s="194">
        <f t="shared" si="3"/>
        <v>0</v>
      </c>
      <c r="F37" s="194">
        <f t="shared" si="4"/>
        <v>0</v>
      </c>
      <c r="G37">
        <f>IF(B37=0,0,+VLOOKUP($B37,'1а - drž.sek,drž.sl. i nam.'!$A$13:$AL$104,'1а - drž.sek,drž.sl. i nam.'!$AL$1,FALSE))</f>
        <v>0</v>
      </c>
      <c r="H37">
        <f>IF(B37=0,0,+VLOOKUP($B37,'1а - drž.sek,drž.sl. i nam.'!$A$13:D$104,3,FALSE))</f>
        <v>0</v>
      </c>
      <c r="I37">
        <f>IF(B37=0,0,+VLOOKUP($B37,'1а - drž.sek,drž.sl. i nam.'!$A$13:D$104,4,FALSE))</f>
        <v>0</v>
      </c>
      <c r="J37">
        <f>+_xlfn.IFNA(VLOOKUP($B37,'1а - drž.sek,drž.sl. i nam.'!$A$13:$AL$104,J$3,FALSE),"")</f>
        <v>0</v>
      </c>
      <c r="K37">
        <f>+_xlfn.IFNA(VLOOKUP($B37,'1а - drž.sek,drž.sl. i nam.'!$A$13:$AL$104,K$3,FALSE),"")</f>
        <v>0</v>
      </c>
      <c r="L37">
        <f>+_xlfn.IFNA(VLOOKUP($B37,'1а - drž.sek,drž.sl. i nam.'!$A$13:$AL$104,L$3,FALSE),"")</f>
        <v>0</v>
      </c>
      <c r="M37" s="29">
        <f>+_xlfn.IFNA(VLOOKUP($B37,'1а - drž.sek,drž.sl. i nam.'!$A$13:$AL$104,M$3,FALSE),"")</f>
        <v>0</v>
      </c>
      <c r="N37" s="29">
        <f>+_xlfn.IFNA(VLOOKUP($B37,'1а - drž.sek,drž.sl. i nam.'!$A$13:$AL$104,N$3,FALSE),"")</f>
        <v>0</v>
      </c>
      <c r="O37" s="29">
        <f>+_xlfn.IFNA(VLOOKUP($B37,'1а - drž.sek,drž.sl. i nam.'!$A$13:$AL$104,O$3,FALSE),"")</f>
        <v>0</v>
      </c>
      <c r="P37" s="29">
        <f>+_xlfn.IFNA(VLOOKUP($B37,'1а - drž.sek,drž.sl. i nam.'!$A$13:$AL$104,P$3,FALSE),"")</f>
        <v>0</v>
      </c>
      <c r="Q37" s="29">
        <f>+_xlfn.IFNA(VLOOKUP($B37,'1а - drž.sek,drž.sl. i nam.'!$A$13:$AL$104,Q$3,FALSE),"")</f>
        <v>0</v>
      </c>
      <c r="R37" s="29">
        <f>+_xlfn.IFNA(VLOOKUP($B37,'1а - drž.sek,drž.sl. i nam.'!$A$13:$AL$104,R$3,FALSE),"")</f>
        <v>0</v>
      </c>
      <c r="S37" s="29">
        <f>+_xlfn.IFNA(VLOOKUP($B37,'1а - drž.sek,drž.sl. i nam.'!$A$13:$AL$104,S$3,FALSE),"")</f>
        <v>0</v>
      </c>
      <c r="T37" s="29">
        <f>+_xlfn.IFNA(VLOOKUP($B37,'1а - drž.sek,drž.sl. i nam.'!$A$13:$AL$104,T$3,FALSE),"")</f>
        <v>0</v>
      </c>
      <c r="U37" s="29">
        <f>+_xlfn.IFNA(VLOOKUP($B37,'1а - drž.sek,drž.sl. i nam.'!$A$13:$AL$104,U$3,FALSE),"")</f>
        <v>0</v>
      </c>
      <c r="V37" s="29">
        <f>+_xlfn.IFNA(VLOOKUP($B37,'1а - drž.sek,drž.sl. i nam.'!$A$13:$AL$104,V$3,FALSE),"")</f>
        <v>0</v>
      </c>
      <c r="W37" s="29">
        <f>+_xlfn.IFNA(VLOOKUP($B37,'1а - drž.sek,drž.sl. i nam.'!$A$13:$AL$104,W$3,FALSE),"")</f>
        <v>0</v>
      </c>
      <c r="X37" s="29">
        <f>+_xlfn.IFNA(VLOOKUP($B37,'1а - drž.sek,drž.sl. i nam.'!$A$13:$AL$104,X$3,FALSE),"")</f>
        <v>0</v>
      </c>
      <c r="Y37" s="29">
        <f>+_xlfn.IFNA(VLOOKUP($B37,'1а - drž.sek,drž.sl. i nam.'!$A$13:$AL$104,Y$3,FALSE),"")</f>
        <v>0</v>
      </c>
      <c r="Z37" s="29">
        <f>+_xlfn.IFNA(VLOOKUP($B37,'1а - drž.sek,drž.sl. i nam.'!$A$13:$AL$104,Z$3,FALSE),"")</f>
        <v>0</v>
      </c>
      <c r="AA37" s="29">
        <f>+_xlfn.IFNA(VLOOKUP($B37,'1а - drž.sek,drž.sl. i nam.'!$A$13:$AL$104,AA$3,FALSE),"")</f>
        <v>0</v>
      </c>
      <c r="AB37" s="29">
        <f>+_xlfn.IFNA(VLOOKUP($B37,'1а - drž.sek,drž.sl. i nam.'!$A$13:$AL$104,AB$3,FALSE),"")</f>
        <v>0</v>
      </c>
      <c r="AC37" s="29">
        <f>+_xlfn.IFNA(VLOOKUP($B37,'1а - drž.sek,drž.sl. i nam.'!$A$13:$AL$104,AC$3,FALSE),"")</f>
        <v>0</v>
      </c>
      <c r="AD37" s="29">
        <f>+IFERROR((W37*'1а - drž.sek,drž.sl. i nam.'!$D$5)/100,"")</f>
        <v>0</v>
      </c>
      <c r="AE37" s="29">
        <f>+IFERROR((X37*'1а - drž.sek,drž.sl. i nam.'!$D$5)/100,"")</f>
        <v>0</v>
      </c>
      <c r="AF37" s="29">
        <f>+IFERROR((AB37*'1а - drž.sek,drž.sl. i nam.'!$D$5)/100,"")</f>
        <v>0</v>
      </c>
      <c r="AG37" s="29">
        <f>+IFERROR((AC37*'1а - drž.sek,drž.sl. i nam.'!$D$5)/100,"")</f>
        <v>0</v>
      </c>
    </row>
    <row r="38" spans="1:33" x14ac:dyDescent="0.2">
      <c r="A38">
        <f t="shared" si="0"/>
        <v>0</v>
      </c>
      <c r="B38">
        <f>+IF(MAX(B$5:B37)+1&lt;=B$1,B37+1,0)</f>
        <v>0</v>
      </c>
      <c r="C38" s="194">
        <f t="shared" si="1"/>
        <v>0</v>
      </c>
      <c r="D38">
        <f t="shared" si="2"/>
        <v>0</v>
      </c>
      <c r="E38" s="194">
        <f t="shared" si="3"/>
        <v>0</v>
      </c>
      <c r="F38" s="194">
        <f t="shared" si="4"/>
        <v>0</v>
      </c>
      <c r="G38">
        <f>IF(B38=0,0,+VLOOKUP($B38,'1а - drž.sek,drž.sl. i nam.'!$A$13:$AL$104,'1а - drž.sek,drž.sl. i nam.'!$AL$1,FALSE))</f>
        <v>0</v>
      </c>
      <c r="H38">
        <f>IF(B38=0,0,+VLOOKUP($B38,'1а - drž.sek,drž.sl. i nam.'!$A$13:D$104,3,FALSE))</f>
        <v>0</v>
      </c>
      <c r="I38">
        <f>IF(B38=0,0,+VLOOKUP($B38,'1а - drž.sek,drž.sl. i nam.'!$A$13:D$104,4,FALSE))</f>
        <v>0</v>
      </c>
      <c r="J38">
        <f>+_xlfn.IFNA(VLOOKUP($B38,'1а - drž.sek,drž.sl. i nam.'!$A$13:$AL$104,J$3,FALSE),"")</f>
        <v>0</v>
      </c>
      <c r="K38">
        <f>+_xlfn.IFNA(VLOOKUP($B38,'1а - drž.sek,drž.sl. i nam.'!$A$13:$AL$104,K$3,FALSE),"")</f>
        <v>0</v>
      </c>
      <c r="L38">
        <f>+_xlfn.IFNA(VLOOKUP($B38,'1а - drž.sek,drž.sl. i nam.'!$A$13:$AL$104,L$3,FALSE),"")</f>
        <v>0</v>
      </c>
      <c r="M38" s="29">
        <f>+_xlfn.IFNA(VLOOKUP($B38,'1а - drž.sek,drž.sl. i nam.'!$A$13:$AL$104,M$3,FALSE),"")</f>
        <v>0</v>
      </c>
      <c r="N38" s="29">
        <f>+_xlfn.IFNA(VLOOKUP($B38,'1а - drž.sek,drž.sl. i nam.'!$A$13:$AL$104,N$3,FALSE),"")</f>
        <v>0</v>
      </c>
      <c r="O38" s="29">
        <f>+_xlfn.IFNA(VLOOKUP($B38,'1а - drž.sek,drž.sl. i nam.'!$A$13:$AL$104,O$3,FALSE),"")</f>
        <v>0</v>
      </c>
      <c r="P38" s="29">
        <f>+_xlfn.IFNA(VLOOKUP($B38,'1а - drž.sek,drž.sl. i nam.'!$A$13:$AL$104,P$3,FALSE),"")</f>
        <v>0</v>
      </c>
      <c r="Q38" s="29">
        <f>+_xlfn.IFNA(VLOOKUP($B38,'1а - drž.sek,drž.sl. i nam.'!$A$13:$AL$104,Q$3,FALSE),"")</f>
        <v>0</v>
      </c>
      <c r="R38" s="29">
        <f>+_xlfn.IFNA(VLOOKUP($B38,'1а - drž.sek,drž.sl. i nam.'!$A$13:$AL$104,R$3,FALSE),"")</f>
        <v>0</v>
      </c>
      <c r="S38" s="29">
        <f>+_xlfn.IFNA(VLOOKUP($B38,'1а - drž.sek,drž.sl. i nam.'!$A$13:$AL$104,S$3,FALSE),"")</f>
        <v>0</v>
      </c>
      <c r="T38" s="29">
        <f>+_xlfn.IFNA(VLOOKUP($B38,'1а - drž.sek,drž.sl. i nam.'!$A$13:$AL$104,T$3,FALSE),"")</f>
        <v>0</v>
      </c>
      <c r="U38" s="29">
        <f>+_xlfn.IFNA(VLOOKUP($B38,'1а - drž.sek,drž.sl. i nam.'!$A$13:$AL$104,U$3,FALSE),"")</f>
        <v>0</v>
      </c>
      <c r="V38" s="29">
        <f>+_xlfn.IFNA(VLOOKUP($B38,'1а - drž.sek,drž.sl. i nam.'!$A$13:$AL$104,V$3,FALSE),"")</f>
        <v>0</v>
      </c>
      <c r="W38" s="29">
        <f>+_xlfn.IFNA(VLOOKUP($B38,'1а - drž.sek,drž.sl. i nam.'!$A$13:$AL$104,W$3,FALSE),"")</f>
        <v>0</v>
      </c>
      <c r="X38" s="29">
        <f>+_xlfn.IFNA(VLOOKUP($B38,'1а - drž.sek,drž.sl. i nam.'!$A$13:$AL$104,X$3,FALSE),"")</f>
        <v>0</v>
      </c>
      <c r="Y38" s="29">
        <f>+_xlfn.IFNA(VLOOKUP($B38,'1а - drž.sek,drž.sl. i nam.'!$A$13:$AL$104,Y$3,FALSE),"")</f>
        <v>0</v>
      </c>
      <c r="Z38" s="29">
        <f>+_xlfn.IFNA(VLOOKUP($B38,'1а - drž.sek,drž.sl. i nam.'!$A$13:$AL$104,Z$3,FALSE),"")</f>
        <v>0</v>
      </c>
      <c r="AA38" s="29">
        <f>+_xlfn.IFNA(VLOOKUP($B38,'1а - drž.sek,drž.sl. i nam.'!$A$13:$AL$104,AA$3,FALSE),"")</f>
        <v>0</v>
      </c>
      <c r="AB38" s="29">
        <f>+_xlfn.IFNA(VLOOKUP($B38,'1а - drž.sek,drž.sl. i nam.'!$A$13:$AL$104,AB$3,FALSE),"")</f>
        <v>0</v>
      </c>
      <c r="AC38" s="29">
        <f>+_xlfn.IFNA(VLOOKUP($B38,'1а - drž.sek,drž.sl. i nam.'!$A$13:$AL$104,AC$3,FALSE),"")</f>
        <v>0</v>
      </c>
      <c r="AD38" s="29">
        <f>+IFERROR((W38*'1а - drž.sek,drž.sl. i nam.'!$D$5)/100,"")</f>
        <v>0</v>
      </c>
      <c r="AE38" s="29">
        <f>+IFERROR((X38*'1а - drž.sek,drž.sl. i nam.'!$D$5)/100,"")</f>
        <v>0</v>
      </c>
      <c r="AF38" s="29">
        <f>+IFERROR((AB38*'1а - drž.sek,drž.sl. i nam.'!$D$5)/100,"")</f>
        <v>0</v>
      </c>
      <c r="AG38" s="29">
        <f>+IFERROR((AC38*'1а - drž.sek,drž.sl. i nam.'!$D$5)/100,"")</f>
        <v>0</v>
      </c>
    </row>
    <row r="39" spans="1:33" x14ac:dyDescent="0.2">
      <c r="A39">
        <f t="shared" si="0"/>
        <v>0</v>
      </c>
      <c r="B39">
        <f>+IF(MAX(B$5:B38)+1&lt;=B$1,B38+1,0)</f>
        <v>0</v>
      </c>
      <c r="C39" s="194">
        <f t="shared" si="1"/>
        <v>0</v>
      </c>
      <c r="D39">
        <f t="shared" si="2"/>
        <v>0</v>
      </c>
      <c r="E39" s="194">
        <f t="shared" si="3"/>
        <v>0</v>
      </c>
      <c r="F39" s="194">
        <f t="shared" si="4"/>
        <v>0</v>
      </c>
      <c r="G39">
        <f>IF(B39=0,0,+VLOOKUP($B39,'1а - drž.sek,drž.sl. i nam.'!$A$13:$AL$104,'1а - drž.sek,drž.sl. i nam.'!$AL$1,FALSE))</f>
        <v>0</v>
      </c>
      <c r="H39">
        <f>IF(B39=0,0,+VLOOKUP($B39,'1а - drž.sek,drž.sl. i nam.'!$A$13:D$104,3,FALSE))</f>
        <v>0</v>
      </c>
      <c r="I39">
        <f>IF(B39=0,0,+VLOOKUP($B39,'1а - drž.sek,drž.sl. i nam.'!$A$13:D$104,4,FALSE))</f>
        <v>0</v>
      </c>
      <c r="J39">
        <f>+_xlfn.IFNA(VLOOKUP($B39,'1а - drž.sek,drž.sl. i nam.'!$A$13:$AL$104,J$3,FALSE),"")</f>
        <v>0</v>
      </c>
      <c r="K39">
        <f>+_xlfn.IFNA(VLOOKUP($B39,'1а - drž.sek,drž.sl. i nam.'!$A$13:$AL$104,K$3,FALSE),"")</f>
        <v>0</v>
      </c>
      <c r="L39">
        <f>+_xlfn.IFNA(VLOOKUP($B39,'1а - drž.sek,drž.sl. i nam.'!$A$13:$AL$104,L$3,FALSE),"")</f>
        <v>0</v>
      </c>
      <c r="M39" s="29">
        <f>+_xlfn.IFNA(VLOOKUP($B39,'1а - drž.sek,drž.sl. i nam.'!$A$13:$AL$104,M$3,FALSE),"")</f>
        <v>0</v>
      </c>
      <c r="N39" s="29">
        <f>+_xlfn.IFNA(VLOOKUP($B39,'1а - drž.sek,drž.sl. i nam.'!$A$13:$AL$104,N$3,FALSE),"")</f>
        <v>0</v>
      </c>
      <c r="O39" s="29">
        <f>+_xlfn.IFNA(VLOOKUP($B39,'1а - drž.sek,drž.sl. i nam.'!$A$13:$AL$104,O$3,FALSE),"")</f>
        <v>0</v>
      </c>
      <c r="P39" s="29">
        <f>+_xlfn.IFNA(VLOOKUP($B39,'1а - drž.sek,drž.sl. i nam.'!$A$13:$AL$104,P$3,FALSE),"")</f>
        <v>0</v>
      </c>
      <c r="Q39" s="29">
        <f>+_xlfn.IFNA(VLOOKUP($B39,'1а - drž.sek,drž.sl. i nam.'!$A$13:$AL$104,Q$3,FALSE),"")</f>
        <v>0</v>
      </c>
      <c r="R39" s="29">
        <f>+_xlfn.IFNA(VLOOKUP($B39,'1а - drž.sek,drž.sl. i nam.'!$A$13:$AL$104,R$3,FALSE),"")</f>
        <v>0</v>
      </c>
      <c r="S39" s="29">
        <f>+_xlfn.IFNA(VLOOKUP($B39,'1а - drž.sek,drž.sl. i nam.'!$A$13:$AL$104,S$3,FALSE),"")</f>
        <v>0</v>
      </c>
      <c r="T39" s="29">
        <f>+_xlfn.IFNA(VLOOKUP($B39,'1а - drž.sek,drž.sl. i nam.'!$A$13:$AL$104,T$3,FALSE),"")</f>
        <v>0</v>
      </c>
      <c r="U39" s="29">
        <f>+_xlfn.IFNA(VLOOKUP($B39,'1а - drž.sek,drž.sl. i nam.'!$A$13:$AL$104,U$3,FALSE),"")</f>
        <v>0</v>
      </c>
      <c r="V39" s="29">
        <f>+_xlfn.IFNA(VLOOKUP($B39,'1а - drž.sek,drž.sl. i nam.'!$A$13:$AL$104,V$3,FALSE),"")</f>
        <v>0</v>
      </c>
      <c r="W39" s="29">
        <f>+_xlfn.IFNA(VLOOKUP($B39,'1а - drž.sek,drž.sl. i nam.'!$A$13:$AL$104,W$3,FALSE),"")</f>
        <v>0</v>
      </c>
      <c r="X39" s="29">
        <f>+_xlfn.IFNA(VLOOKUP($B39,'1а - drž.sek,drž.sl. i nam.'!$A$13:$AL$104,X$3,FALSE),"")</f>
        <v>0</v>
      </c>
      <c r="Y39" s="29">
        <f>+_xlfn.IFNA(VLOOKUP($B39,'1а - drž.sek,drž.sl. i nam.'!$A$13:$AL$104,Y$3,FALSE),"")</f>
        <v>0</v>
      </c>
      <c r="Z39" s="29">
        <f>+_xlfn.IFNA(VLOOKUP($B39,'1а - drž.sek,drž.sl. i nam.'!$A$13:$AL$104,Z$3,FALSE),"")</f>
        <v>0</v>
      </c>
      <c r="AA39" s="29">
        <f>+_xlfn.IFNA(VLOOKUP($B39,'1а - drž.sek,drž.sl. i nam.'!$A$13:$AL$104,AA$3,FALSE),"")</f>
        <v>0</v>
      </c>
      <c r="AB39" s="29">
        <f>+_xlfn.IFNA(VLOOKUP($B39,'1а - drž.sek,drž.sl. i nam.'!$A$13:$AL$104,AB$3,FALSE),"")</f>
        <v>0</v>
      </c>
      <c r="AC39" s="29">
        <f>+_xlfn.IFNA(VLOOKUP($B39,'1а - drž.sek,drž.sl. i nam.'!$A$13:$AL$104,AC$3,FALSE),"")</f>
        <v>0</v>
      </c>
      <c r="AD39" s="29">
        <f>+IFERROR((W39*'1а - drž.sek,drž.sl. i nam.'!$D$5)/100,"")</f>
        <v>0</v>
      </c>
      <c r="AE39" s="29">
        <f>+IFERROR((X39*'1а - drž.sek,drž.sl. i nam.'!$D$5)/100,"")</f>
        <v>0</v>
      </c>
      <c r="AF39" s="29">
        <f>+IFERROR((AB39*'1а - drž.sek,drž.sl. i nam.'!$D$5)/100,"")</f>
        <v>0</v>
      </c>
      <c r="AG39" s="29">
        <f>+IFERROR((AC39*'1а - drž.sek,drž.sl. i nam.'!$D$5)/100,"")</f>
        <v>0</v>
      </c>
    </row>
    <row r="40" spans="1:33" x14ac:dyDescent="0.2">
      <c r="A40">
        <f t="shared" si="0"/>
        <v>0</v>
      </c>
      <c r="B40">
        <f>+IF(MAX(B$5:B39)+1&lt;=B$1,B39+1,0)</f>
        <v>0</v>
      </c>
      <c r="C40" s="194">
        <f t="shared" si="1"/>
        <v>0</v>
      </c>
      <c r="D40">
        <f t="shared" si="2"/>
        <v>0</v>
      </c>
      <c r="E40" s="194">
        <f t="shared" si="3"/>
        <v>0</v>
      </c>
      <c r="F40" s="194">
        <f t="shared" si="4"/>
        <v>0</v>
      </c>
      <c r="G40">
        <f>IF(B40=0,0,+VLOOKUP($B40,'1а - drž.sek,drž.sl. i nam.'!$A$13:$AL$104,'1а - drž.sek,drž.sl. i nam.'!$AL$1,FALSE))</f>
        <v>0</v>
      </c>
      <c r="H40">
        <f>IF(B40=0,0,+VLOOKUP($B40,'1а - drž.sek,drž.sl. i nam.'!$A$13:D$104,3,FALSE))</f>
        <v>0</v>
      </c>
      <c r="I40">
        <f>IF(B40=0,0,+VLOOKUP($B40,'1а - drž.sek,drž.sl. i nam.'!$A$13:D$104,4,FALSE))</f>
        <v>0</v>
      </c>
      <c r="J40">
        <f>+_xlfn.IFNA(VLOOKUP($B40,'1а - drž.sek,drž.sl. i nam.'!$A$13:$AL$104,J$3,FALSE),"")</f>
        <v>0</v>
      </c>
      <c r="K40">
        <f>+_xlfn.IFNA(VLOOKUP($B40,'1а - drž.sek,drž.sl. i nam.'!$A$13:$AL$104,K$3,FALSE),"")</f>
        <v>0</v>
      </c>
      <c r="L40">
        <f>+_xlfn.IFNA(VLOOKUP($B40,'1а - drž.sek,drž.sl. i nam.'!$A$13:$AL$104,L$3,FALSE),"")</f>
        <v>0</v>
      </c>
      <c r="M40" s="29">
        <f>+_xlfn.IFNA(VLOOKUP($B40,'1а - drž.sek,drž.sl. i nam.'!$A$13:$AL$104,M$3,FALSE),"")</f>
        <v>0</v>
      </c>
      <c r="N40" s="29">
        <f>+_xlfn.IFNA(VLOOKUP($B40,'1а - drž.sek,drž.sl. i nam.'!$A$13:$AL$104,N$3,FALSE),"")</f>
        <v>0</v>
      </c>
      <c r="O40" s="29">
        <f>+_xlfn.IFNA(VLOOKUP($B40,'1а - drž.sek,drž.sl. i nam.'!$A$13:$AL$104,O$3,FALSE),"")</f>
        <v>0</v>
      </c>
      <c r="P40" s="29">
        <f>+_xlfn.IFNA(VLOOKUP($B40,'1а - drž.sek,drž.sl. i nam.'!$A$13:$AL$104,P$3,FALSE),"")</f>
        <v>0</v>
      </c>
      <c r="Q40" s="29">
        <f>+_xlfn.IFNA(VLOOKUP($B40,'1а - drž.sek,drž.sl. i nam.'!$A$13:$AL$104,Q$3,FALSE),"")</f>
        <v>0</v>
      </c>
      <c r="R40" s="29">
        <f>+_xlfn.IFNA(VLOOKUP($B40,'1а - drž.sek,drž.sl. i nam.'!$A$13:$AL$104,R$3,FALSE),"")</f>
        <v>0</v>
      </c>
      <c r="S40" s="29">
        <f>+_xlfn.IFNA(VLOOKUP($B40,'1а - drž.sek,drž.sl. i nam.'!$A$13:$AL$104,S$3,FALSE),"")</f>
        <v>0</v>
      </c>
      <c r="T40" s="29">
        <f>+_xlfn.IFNA(VLOOKUP($B40,'1а - drž.sek,drž.sl. i nam.'!$A$13:$AL$104,T$3,FALSE),"")</f>
        <v>0</v>
      </c>
      <c r="U40" s="29">
        <f>+_xlfn.IFNA(VLOOKUP($B40,'1а - drž.sek,drž.sl. i nam.'!$A$13:$AL$104,U$3,FALSE),"")</f>
        <v>0</v>
      </c>
      <c r="V40" s="29">
        <f>+_xlfn.IFNA(VLOOKUP($B40,'1а - drž.sek,drž.sl. i nam.'!$A$13:$AL$104,V$3,FALSE),"")</f>
        <v>0</v>
      </c>
      <c r="W40" s="29">
        <f>+_xlfn.IFNA(VLOOKUP($B40,'1а - drž.sek,drž.sl. i nam.'!$A$13:$AL$104,W$3,FALSE),"")</f>
        <v>0</v>
      </c>
      <c r="X40" s="29">
        <f>+_xlfn.IFNA(VLOOKUP($B40,'1а - drž.sek,drž.sl. i nam.'!$A$13:$AL$104,X$3,FALSE),"")</f>
        <v>0</v>
      </c>
      <c r="Y40" s="29">
        <f>+_xlfn.IFNA(VLOOKUP($B40,'1а - drž.sek,drž.sl. i nam.'!$A$13:$AL$104,Y$3,FALSE),"")</f>
        <v>0</v>
      </c>
      <c r="Z40" s="29">
        <f>+_xlfn.IFNA(VLOOKUP($B40,'1а - drž.sek,drž.sl. i nam.'!$A$13:$AL$104,Z$3,FALSE),"")</f>
        <v>0</v>
      </c>
      <c r="AA40" s="29">
        <f>+_xlfn.IFNA(VLOOKUP($B40,'1а - drž.sek,drž.sl. i nam.'!$A$13:$AL$104,AA$3,FALSE),"")</f>
        <v>0</v>
      </c>
      <c r="AB40" s="29">
        <f>+_xlfn.IFNA(VLOOKUP($B40,'1а - drž.sek,drž.sl. i nam.'!$A$13:$AL$104,AB$3,FALSE),"")</f>
        <v>0</v>
      </c>
      <c r="AC40" s="29">
        <f>+_xlfn.IFNA(VLOOKUP($B40,'1а - drž.sek,drž.sl. i nam.'!$A$13:$AL$104,AC$3,FALSE),"")</f>
        <v>0</v>
      </c>
      <c r="AD40" s="29">
        <f>+IFERROR((W40*'1а - drž.sek,drž.sl. i nam.'!$D$5)/100,"")</f>
        <v>0</v>
      </c>
      <c r="AE40" s="29">
        <f>+IFERROR((X40*'1а - drž.sek,drž.sl. i nam.'!$D$5)/100,"")</f>
        <v>0</v>
      </c>
      <c r="AF40" s="29">
        <f>+IFERROR((AB40*'1а - drž.sek,drž.sl. i nam.'!$D$5)/100,"")</f>
        <v>0</v>
      </c>
      <c r="AG40" s="29">
        <f>+IFERROR((AC40*'1а - drž.sek,drž.sl. i nam.'!$D$5)/100,"")</f>
        <v>0</v>
      </c>
    </row>
    <row r="41" spans="1:33" x14ac:dyDescent="0.2">
      <c r="A41">
        <f t="shared" si="0"/>
        <v>0</v>
      </c>
      <c r="B41">
        <f>+IF(MAX(B$5:B40)+1&lt;=B$1,B40+1,0)</f>
        <v>0</v>
      </c>
      <c r="C41" s="194">
        <f t="shared" si="1"/>
        <v>0</v>
      </c>
      <c r="D41">
        <f t="shared" si="2"/>
        <v>0</v>
      </c>
      <c r="E41" s="194">
        <f t="shared" si="3"/>
        <v>0</v>
      </c>
      <c r="F41" s="194">
        <f t="shared" si="4"/>
        <v>0</v>
      </c>
      <c r="G41">
        <f>IF(B41=0,0,+VLOOKUP($B41,'1а - drž.sek,drž.sl. i nam.'!$A$13:$AL$104,'1а - drž.sek,drž.sl. i nam.'!$AL$1,FALSE))</f>
        <v>0</v>
      </c>
      <c r="H41">
        <f>IF(B41=0,0,+VLOOKUP($B41,'1а - drž.sek,drž.sl. i nam.'!$A$13:D$104,3,FALSE))</f>
        <v>0</v>
      </c>
      <c r="I41">
        <f>IF(B41=0,0,+VLOOKUP($B41,'1а - drž.sek,drž.sl. i nam.'!$A$13:D$104,4,FALSE))</f>
        <v>0</v>
      </c>
      <c r="J41">
        <f>+_xlfn.IFNA(VLOOKUP($B41,'1а - drž.sek,drž.sl. i nam.'!$A$13:$AL$104,J$3,FALSE),"")</f>
        <v>0</v>
      </c>
      <c r="K41">
        <f>+_xlfn.IFNA(VLOOKUP($B41,'1а - drž.sek,drž.sl. i nam.'!$A$13:$AL$104,K$3,FALSE),"")</f>
        <v>0</v>
      </c>
      <c r="L41">
        <f>+_xlfn.IFNA(VLOOKUP($B41,'1а - drž.sek,drž.sl. i nam.'!$A$13:$AL$104,L$3,FALSE),"")</f>
        <v>0</v>
      </c>
      <c r="M41" s="29">
        <f>+_xlfn.IFNA(VLOOKUP($B41,'1а - drž.sek,drž.sl. i nam.'!$A$13:$AL$104,M$3,FALSE),"")</f>
        <v>0</v>
      </c>
      <c r="N41" s="29">
        <f>+_xlfn.IFNA(VLOOKUP($B41,'1а - drž.sek,drž.sl. i nam.'!$A$13:$AL$104,N$3,FALSE),"")</f>
        <v>0</v>
      </c>
      <c r="O41" s="29">
        <f>+_xlfn.IFNA(VLOOKUP($B41,'1а - drž.sek,drž.sl. i nam.'!$A$13:$AL$104,O$3,FALSE),"")</f>
        <v>0</v>
      </c>
      <c r="P41" s="29">
        <f>+_xlfn.IFNA(VLOOKUP($B41,'1а - drž.sek,drž.sl. i nam.'!$A$13:$AL$104,P$3,FALSE),"")</f>
        <v>0</v>
      </c>
      <c r="Q41" s="29">
        <f>+_xlfn.IFNA(VLOOKUP($B41,'1а - drž.sek,drž.sl. i nam.'!$A$13:$AL$104,Q$3,FALSE),"")</f>
        <v>0</v>
      </c>
      <c r="R41" s="29">
        <f>+_xlfn.IFNA(VLOOKUP($B41,'1а - drž.sek,drž.sl. i nam.'!$A$13:$AL$104,R$3,FALSE),"")</f>
        <v>0</v>
      </c>
      <c r="S41" s="29">
        <f>+_xlfn.IFNA(VLOOKUP($B41,'1а - drž.sek,drž.sl. i nam.'!$A$13:$AL$104,S$3,FALSE),"")</f>
        <v>0</v>
      </c>
      <c r="T41" s="29">
        <f>+_xlfn.IFNA(VLOOKUP($B41,'1а - drž.sek,drž.sl. i nam.'!$A$13:$AL$104,T$3,FALSE),"")</f>
        <v>0</v>
      </c>
      <c r="U41" s="29">
        <f>+_xlfn.IFNA(VLOOKUP($B41,'1а - drž.sek,drž.sl. i nam.'!$A$13:$AL$104,U$3,FALSE),"")</f>
        <v>0</v>
      </c>
      <c r="V41" s="29">
        <f>+_xlfn.IFNA(VLOOKUP($B41,'1а - drž.sek,drž.sl. i nam.'!$A$13:$AL$104,V$3,FALSE),"")</f>
        <v>0</v>
      </c>
      <c r="W41" s="29">
        <f>+_xlfn.IFNA(VLOOKUP($B41,'1а - drž.sek,drž.sl. i nam.'!$A$13:$AL$104,W$3,FALSE),"")</f>
        <v>0</v>
      </c>
      <c r="X41" s="29">
        <f>+_xlfn.IFNA(VLOOKUP($B41,'1а - drž.sek,drž.sl. i nam.'!$A$13:$AL$104,X$3,FALSE),"")</f>
        <v>0</v>
      </c>
      <c r="Y41" s="29">
        <f>+_xlfn.IFNA(VLOOKUP($B41,'1а - drž.sek,drž.sl. i nam.'!$A$13:$AL$104,Y$3,FALSE),"")</f>
        <v>0</v>
      </c>
      <c r="Z41" s="29">
        <f>+_xlfn.IFNA(VLOOKUP($B41,'1а - drž.sek,drž.sl. i nam.'!$A$13:$AL$104,Z$3,FALSE),"")</f>
        <v>0</v>
      </c>
      <c r="AA41" s="29">
        <f>+_xlfn.IFNA(VLOOKUP($B41,'1а - drž.sek,drž.sl. i nam.'!$A$13:$AL$104,AA$3,FALSE),"")</f>
        <v>0</v>
      </c>
      <c r="AB41" s="29">
        <f>+_xlfn.IFNA(VLOOKUP($B41,'1а - drž.sek,drž.sl. i nam.'!$A$13:$AL$104,AB$3,FALSE),"")</f>
        <v>0</v>
      </c>
      <c r="AC41" s="29">
        <f>+_xlfn.IFNA(VLOOKUP($B41,'1а - drž.sek,drž.sl. i nam.'!$A$13:$AL$104,AC$3,FALSE),"")</f>
        <v>0</v>
      </c>
      <c r="AD41" s="29">
        <f>+IFERROR((W41*'1а - drž.sek,drž.sl. i nam.'!$D$5)/100,"")</f>
        <v>0</v>
      </c>
      <c r="AE41" s="29">
        <f>+IFERROR((X41*'1а - drž.sek,drž.sl. i nam.'!$D$5)/100,"")</f>
        <v>0</v>
      </c>
      <c r="AF41" s="29">
        <f>+IFERROR((AB41*'1а - drž.sek,drž.sl. i nam.'!$D$5)/100,"")</f>
        <v>0</v>
      </c>
      <c r="AG41" s="29">
        <f>+IFERROR((AC41*'1а - drž.sek,drž.sl. i nam.'!$D$5)/100,"")</f>
        <v>0</v>
      </c>
    </row>
    <row r="42" spans="1:33" x14ac:dyDescent="0.2">
      <c r="A42">
        <f t="shared" si="0"/>
        <v>0</v>
      </c>
      <c r="B42">
        <f>+IF(MAX(B$5:B41)+1&lt;=B$1,B41+1,0)</f>
        <v>0</v>
      </c>
      <c r="C42" s="194">
        <f t="shared" si="1"/>
        <v>0</v>
      </c>
      <c r="D42">
        <f t="shared" si="2"/>
        <v>0</v>
      </c>
      <c r="E42" s="194">
        <f t="shared" si="3"/>
        <v>0</v>
      </c>
      <c r="F42" s="194">
        <f t="shared" si="4"/>
        <v>0</v>
      </c>
      <c r="G42">
        <f>IF(B42=0,0,+VLOOKUP($B42,'1а - drž.sek,drž.sl. i nam.'!$A$13:$AL$104,'1а - drž.sek,drž.sl. i nam.'!$AL$1,FALSE))</f>
        <v>0</v>
      </c>
      <c r="H42">
        <f>IF(B42=0,0,+VLOOKUP($B42,'1а - drž.sek,drž.sl. i nam.'!$A$13:D$104,3,FALSE))</f>
        <v>0</v>
      </c>
      <c r="I42">
        <f>IF(B42=0,0,+VLOOKUP($B42,'1а - drž.sek,drž.sl. i nam.'!$A$13:D$104,4,FALSE))</f>
        <v>0</v>
      </c>
      <c r="J42">
        <f>+_xlfn.IFNA(VLOOKUP($B42,'1а - drž.sek,drž.sl. i nam.'!$A$13:$AL$104,J$3,FALSE),"")</f>
        <v>0</v>
      </c>
      <c r="K42">
        <f>+_xlfn.IFNA(VLOOKUP($B42,'1а - drž.sek,drž.sl. i nam.'!$A$13:$AL$104,K$3,FALSE),"")</f>
        <v>0</v>
      </c>
      <c r="L42">
        <f>+_xlfn.IFNA(VLOOKUP($B42,'1а - drž.sek,drž.sl. i nam.'!$A$13:$AL$104,L$3,FALSE),"")</f>
        <v>0</v>
      </c>
      <c r="M42" s="29">
        <f>+_xlfn.IFNA(VLOOKUP($B42,'1а - drž.sek,drž.sl. i nam.'!$A$13:$AL$104,M$3,FALSE),"")</f>
        <v>0</v>
      </c>
      <c r="N42" s="29">
        <f>+_xlfn.IFNA(VLOOKUP($B42,'1а - drž.sek,drž.sl. i nam.'!$A$13:$AL$104,N$3,FALSE),"")</f>
        <v>0</v>
      </c>
      <c r="O42" s="29">
        <f>+_xlfn.IFNA(VLOOKUP($B42,'1а - drž.sek,drž.sl. i nam.'!$A$13:$AL$104,O$3,FALSE),"")</f>
        <v>0</v>
      </c>
      <c r="P42" s="29">
        <f>+_xlfn.IFNA(VLOOKUP($B42,'1а - drž.sek,drž.sl. i nam.'!$A$13:$AL$104,P$3,FALSE),"")</f>
        <v>0</v>
      </c>
      <c r="Q42" s="29">
        <f>+_xlfn.IFNA(VLOOKUP($B42,'1а - drž.sek,drž.sl. i nam.'!$A$13:$AL$104,Q$3,FALSE),"")</f>
        <v>0</v>
      </c>
      <c r="R42" s="29">
        <f>+_xlfn.IFNA(VLOOKUP($B42,'1а - drž.sek,drž.sl. i nam.'!$A$13:$AL$104,R$3,FALSE),"")</f>
        <v>0</v>
      </c>
      <c r="S42" s="29">
        <f>+_xlfn.IFNA(VLOOKUP($B42,'1а - drž.sek,drž.sl. i nam.'!$A$13:$AL$104,S$3,FALSE),"")</f>
        <v>0</v>
      </c>
      <c r="T42" s="29">
        <f>+_xlfn.IFNA(VLOOKUP($B42,'1а - drž.sek,drž.sl. i nam.'!$A$13:$AL$104,T$3,FALSE),"")</f>
        <v>0</v>
      </c>
      <c r="U42" s="29">
        <f>+_xlfn.IFNA(VLOOKUP($B42,'1а - drž.sek,drž.sl. i nam.'!$A$13:$AL$104,U$3,FALSE),"")</f>
        <v>0</v>
      </c>
      <c r="V42" s="29">
        <f>+_xlfn.IFNA(VLOOKUP($B42,'1а - drž.sek,drž.sl. i nam.'!$A$13:$AL$104,V$3,FALSE),"")</f>
        <v>0</v>
      </c>
      <c r="W42" s="29">
        <f>+_xlfn.IFNA(VLOOKUP($B42,'1а - drž.sek,drž.sl. i nam.'!$A$13:$AL$104,W$3,FALSE),"")</f>
        <v>0</v>
      </c>
      <c r="X42" s="29">
        <f>+_xlfn.IFNA(VLOOKUP($B42,'1а - drž.sek,drž.sl. i nam.'!$A$13:$AL$104,X$3,FALSE),"")</f>
        <v>0</v>
      </c>
      <c r="Y42" s="29">
        <f>+_xlfn.IFNA(VLOOKUP($B42,'1а - drž.sek,drž.sl. i nam.'!$A$13:$AL$104,Y$3,FALSE),"")</f>
        <v>0</v>
      </c>
      <c r="Z42" s="29">
        <f>+_xlfn.IFNA(VLOOKUP($B42,'1а - drž.sek,drž.sl. i nam.'!$A$13:$AL$104,Z$3,FALSE),"")</f>
        <v>0</v>
      </c>
      <c r="AA42" s="29">
        <f>+_xlfn.IFNA(VLOOKUP($B42,'1а - drž.sek,drž.sl. i nam.'!$A$13:$AL$104,AA$3,FALSE),"")</f>
        <v>0</v>
      </c>
      <c r="AB42" s="29">
        <f>+_xlfn.IFNA(VLOOKUP($B42,'1а - drž.sek,drž.sl. i nam.'!$A$13:$AL$104,AB$3,FALSE),"")</f>
        <v>0</v>
      </c>
      <c r="AC42" s="29">
        <f>+_xlfn.IFNA(VLOOKUP($B42,'1а - drž.sek,drž.sl. i nam.'!$A$13:$AL$104,AC$3,FALSE),"")</f>
        <v>0</v>
      </c>
      <c r="AD42" s="29">
        <f>+IFERROR((W42*'1а - drž.sek,drž.sl. i nam.'!$D$5)/100,"")</f>
        <v>0</v>
      </c>
      <c r="AE42" s="29">
        <f>+IFERROR((X42*'1а - drž.sek,drž.sl. i nam.'!$D$5)/100,"")</f>
        <v>0</v>
      </c>
      <c r="AF42" s="29">
        <f>+IFERROR((AB42*'1а - drž.sek,drž.sl. i nam.'!$D$5)/100,"")</f>
        <v>0</v>
      </c>
      <c r="AG42" s="29">
        <f>+IFERROR((AC42*'1а - drž.sek,drž.sl. i nam.'!$D$5)/100,"")</f>
        <v>0</v>
      </c>
    </row>
    <row r="43" spans="1:33" x14ac:dyDescent="0.2">
      <c r="A43">
        <f t="shared" si="0"/>
        <v>0</v>
      </c>
      <c r="B43">
        <f>+IF(MAX(B$5:B42)+1&lt;=B$1,B42+1,0)</f>
        <v>0</v>
      </c>
      <c r="C43" s="194">
        <f t="shared" si="1"/>
        <v>0</v>
      </c>
      <c r="D43">
        <f t="shared" si="2"/>
        <v>0</v>
      </c>
      <c r="E43" s="194">
        <f t="shared" si="3"/>
        <v>0</v>
      </c>
      <c r="F43" s="194">
        <f t="shared" si="4"/>
        <v>0</v>
      </c>
      <c r="G43">
        <f>IF(B43=0,0,+VLOOKUP($B43,'1а - drž.sek,drž.sl. i nam.'!$A$13:$AL$104,'1а - drž.sek,drž.sl. i nam.'!$AL$1,FALSE))</f>
        <v>0</v>
      </c>
      <c r="H43">
        <f>IF(B43=0,0,+VLOOKUP($B43,'1а - drž.sek,drž.sl. i nam.'!$A$13:D$104,3,FALSE))</f>
        <v>0</v>
      </c>
      <c r="I43">
        <f>IF(B43=0,0,+VLOOKUP($B43,'1а - drž.sek,drž.sl. i nam.'!$A$13:D$104,4,FALSE))</f>
        <v>0</v>
      </c>
      <c r="J43">
        <f>+_xlfn.IFNA(VLOOKUP($B43,'1а - drž.sek,drž.sl. i nam.'!$A$13:$AL$104,J$3,FALSE),"")</f>
        <v>0</v>
      </c>
      <c r="K43">
        <f>+_xlfn.IFNA(VLOOKUP($B43,'1а - drž.sek,drž.sl. i nam.'!$A$13:$AL$104,K$3,FALSE),"")</f>
        <v>0</v>
      </c>
      <c r="L43">
        <f>+_xlfn.IFNA(VLOOKUP($B43,'1а - drž.sek,drž.sl. i nam.'!$A$13:$AL$104,L$3,FALSE),"")</f>
        <v>0</v>
      </c>
      <c r="M43" s="29">
        <f>+_xlfn.IFNA(VLOOKUP($B43,'1а - drž.sek,drž.sl. i nam.'!$A$13:$AL$104,M$3,FALSE),"")</f>
        <v>0</v>
      </c>
      <c r="N43" s="29">
        <f>+_xlfn.IFNA(VLOOKUP($B43,'1а - drž.sek,drž.sl. i nam.'!$A$13:$AL$104,N$3,FALSE),"")</f>
        <v>0</v>
      </c>
      <c r="O43" s="29">
        <f>+_xlfn.IFNA(VLOOKUP($B43,'1а - drž.sek,drž.sl. i nam.'!$A$13:$AL$104,O$3,FALSE),"")</f>
        <v>0</v>
      </c>
      <c r="P43" s="29">
        <f>+_xlfn.IFNA(VLOOKUP($B43,'1а - drž.sek,drž.sl. i nam.'!$A$13:$AL$104,P$3,FALSE),"")</f>
        <v>0</v>
      </c>
      <c r="Q43" s="29">
        <f>+_xlfn.IFNA(VLOOKUP($B43,'1а - drž.sek,drž.sl. i nam.'!$A$13:$AL$104,Q$3,FALSE),"")</f>
        <v>0</v>
      </c>
      <c r="R43" s="29">
        <f>+_xlfn.IFNA(VLOOKUP($B43,'1а - drž.sek,drž.sl. i nam.'!$A$13:$AL$104,R$3,FALSE),"")</f>
        <v>0</v>
      </c>
      <c r="S43" s="29">
        <f>+_xlfn.IFNA(VLOOKUP($B43,'1а - drž.sek,drž.sl. i nam.'!$A$13:$AL$104,S$3,FALSE),"")</f>
        <v>0</v>
      </c>
      <c r="T43" s="29">
        <f>+_xlfn.IFNA(VLOOKUP($B43,'1а - drž.sek,drž.sl. i nam.'!$A$13:$AL$104,T$3,FALSE),"")</f>
        <v>0</v>
      </c>
      <c r="U43" s="29">
        <f>+_xlfn.IFNA(VLOOKUP($B43,'1а - drž.sek,drž.sl. i nam.'!$A$13:$AL$104,U$3,FALSE),"")</f>
        <v>0</v>
      </c>
      <c r="V43" s="29">
        <f>+_xlfn.IFNA(VLOOKUP($B43,'1а - drž.sek,drž.sl. i nam.'!$A$13:$AL$104,V$3,FALSE),"")</f>
        <v>0</v>
      </c>
      <c r="W43" s="29">
        <f>+_xlfn.IFNA(VLOOKUP($B43,'1а - drž.sek,drž.sl. i nam.'!$A$13:$AL$104,W$3,FALSE),"")</f>
        <v>0</v>
      </c>
      <c r="X43" s="29">
        <f>+_xlfn.IFNA(VLOOKUP($B43,'1а - drž.sek,drž.sl. i nam.'!$A$13:$AL$104,X$3,FALSE),"")</f>
        <v>0</v>
      </c>
      <c r="Y43" s="29">
        <f>+_xlfn.IFNA(VLOOKUP($B43,'1а - drž.sek,drž.sl. i nam.'!$A$13:$AL$104,Y$3,FALSE),"")</f>
        <v>0</v>
      </c>
      <c r="Z43" s="29">
        <f>+_xlfn.IFNA(VLOOKUP($B43,'1а - drž.sek,drž.sl. i nam.'!$A$13:$AL$104,Z$3,FALSE),"")</f>
        <v>0</v>
      </c>
      <c r="AA43" s="29">
        <f>+_xlfn.IFNA(VLOOKUP($B43,'1а - drž.sek,drž.sl. i nam.'!$A$13:$AL$104,AA$3,FALSE),"")</f>
        <v>0</v>
      </c>
      <c r="AB43" s="29">
        <f>+_xlfn.IFNA(VLOOKUP($B43,'1а - drž.sek,drž.sl. i nam.'!$A$13:$AL$104,AB$3,FALSE),"")</f>
        <v>0</v>
      </c>
      <c r="AC43" s="29">
        <f>+_xlfn.IFNA(VLOOKUP($B43,'1а - drž.sek,drž.sl. i nam.'!$A$13:$AL$104,AC$3,FALSE),"")</f>
        <v>0</v>
      </c>
      <c r="AD43" s="29">
        <f>+IFERROR((W43*'1а - drž.sek,drž.sl. i nam.'!$D$5)/100,"")</f>
        <v>0</v>
      </c>
      <c r="AE43" s="29">
        <f>+IFERROR((X43*'1а - drž.sek,drž.sl. i nam.'!$D$5)/100,"")</f>
        <v>0</v>
      </c>
      <c r="AF43" s="29">
        <f>+IFERROR((AB43*'1а - drž.sek,drž.sl. i nam.'!$D$5)/100,"")</f>
        <v>0</v>
      </c>
      <c r="AG43" s="29">
        <f>+IFERROR((AC43*'1а - drž.sek,drž.sl. i nam.'!$D$5)/100,"")</f>
        <v>0</v>
      </c>
    </row>
    <row r="44" spans="1:33" x14ac:dyDescent="0.2">
      <c r="A44">
        <f t="shared" si="0"/>
        <v>0</v>
      </c>
      <c r="B44">
        <f>+IF(MAX(B$5:B43)+1&lt;=B$1,B43+1,0)</f>
        <v>0</v>
      </c>
      <c r="C44" s="194">
        <f t="shared" si="1"/>
        <v>0</v>
      </c>
      <c r="D44">
        <f t="shared" si="2"/>
        <v>0</v>
      </c>
      <c r="E44" s="194">
        <f t="shared" si="3"/>
        <v>0</v>
      </c>
      <c r="F44" s="194">
        <f t="shared" si="4"/>
        <v>0</v>
      </c>
      <c r="G44">
        <f>IF(B44=0,0,+VLOOKUP($B44,'1а - drž.sek,drž.sl. i nam.'!$A$13:$AL$104,'1а - drž.sek,drž.sl. i nam.'!$AL$1,FALSE))</f>
        <v>0</v>
      </c>
      <c r="H44">
        <f>IF(B44=0,0,+VLOOKUP($B44,'1а - drž.sek,drž.sl. i nam.'!$A$13:D$104,3,FALSE))</f>
        <v>0</v>
      </c>
      <c r="I44">
        <f>IF(B44=0,0,+VLOOKUP($B44,'1а - drž.sek,drž.sl. i nam.'!$A$13:D$104,4,FALSE))</f>
        <v>0</v>
      </c>
      <c r="J44">
        <f>+_xlfn.IFNA(VLOOKUP($B44,'1а - drž.sek,drž.sl. i nam.'!$A$13:$AL$104,J$3,FALSE),"")</f>
        <v>0</v>
      </c>
      <c r="K44">
        <f>+_xlfn.IFNA(VLOOKUP($B44,'1а - drž.sek,drž.sl. i nam.'!$A$13:$AL$104,K$3,FALSE),"")</f>
        <v>0</v>
      </c>
      <c r="L44">
        <f>+_xlfn.IFNA(VLOOKUP($B44,'1а - drž.sek,drž.sl. i nam.'!$A$13:$AL$104,L$3,FALSE),"")</f>
        <v>0</v>
      </c>
      <c r="M44" s="29">
        <f>+_xlfn.IFNA(VLOOKUP($B44,'1а - drž.sek,drž.sl. i nam.'!$A$13:$AL$104,M$3,FALSE),"")</f>
        <v>0</v>
      </c>
      <c r="N44" s="29">
        <f>+_xlfn.IFNA(VLOOKUP($B44,'1а - drž.sek,drž.sl. i nam.'!$A$13:$AL$104,N$3,FALSE),"")</f>
        <v>0</v>
      </c>
      <c r="O44" s="29">
        <f>+_xlfn.IFNA(VLOOKUP($B44,'1а - drž.sek,drž.sl. i nam.'!$A$13:$AL$104,O$3,FALSE),"")</f>
        <v>0</v>
      </c>
      <c r="P44" s="29">
        <f>+_xlfn.IFNA(VLOOKUP($B44,'1а - drž.sek,drž.sl. i nam.'!$A$13:$AL$104,P$3,FALSE),"")</f>
        <v>0</v>
      </c>
      <c r="Q44" s="29">
        <f>+_xlfn.IFNA(VLOOKUP($B44,'1а - drž.sek,drž.sl. i nam.'!$A$13:$AL$104,Q$3,FALSE),"")</f>
        <v>0</v>
      </c>
      <c r="R44" s="29">
        <f>+_xlfn.IFNA(VLOOKUP($B44,'1а - drž.sek,drž.sl. i nam.'!$A$13:$AL$104,R$3,FALSE),"")</f>
        <v>0</v>
      </c>
      <c r="S44" s="29">
        <f>+_xlfn.IFNA(VLOOKUP($B44,'1а - drž.sek,drž.sl. i nam.'!$A$13:$AL$104,S$3,FALSE),"")</f>
        <v>0</v>
      </c>
      <c r="T44" s="29">
        <f>+_xlfn.IFNA(VLOOKUP($B44,'1а - drž.sek,drž.sl. i nam.'!$A$13:$AL$104,T$3,FALSE),"")</f>
        <v>0</v>
      </c>
      <c r="U44" s="29">
        <f>+_xlfn.IFNA(VLOOKUP($B44,'1а - drž.sek,drž.sl. i nam.'!$A$13:$AL$104,U$3,FALSE),"")</f>
        <v>0</v>
      </c>
      <c r="V44" s="29">
        <f>+_xlfn.IFNA(VLOOKUP($B44,'1а - drž.sek,drž.sl. i nam.'!$A$13:$AL$104,V$3,FALSE),"")</f>
        <v>0</v>
      </c>
      <c r="W44" s="29">
        <f>+_xlfn.IFNA(VLOOKUP($B44,'1а - drž.sek,drž.sl. i nam.'!$A$13:$AL$104,W$3,FALSE),"")</f>
        <v>0</v>
      </c>
      <c r="X44" s="29">
        <f>+_xlfn.IFNA(VLOOKUP($B44,'1а - drž.sek,drž.sl. i nam.'!$A$13:$AL$104,X$3,FALSE),"")</f>
        <v>0</v>
      </c>
      <c r="Y44" s="29">
        <f>+_xlfn.IFNA(VLOOKUP($B44,'1а - drž.sek,drž.sl. i nam.'!$A$13:$AL$104,Y$3,FALSE),"")</f>
        <v>0</v>
      </c>
      <c r="Z44" s="29">
        <f>+_xlfn.IFNA(VLOOKUP($B44,'1а - drž.sek,drž.sl. i nam.'!$A$13:$AL$104,Z$3,FALSE),"")</f>
        <v>0</v>
      </c>
      <c r="AA44" s="29">
        <f>+_xlfn.IFNA(VLOOKUP($B44,'1а - drž.sek,drž.sl. i nam.'!$A$13:$AL$104,AA$3,FALSE),"")</f>
        <v>0</v>
      </c>
      <c r="AB44" s="29">
        <f>+_xlfn.IFNA(VLOOKUP($B44,'1а - drž.sek,drž.sl. i nam.'!$A$13:$AL$104,AB$3,FALSE),"")</f>
        <v>0</v>
      </c>
      <c r="AC44" s="29">
        <f>+_xlfn.IFNA(VLOOKUP($B44,'1а - drž.sek,drž.sl. i nam.'!$A$13:$AL$104,AC$3,FALSE),"")</f>
        <v>0</v>
      </c>
      <c r="AD44" s="29">
        <f>+IFERROR((W44*'1а - drž.sek,drž.sl. i nam.'!$D$5)/100,"")</f>
        <v>0</v>
      </c>
      <c r="AE44" s="29">
        <f>+IFERROR((X44*'1а - drž.sek,drž.sl. i nam.'!$D$5)/100,"")</f>
        <v>0</v>
      </c>
      <c r="AF44" s="29">
        <f>+IFERROR((AB44*'1а - drž.sek,drž.sl. i nam.'!$D$5)/100,"")</f>
        <v>0</v>
      </c>
      <c r="AG44" s="29">
        <f>+IFERROR((AC44*'1а - drž.sek,drž.sl. i nam.'!$D$5)/100,"")</f>
        <v>0</v>
      </c>
    </row>
    <row r="45" spans="1:33" x14ac:dyDescent="0.2">
      <c r="A45">
        <f t="shared" si="0"/>
        <v>0</v>
      </c>
      <c r="B45">
        <f>+IF(MAX(B$5:B44)+1&lt;=B$1,B44+1,0)</f>
        <v>0</v>
      </c>
      <c r="C45" s="194">
        <f t="shared" si="1"/>
        <v>0</v>
      </c>
      <c r="D45">
        <f t="shared" si="2"/>
        <v>0</v>
      </c>
      <c r="E45" s="194">
        <f t="shared" si="3"/>
        <v>0</v>
      </c>
      <c r="F45" s="194">
        <f t="shared" si="4"/>
        <v>0</v>
      </c>
      <c r="G45">
        <f>IF(B45=0,0,+VLOOKUP($B45,'1а - drž.sek,drž.sl. i nam.'!$A$13:$AL$104,'1а - drž.sek,drž.sl. i nam.'!$AL$1,FALSE))</f>
        <v>0</v>
      </c>
      <c r="H45">
        <f>IF(B45=0,0,+VLOOKUP($B45,'1а - drž.sek,drž.sl. i nam.'!$A$13:D$104,3,FALSE))</f>
        <v>0</v>
      </c>
      <c r="I45">
        <f>IF(B45=0,0,+VLOOKUP($B45,'1а - drž.sek,drž.sl. i nam.'!$A$13:D$104,4,FALSE))</f>
        <v>0</v>
      </c>
      <c r="J45">
        <f>+_xlfn.IFNA(VLOOKUP($B45,'1а - drž.sek,drž.sl. i nam.'!$A$13:$AL$104,J$3,FALSE),"")</f>
        <v>0</v>
      </c>
      <c r="K45">
        <f>+_xlfn.IFNA(VLOOKUP($B45,'1а - drž.sek,drž.sl. i nam.'!$A$13:$AL$104,K$3,FALSE),"")</f>
        <v>0</v>
      </c>
      <c r="L45">
        <f>+_xlfn.IFNA(VLOOKUP($B45,'1а - drž.sek,drž.sl. i nam.'!$A$13:$AL$104,L$3,FALSE),"")</f>
        <v>0</v>
      </c>
      <c r="M45" s="29">
        <f>+_xlfn.IFNA(VLOOKUP($B45,'1а - drž.sek,drž.sl. i nam.'!$A$13:$AL$104,M$3,FALSE),"")</f>
        <v>0</v>
      </c>
      <c r="N45" s="29">
        <f>+_xlfn.IFNA(VLOOKUP($B45,'1а - drž.sek,drž.sl. i nam.'!$A$13:$AL$104,N$3,FALSE),"")</f>
        <v>0</v>
      </c>
      <c r="O45" s="29">
        <f>+_xlfn.IFNA(VLOOKUP($B45,'1а - drž.sek,drž.sl. i nam.'!$A$13:$AL$104,O$3,FALSE),"")</f>
        <v>0</v>
      </c>
      <c r="P45" s="29">
        <f>+_xlfn.IFNA(VLOOKUP($B45,'1а - drž.sek,drž.sl. i nam.'!$A$13:$AL$104,P$3,FALSE),"")</f>
        <v>0</v>
      </c>
      <c r="Q45" s="29">
        <f>+_xlfn.IFNA(VLOOKUP($B45,'1а - drž.sek,drž.sl. i nam.'!$A$13:$AL$104,Q$3,FALSE),"")</f>
        <v>0</v>
      </c>
      <c r="R45" s="29">
        <f>+_xlfn.IFNA(VLOOKUP($B45,'1а - drž.sek,drž.sl. i nam.'!$A$13:$AL$104,R$3,FALSE),"")</f>
        <v>0</v>
      </c>
      <c r="S45" s="29">
        <f>+_xlfn.IFNA(VLOOKUP($B45,'1а - drž.sek,drž.sl. i nam.'!$A$13:$AL$104,S$3,FALSE),"")</f>
        <v>0</v>
      </c>
      <c r="T45" s="29">
        <f>+_xlfn.IFNA(VLOOKUP($B45,'1а - drž.sek,drž.sl. i nam.'!$A$13:$AL$104,T$3,FALSE),"")</f>
        <v>0</v>
      </c>
      <c r="U45" s="29">
        <f>+_xlfn.IFNA(VLOOKUP($B45,'1а - drž.sek,drž.sl. i nam.'!$A$13:$AL$104,U$3,FALSE),"")</f>
        <v>0</v>
      </c>
      <c r="V45" s="29">
        <f>+_xlfn.IFNA(VLOOKUP($B45,'1а - drž.sek,drž.sl. i nam.'!$A$13:$AL$104,V$3,FALSE),"")</f>
        <v>0</v>
      </c>
      <c r="W45" s="29">
        <f>+_xlfn.IFNA(VLOOKUP($B45,'1а - drž.sek,drž.sl. i nam.'!$A$13:$AL$104,W$3,FALSE),"")</f>
        <v>0</v>
      </c>
      <c r="X45" s="29">
        <f>+_xlfn.IFNA(VLOOKUP($B45,'1а - drž.sek,drž.sl. i nam.'!$A$13:$AL$104,X$3,FALSE),"")</f>
        <v>0</v>
      </c>
      <c r="Y45" s="29">
        <f>+_xlfn.IFNA(VLOOKUP($B45,'1а - drž.sek,drž.sl. i nam.'!$A$13:$AL$104,Y$3,FALSE),"")</f>
        <v>0</v>
      </c>
      <c r="Z45" s="29">
        <f>+_xlfn.IFNA(VLOOKUP($B45,'1а - drž.sek,drž.sl. i nam.'!$A$13:$AL$104,Z$3,FALSE),"")</f>
        <v>0</v>
      </c>
      <c r="AA45" s="29">
        <f>+_xlfn.IFNA(VLOOKUP($B45,'1а - drž.sek,drž.sl. i nam.'!$A$13:$AL$104,AA$3,FALSE),"")</f>
        <v>0</v>
      </c>
      <c r="AB45" s="29">
        <f>+_xlfn.IFNA(VLOOKUP($B45,'1а - drž.sek,drž.sl. i nam.'!$A$13:$AL$104,AB$3,FALSE),"")</f>
        <v>0</v>
      </c>
      <c r="AC45" s="29">
        <f>+_xlfn.IFNA(VLOOKUP($B45,'1а - drž.sek,drž.sl. i nam.'!$A$13:$AL$104,AC$3,FALSE),"")</f>
        <v>0</v>
      </c>
      <c r="AD45" s="29">
        <f>+IFERROR((W45*'1а - drž.sek,drž.sl. i nam.'!$D$5)/100,"")</f>
        <v>0</v>
      </c>
      <c r="AE45" s="29">
        <f>+IFERROR((X45*'1а - drž.sek,drž.sl. i nam.'!$D$5)/100,"")</f>
        <v>0</v>
      </c>
      <c r="AF45" s="29">
        <f>+IFERROR((AB45*'1а - drž.sek,drž.sl. i nam.'!$D$5)/100,"")</f>
        <v>0</v>
      </c>
      <c r="AG45" s="29">
        <f>+IFERROR((AC45*'1а - drž.sek,drž.sl. i nam.'!$D$5)/100,"")</f>
        <v>0</v>
      </c>
    </row>
    <row r="46" spans="1:33" x14ac:dyDescent="0.2">
      <c r="A46">
        <f t="shared" si="0"/>
        <v>0</v>
      </c>
      <c r="B46">
        <f>+IF(MAX(B$5:B45)+1&lt;=B$1,B45+1,0)</f>
        <v>0</v>
      </c>
      <c r="C46" s="194">
        <f t="shared" si="1"/>
        <v>0</v>
      </c>
      <c r="D46">
        <f t="shared" si="2"/>
        <v>0</v>
      </c>
      <c r="E46" s="194">
        <f t="shared" si="3"/>
        <v>0</v>
      </c>
      <c r="F46" s="194">
        <f t="shared" si="4"/>
        <v>0</v>
      </c>
      <c r="G46">
        <f>IF(B46=0,0,+VLOOKUP($B46,'1а - drž.sek,drž.sl. i nam.'!$A$13:$AL$104,'1а - drž.sek,drž.sl. i nam.'!$AL$1,FALSE))</f>
        <v>0</v>
      </c>
      <c r="H46">
        <f>IF(B46=0,0,+VLOOKUP($B46,'1а - drž.sek,drž.sl. i nam.'!$A$13:D$104,3,FALSE))</f>
        <v>0</v>
      </c>
      <c r="I46">
        <f>IF(B46=0,0,+VLOOKUP($B46,'1а - drž.sek,drž.sl. i nam.'!$A$13:D$104,4,FALSE))</f>
        <v>0</v>
      </c>
      <c r="J46">
        <f>+_xlfn.IFNA(VLOOKUP($B46,'1а - drž.sek,drž.sl. i nam.'!$A$13:$AL$104,J$3,FALSE),"")</f>
        <v>0</v>
      </c>
      <c r="K46">
        <f>+_xlfn.IFNA(VLOOKUP($B46,'1а - drž.sek,drž.sl. i nam.'!$A$13:$AL$104,K$3,FALSE),"")</f>
        <v>0</v>
      </c>
      <c r="L46">
        <f>+_xlfn.IFNA(VLOOKUP($B46,'1а - drž.sek,drž.sl. i nam.'!$A$13:$AL$104,L$3,FALSE),"")</f>
        <v>0</v>
      </c>
      <c r="M46" s="29">
        <f>+_xlfn.IFNA(VLOOKUP($B46,'1а - drž.sek,drž.sl. i nam.'!$A$13:$AL$104,M$3,FALSE),"")</f>
        <v>0</v>
      </c>
      <c r="N46" s="29">
        <f>+_xlfn.IFNA(VLOOKUP($B46,'1а - drž.sek,drž.sl. i nam.'!$A$13:$AL$104,N$3,FALSE),"")</f>
        <v>0</v>
      </c>
      <c r="O46" s="29">
        <f>+_xlfn.IFNA(VLOOKUP($B46,'1а - drž.sek,drž.sl. i nam.'!$A$13:$AL$104,O$3,FALSE),"")</f>
        <v>0</v>
      </c>
      <c r="P46" s="29">
        <f>+_xlfn.IFNA(VLOOKUP($B46,'1а - drž.sek,drž.sl. i nam.'!$A$13:$AL$104,P$3,FALSE),"")</f>
        <v>0</v>
      </c>
      <c r="Q46" s="29">
        <f>+_xlfn.IFNA(VLOOKUP($B46,'1а - drž.sek,drž.sl. i nam.'!$A$13:$AL$104,Q$3,FALSE),"")</f>
        <v>0</v>
      </c>
      <c r="R46" s="29">
        <f>+_xlfn.IFNA(VLOOKUP($B46,'1а - drž.sek,drž.sl. i nam.'!$A$13:$AL$104,R$3,FALSE),"")</f>
        <v>0</v>
      </c>
      <c r="S46" s="29">
        <f>+_xlfn.IFNA(VLOOKUP($B46,'1а - drž.sek,drž.sl. i nam.'!$A$13:$AL$104,S$3,FALSE),"")</f>
        <v>0</v>
      </c>
      <c r="T46" s="29">
        <f>+_xlfn.IFNA(VLOOKUP($B46,'1а - drž.sek,drž.sl. i nam.'!$A$13:$AL$104,T$3,FALSE),"")</f>
        <v>0</v>
      </c>
      <c r="U46" s="29">
        <f>+_xlfn.IFNA(VLOOKUP($B46,'1а - drž.sek,drž.sl. i nam.'!$A$13:$AL$104,U$3,FALSE),"")</f>
        <v>0</v>
      </c>
      <c r="V46" s="29">
        <f>+_xlfn.IFNA(VLOOKUP($B46,'1а - drž.sek,drž.sl. i nam.'!$A$13:$AL$104,V$3,FALSE),"")</f>
        <v>0</v>
      </c>
      <c r="W46" s="29">
        <f>+_xlfn.IFNA(VLOOKUP($B46,'1а - drž.sek,drž.sl. i nam.'!$A$13:$AL$104,W$3,FALSE),"")</f>
        <v>0</v>
      </c>
      <c r="X46" s="29">
        <f>+_xlfn.IFNA(VLOOKUP($B46,'1а - drž.sek,drž.sl. i nam.'!$A$13:$AL$104,X$3,FALSE),"")</f>
        <v>0</v>
      </c>
      <c r="Y46" s="29">
        <f>+_xlfn.IFNA(VLOOKUP($B46,'1а - drž.sek,drž.sl. i nam.'!$A$13:$AL$104,Y$3,FALSE),"")</f>
        <v>0</v>
      </c>
      <c r="Z46" s="29">
        <f>+_xlfn.IFNA(VLOOKUP($B46,'1а - drž.sek,drž.sl. i nam.'!$A$13:$AL$104,Z$3,FALSE),"")</f>
        <v>0</v>
      </c>
      <c r="AA46" s="29">
        <f>+_xlfn.IFNA(VLOOKUP($B46,'1а - drž.sek,drž.sl. i nam.'!$A$13:$AL$104,AA$3,FALSE),"")</f>
        <v>0</v>
      </c>
      <c r="AB46" s="29">
        <f>+_xlfn.IFNA(VLOOKUP($B46,'1а - drž.sek,drž.sl. i nam.'!$A$13:$AL$104,AB$3,FALSE),"")</f>
        <v>0</v>
      </c>
      <c r="AC46" s="29">
        <f>+_xlfn.IFNA(VLOOKUP($B46,'1а - drž.sek,drž.sl. i nam.'!$A$13:$AL$104,AC$3,FALSE),"")</f>
        <v>0</v>
      </c>
      <c r="AD46" s="29">
        <f>+IFERROR((W46*'1а - drž.sek,drž.sl. i nam.'!$D$5)/100,"")</f>
        <v>0</v>
      </c>
      <c r="AE46" s="29">
        <f>+IFERROR((X46*'1а - drž.sek,drž.sl. i nam.'!$D$5)/100,"")</f>
        <v>0</v>
      </c>
      <c r="AF46" s="29">
        <f>+IFERROR((AB46*'1а - drž.sek,drž.sl. i nam.'!$D$5)/100,"")</f>
        <v>0</v>
      </c>
      <c r="AG46" s="29">
        <f>+IFERROR((AC46*'1а - drž.sek,drž.sl. i nam.'!$D$5)/100,"")</f>
        <v>0</v>
      </c>
    </row>
    <row r="47" spans="1:33" x14ac:dyDescent="0.2">
      <c r="A47">
        <f t="shared" si="0"/>
        <v>0</v>
      </c>
      <c r="B47">
        <f>+IF(MAX(B$5:B46)+1&lt;=B$1,B46+1,0)</f>
        <v>0</v>
      </c>
      <c r="C47" s="194">
        <f t="shared" si="1"/>
        <v>0</v>
      </c>
      <c r="D47">
        <f t="shared" si="2"/>
        <v>0</v>
      </c>
      <c r="E47" s="194">
        <f t="shared" si="3"/>
        <v>0</v>
      </c>
      <c r="F47" s="194">
        <f t="shared" si="4"/>
        <v>0</v>
      </c>
      <c r="G47">
        <f>IF(B47=0,0,+VLOOKUP($B47,'1а - drž.sek,drž.sl. i nam.'!$A$13:$AL$104,'1а - drž.sek,drž.sl. i nam.'!$AL$1,FALSE))</f>
        <v>0</v>
      </c>
      <c r="H47">
        <f>IF(B47=0,0,+VLOOKUP($B47,'1а - drž.sek,drž.sl. i nam.'!$A$13:D$104,3,FALSE))</f>
        <v>0</v>
      </c>
      <c r="I47">
        <f>IF(B47=0,0,+VLOOKUP($B47,'1а - drž.sek,drž.sl. i nam.'!$A$13:D$104,4,FALSE))</f>
        <v>0</v>
      </c>
      <c r="J47">
        <f>+_xlfn.IFNA(VLOOKUP($B47,'1а - drž.sek,drž.sl. i nam.'!$A$13:$AL$104,J$3,FALSE),"")</f>
        <v>0</v>
      </c>
      <c r="K47">
        <f>+_xlfn.IFNA(VLOOKUP($B47,'1а - drž.sek,drž.sl. i nam.'!$A$13:$AL$104,K$3,FALSE),"")</f>
        <v>0</v>
      </c>
      <c r="L47">
        <f>+_xlfn.IFNA(VLOOKUP($B47,'1а - drž.sek,drž.sl. i nam.'!$A$13:$AL$104,L$3,FALSE),"")</f>
        <v>0</v>
      </c>
      <c r="M47" s="29">
        <f>+_xlfn.IFNA(VLOOKUP($B47,'1а - drž.sek,drž.sl. i nam.'!$A$13:$AL$104,M$3,FALSE),"")</f>
        <v>0</v>
      </c>
      <c r="N47" s="29">
        <f>+_xlfn.IFNA(VLOOKUP($B47,'1а - drž.sek,drž.sl. i nam.'!$A$13:$AL$104,N$3,FALSE),"")</f>
        <v>0</v>
      </c>
      <c r="O47" s="29">
        <f>+_xlfn.IFNA(VLOOKUP($B47,'1а - drž.sek,drž.sl. i nam.'!$A$13:$AL$104,O$3,FALSE),"")</f>
        <v>0</v>
      </c>
      <c r="P47" s="29">
        <f>+_xlfn.IFNA(VLOOKUP($B47,'1а - drž.sek,drž.sl. i nam.'!$A$13:$AL$104,P$3,FALSE),"")</f>
        <v>0</v>
      </c>
      <c r="Q47" s="29">
        <f>+_xlfn.IFNA(VLOOKUP($B47,'1а - drž.sek,drž.sl. i nam.'!$A$13:$AL$104,Q$3,FALSE),"")</f>
        <v>0</v>
      </c>
      <c r="R47" s="29">
        <f>+_xlfn.IFNA(VLOOKUP($B47,'1а - drž.sek,drž.sl. i nam.'!$A$13:$AL$104,R$3,FALSE),"")</f>
        <v>0</v>
      </c>
      <c r="S47" s="29">
        <f>+_xlfn.IFNA(VLOOKUP($B47,'1а - drž.sek,drž.sl. i nam.'!$A$13:$AL$104,S$3,FALSE),"")</f>
        <v>0</v>
      </c>
      <c r="T47" s="29">
        <f>+_xlfn.IFNA(VLOOKUP($B47,'1а - drž.sek,drž.sl. i nam.'!$A$13:$AL$104,T$3,FALSE),"")</f>
        <v>0</v>
      </c>
      <c r="U47" s="29">
        <f>+_xlfn.IFNA(VLOOKUP($B47,'1а - drž.sek,drž.sl. i nam.'!$A$13:$AL$104,U$3,FALSE),"")</f>
        <v>0</v>
      </c>
      <c r="V47" s="29">
        <f>+_xlfn.IFNA(VLOOKUP($B47,'1а - drž.sek,drž.sl. i nam.'!$A$13:$AL$104,V$3,FALSE),"")</f>
        <v>0</v>
      </c>
      <c r="W47" s="29">
        <f>+_xlfn.IFNA(VLOOKUP($B47,'1а - drž.sek,drž.sl. i nam.'!$A$13:$AL$104,W$3,FALSE),"")</f>
        <v>0</v>
      </c>
      <c r="X47" s="29">
        <f>+_xlfn.IFNA(VLOOKUP($B47,'1а - drž.sek,drž.sl. i nam.'!$A$13:$AL$104,X$3,FALSE),"")</f>
        <v>0</v>
      </c>
      <c r="Y47" s="29">
        <f>+_xlfn.IFNA(VLOOKUP($B47,'1а - drž.sek,drž.sl. i nam.'!$A$13:$AL$104,Y$3,FALSE),"")</f>
        <v>0</v>
      </c>
      <c r="Z47" s="29">
        <f>+_xlfn.IFNA(VLOOKUP($B47,'1а - drž.sek,drž.sl. i nam.'!$A$13:$AL$104,Z$3,FALSE),"")</f>
        <v>0</v>
      </c>
      <c r="AA47" s="29">
        <f>+_xlfn.IFNA(VLOOKUP($B47,'1а - drž.sek,drž.sl. i nam.'!$A$13:$AL$104,AA$3,FALSE),"")</f>
        <v>0</v>
      </c>
      <c r="AB47" s="29">
        <f>+_xlfn.IFNA(VLOOKUP($B47,'1а - drž.sek,drž.sl. i nam.'!$A$13:$AL$104,AB$3,FALSE),"")</f>
        <v>0</v>
      </c>
      <c r="AC47" s="29">
        <f>+_xlfn.IFNA(VLOOKUP($B47,'1а - drž.sek,drž.sl. i nam.'!$A$13:$AL$104,AC$3,FALSE),"")</f>
        <v>0</v>
      </c>
      <c r="AD47" s="29">
        <f>+IFERROR((W47*'1а - drž.sek,drž.sl. i nam.'!$D$5)/100,"")</f>
        <v>0</v>
      </c>
      <c r="AE47" s="29">
        <f>+IFERROR((X47*'1а - drž.sek,drž.sl. i nam.'!$D$5)/100,"")</f>
        <v>0</v>
      </c>
      <c r="AF47" s="29">
        <f>+IFERROR((AB47*'1а - drž.sek,drž.sl. i nam.'!$D$5)/100,"")</f>
        <v>0</v>
      </c>
      <c r="AG47" s="29">
        <f>+IFERROR((AC47*'1а - drž.sek,drž.sl. i nam.'!$D$5)/100,"")</f>
        <v>0</v>
      </c>
    </row>
    <row r="48" spans="1:33" x14ac:dyDescent="0.2">
      <c r="A48">
        <f t="shared" si="0"/>
        <v>0</v>
      </c>
      <c r="B48">
        <f>+IF(MAX(B$5:B47)+1&lt;=B$1,B47+1,0)</f>
        <v>0</v>
      </c>
      <c r="C48" s="194">
        <f t="shared" si="1"/>
        <v>0</v>
      </c>
      <c r="D48">
        <f t="shared" si="2"/>
        <v>0</v>
      </c>
      <c r="E48" s="194">
        <f t="shared" si="3"/>
        <v>0</v>
      </c>
      <c r="F48" s="194">
        <f t="shared" si="4"/>
        <v>0</v>
      </c>
      <c r="G48">
        <f>IF(B48=0,0,+VLOOKUP($B48,'1а - drž.sek,drž.sl. i nam.'!$A$13:$AL$104,'1а - drž.sek,drž.sl. i nam.'!$AL$1,FALSE))</f>
        <v>0</v>
      </c>
      <c r="H48">
        <f>IF(B48=0,0,+VLOOKUP($B48,'1а - drž.sek,drž.sl. i nam.'!$A$13:D$104,3,FALSE))</f>
        <v>0</v>
      </c>
      <c r="I48">
        <f>IF(B48=0,0,+VLOOKUP($B48,'1а - drž.sek,drž.sl. i nam.'!$A$13:D$104,4,FALSE))</f>
        <v>0</v>
      </c>
      <c r="J48">
        <f>+_xlfn.IFNA(VLOOKUP($B48,'1а - drž.sek,drž.sl. i nam.'!$A$13:$AL$104,J$3,FALSE),"")</f>
        <v>0</v>
      </c>
      <c r="K48">
        <f>+_xlfn.IFNA(VLOOKUP($B48,'1а - drž.sek,drž.sl. i nam.'!$A$13:$AL$104,K$3,FALSE),"")</f>
        <v>0</v>
      </c>
      <c r="L48">
        <f>+_xlfn.IFNA(VLOOKUP($B48,'1а - drž.sek,drž.sl. i nam.'!$A$13:$AL$104,L$3,FALSE),"")</f>
        <v>0</v>
      </c>
      <c r="M48" s="29">
        <f>+_xlfn.IFNA(VLOOKUP($B48,'1а - drž.sek,drž.sl. i nam.'!$A$13:$AL$104,M$3,FALSE),"")</f>
        <v>0</v>
      </c>
      <c r="N48" s="29">
        <f>+_xlfn.IFNA(VLOOKUP($B48,'1а - drž.sek,drž.sl. i nam.'!$A$13:$AL$104,N$3,FALSE),"")</f>
        <v>0</v>
      </c>
      <c r="O48" s="29">
        <f>+_xlfn.IFNA(VLOOKUP($B48,'1а - drž.sek,drž.sl. i nam.'!$A$13:$AL$104,O$3,FALSE),"")</f>
        <v>0</v>
      </c>
      <c r="P48" s="29">
        <f>+_xlfn.IFNA(VLOOKUP($B48,'1а - drž.sek,drž.sl. i nam.'!$A$13:$AL$104,P$3,FALSE),"")</f>
        <v>0</v>
      </c>
      <c r="Q48" s="29">
        <f>+_xlfn.IFNA(VLOOKUP($B48,'1а - drž.sek,drž.sl. i nam.'!$A$13:$AL$104,Q$3,FALSE),"")</f>
        <v>0</v>
      </c>
      <c r="R48" s="29">
        <f>+_xlfn.IFNA(VLOOKUP($B48,'1а - drž.sek,drž.sl. i nam.'!$A$13:$AL$104,R$3,FALSE),"")</f>
        <v>0</v>
      </c>
      <c r="S48" s="29">
        <f>+_xlfn.IFNA(VLOOKUP($B48,'1а - drž.sek,drž.sl. i nam.'!$A$13:$AL$104,S$3,FALSE),"")</f>
        <v>0</v>
      </c>
      <c r="T48" s="29">
        <f>+_xlfn.IFNA(VLOOKUP($B48,'1а - drž.sek,drž.sl. i nam.'!$A$13:$AL$104,T$3,FALSE),"")</f>
        <v>0</v>
      </c>
      <c r="U48" s="29">
        <f>+_xlfn.IFNA(VLOOKUP($B48,'1а - drž.sek,drž.sl. i nam.'!$A$13:$AL$104,U$3,FALSE),"")</f>
        <v>0</v>
      </c>
      <c r="V48" s="29">
        <f>+_xlfn.IFNA(VLOOKUP($B48,'1а - drž.sek,drž.sl. i nam.'!$A$13:$AL$104,V$3,FALSE),"")</f>
        <v>0</v>
      </c>
      <c r="W48" s="29">
        <f>+_xlfn.IFNA(VLOOKUP($B48,'1а - drž.sek,drž.sl. i nam.'!$A$13:$AL$104,W$3,FALSE),"")</f>
        <v>0</v>
      </c>
      <c r="X48" s="29">
        <f>+_xlfn.IFNA(VLOOKUP($B48,'1а - drž.sek,drž.sl. i nam.'!$A$13:$AL$104,X$3,FALSE),"")</f>
        <v>0</v>
      </c>
      <c r="Y48" s="29">
        <f>+_xlfn.IFNA(VLOOKUP($B48,'1а - drž.sek,drž.sl. i nam.'!$A$13:$AL$104,Y$3,FALSE),"")</f>
        <v>0</v>
      </c>
      <c r="Z48" s="29">
        <f>+_xlfn.IFNA(VLOOKUP($B48,'1а - drž.sek,drž.sl. i nam.'!$A$13:$AL$104,Z$3,FALSE),"")</f>
        <v>0</v>
      </c>
      <c r="AA48" s="29">
        <f>+_xlfn.IFNA(VLOOKUP($B48,'1а - drž.sek,drž.sl. i nam.'!$A$13:$AL$104,AA$3,FALSE),"")</f>
        <v>0</v>
      </c>
      <c r="AB48" s="29">
        <f>+_xlfn.IFNA(VLOOKUP($B48,'1а - drž.sek,drž.sl. i nam.'!$A$13:$AL$104,AB$3,FALSE),"")</f>
        <v>0</v>
      </c>
      <c r="AC48" s="29">
        <f>+_xlfn.IFNA(VLOOKUP($B48,'1а - drž.sek,drž.sl. i nam.'!$A$13:$AL$104,AC$3,FALSE),"")</f>
        <v>0</v>
      </c>
      <c r="AD48" s="29">
        <f>+IFERROR((W48*'1а - drž.sek,drž.sl. i nam.'!$D$5)/100,"")</f>
        <v>0</v>
      </c>
      <c r="AE48" s="29">
        <f>+IFERROR((X48*'1а - drž.sek,drž.sl. i nam.'!$D$5)/100,"")</f>
        <v>0</v>
      </c>
      <c r="AF48" s="29">
        <f>+IFERROR((AB48*'1а - drž.sek,drž.sl. i nam.'!$D$5)/100,"")</f>
        <v>0</v>
      </c>
      <c r="AG48" s="29">
        <f>+IFERROR((AC48*'1а - drž.sek,drž.sl. i nam.'!$D$5)/100,"")</f>
        <v>0</v>
      </c>
    </row>
    <row r="49" spans="1:33" x14ac:dyDescent="0.2">
      <c r="A49">
        <f t="shared" si="0"/>
        <v>0</v>
      </c>
      <c r="B49">
        <f>+IF(MAX(B$5:B48)+1&lt;=B$1,B48+1,0)</f>
        <v>0</v>
      </c>
      <c r="C49" s="194">
        <f t="shared" si="1"/>
        <v>0</v>
      </c>
      <c r="D49">
        <f t="shared" si="2"/>
        <v>0</v>
      </c>
      <c r="E49" s="194">
        <f t="shared" si="3"/>
        <v>0</v>
      </c>
      <c r="F49" s="194">
        <f t="shared" si="4"/>
        <v>0</v>
      </c>
      <c r="G49">
        <f>IF(B49=0,0,+VLOOKUP($B49,'1а - drž.sek,drž.sl. i nam.'!$A$13:$AL$104,'1а - drž.sek,drž.sl. i nam.'!$AL$1,FALSE))</f>
        <v>0</v>
      </c>
      <c r="H49">
        <f>IF(B49=0,0,+VLOOKUP($B49,'1а - drž.sek,drž.sl. i nam.'!$A$13:D$104,3,FALSE))</f>
        <v>0</v>
      </c>
      <c r="I49">
        <f>IF(B49=0,0,+VLOOKUP($B49,'1а - drž.sek,drž.sl. i nam.'!$A$13:D$104,4,FALSE))</f>
        <v>0</v>
      </c>
      <c r="J49">
        <f>+_xlfn.IFNA(VLOOKUP($B49,'1а - drž.sek,drž.sl. i nam.'!$A$13:$AL$104,J$3,FALSE),"")</f>
        <v>0</v>
      </c>
      <c r="K49">
        <f>+_xlfn.IFNA(VLOOKUP($B49,'1а - drž.sek,drž.sl. i nam.'!$A$13:$AL$104,K$3,FALSE),"")</f>
        <v>0</v>
      </c>
      <c r="L49">
        <f>+_xlfn.IFNA(VLOOKUP($B49,'1а - drž.sek,drž.sl. i nam.'!$A$13:$AL$104,L$3,FALSE),"")</f>
        <v>0</v>
      </c>
      <c r="M49" s="29">
        <f>+_xlfn.IFNA(VLOOKUP($B49,'1а - drž.sek,drž.sl. i nam.'!$A$13:$AL$104,M$3,FALSE),"")</f>
        <v>0</v>
      </c>
      <c r="N49" s="29">
        <f>+_xlfn.IFNA(VLOOKUP($B49,'1а - drž.sek,drž.sl. i nam.'!$A$13:$AL$104,N$3,FALSE),"")</f>
        <v>0</v>
      </c>
      <c r="O49" s="29">
        <f>+_xlfn.IFNA(VLOOKUP($B49,'1а - drž.sek,drž.sl. i nam.'!$A$13:$AL$104,O$3,FALSE),"")</f>
        <v>0</v>
      </c>
      <c r="P49" s="29">
        <f>+_xlfn.IFNA(VLOOKUP($B49,'1а - drž.sek,drž.sl. i nam.'!$A$13:$AL$104,P$3,FALSE),"")</f>
        <v>0</v>
      </c>
      <c r="Q49" s="29">
        <f>+_xlfn.IFNA(VLOOKUP($B49,'1а - drž.sek,drž.sl. i nam.'!$A$13:$AL$104,Q$3,FALSE),"")</f>
        <v>0</v>
      </c>
      <c r="R49" s="29">
        <f>+_xlfn.IFNA(VLOOKUP($B49,'1а - drž.sek,drž.sl. i nam.'!$A$13:$AL$104,R$3,FALSE),"")</f>
        <v>0</v>
      </c>
      <c r="S49" s="29">
        <f>+_xlfn.IFNA(VLOOKUP($B49,'1а - drž.sek,drž.sl. i nam.'!$A$13:$AL$104,S$3,FALSE),"")</f>
        <v>0</v>
      </c>
      <c r="T49" s="29">
        <f>+_xlfn.IFNA(VLOOKUP($B49,'1а - drž.sek,drž.sl. i nam.'!$A$13:$AL$104,T$3,FALSE),"")</f>
        <v>0</v>
      </c>
      <c r="U49" s="29">
        <f>+_xlfn.IFNA(VLOOKUP($B49,'1а - drž.sek,drž.sl. i nam.'!$A$13:$AL$104,U$3,FALSE),"")</f>
        <v>0</v>
      </c>
      <c r="V49" s="29">
        <f>+_xlfn.IFNA(VLOOKUP($B49,'1а - drž.sek,drž.sl. i nam.'!$A$13:$AL$104,V$3,FALSE),"")</f>
        <v>0</v>
      </c>
      <c r="W49" s="29">
        <f>+_xlfn.IFNA(VLOOKUP($B49,'1а - drž.sek,drž.sl. i nam.'!$A$13:$AL$104,W$3,FALSE),"")</f>
        <v>0</v>
      </c>
      <c r="X49" s="29">
        <f>+_xlfn.IFNA(VLOOKUP($B49,'1а - drž.sek,drž.sl. i nam.'!$A$13:$AL$104,X$3,FALSE),"")</f>
        <v>0</v>
      </c>
      <c r="Y49" s="29">
        <f>+_xlfn.IFNA(VLOOKUP($B49,'1а - drž.sek,drž.sl. i nam.'!$A$13:$AL$104,Y$3,FALSE),"")</f>
        <v>0</v>
      </c>
      <c r="Z49" s="29">
        <f>+_xlfn.IFNA(VLOOKUP($B49,'1а - drž.sek,drž.sl. i nam.'!$A$13:$AL$104,Z$3,FALSE),"")</f>
        <v>0</v>
      </c>
      <c r="AA49" s="29">
        <f>+_xlfn.IFNA(VLOOKUP($B49,'1а - drž.sek,drž.sl. i nam.'!$A$13:$AL$104,AA$3,FALSE),"")</f>
        <v>0</v>
      </c>
      <c r="AB49" s="29">
        <f>+_xlfn.IFNA(VLOOKUP($B49,'1а - drž.sek,drž.sl. i nam.'!$A$13:$AL$104,AB$3,FALSE),"")</f>
        <v>0</v>
      </c>
      <c r="AC49" s="29">
        <f>+_xlfn.IFNA(VLOOKUP($B49,'1а - drž.sek,drž.sl. i nam.'!$A$13:$AL$104,AC$3,FALSE),"")</f>
        <v>0</v>
      </c>
      <c r="AD49" s="29">
        <f>+IFERROR((W49*'1а - drž.sek,drž.sl. i nam.'!$D$5)/100,"")</f>
        <v>0</v>
      </c>
      <c r="AE49" s="29">
        <f>+IFERROR((X49*'1а - drž.sek,drž.sl. i nam.'!$D$5)/100,"")</f>
        <v>0</v>
      </c>
      <c r="AF49" s="29">
        <f>+IFERROR((AB49*'1а - drž.sek,drž.sl. i nam.'!$D$5)/100,"")</f>
        <v>0</v>
      </c>
      <c r="AG49" s="29">
        <f>+IFERROR((AC49*'1а - drž.sek,drž.sl. i nam.'!$D$5)/100,"")</f>
        <v>0</v>
      </c>
    </row>
    <row r="50" spans="1:33" x14ac:dyDescent="0.2">
      <c r="A50">
        <f t="shared" si="0"/>
        <v>0</v>
      </c>
      <c r="B50">
        <f>+IF(MAX(B$5:B49)+1&lt;=B$1,B49+1,0)</f>
        <v>0</v>
      </c>
      <c r="C50" s="194">
        <f t="shared" si="1"/>
        <v>0</v>
      </c>
      <c r="D50">
        <f t="shared" si="2"/>
        <v>0</v>
      </c>
      <c r="E50" s="194">
        <f t="shared" si="3"/>
        <v>0</v>
      </c>
      <c r="F50" s="194">
        <f t="shared" si="4"/>
        <v>0</v>
      </c>
      <c r="G50">
        <f>IF(B50=0,0,+VLOOKUP($B50,'1а - drž.sek,drž.sl. i nam.'!$A$13:$AL$104,'1а - drž.sek,drž.sl. i nam.'!$AL$1,FALSE))</f>
        <v>0</v>
      </c>
      <c r="H50">
        <f>IF(B50=0,0,+VLOOKUP($B50,'1а - drž.sek,drž.sl. i nam.'!$A$13:D$104,3,FALSE))</f>
        <v>0</v>
      </c>
      <c r="I50">
        <f>IF(B50=0,0,+VLOOKUP($B50,'1а - drž.sek,drž.sl. i nam.'!$A$13:D$104,4,FALSE))</f>
        <v>0</v>
      </c>
      <c r="J50">
        <f>+_xlfn.IFNA(VLOOKUP($B50,'1а - drž.sek,drž.sl. i nam.'!$A$13:$AL$104,J$3,FALSE),"")</f>
        <v>0</v>
      </c>
      <c r="K50">
        <f>+_xlfn.IFNA(VLOOKUP($B50,'1а - drž.sek,drž.sl. i nam.'!$A$13:$AL$104,K$3,FALSE),"")</f>
        <v>0</v>
      </c>
      <c r="L50">
        <f>+_xlfn.IFNA(VLOOKUP($B50,'1а - drž.sek,drž.sl. i nam.'!$A$13:$AL$104,L$3,FALSE),"")</f>
        <v>0</v>
      </c>
      <c r="M50" s="29">
        <f>+_xlfn.IFNA(VLOOKUP($B50,'1а - drž.sek,drž.sl. i nam.'!$A$13:$AL$104,M$3,FALSE),"")</f>
        <v>0</v>
      </c>
      <c r="N50" s="29">
        <f>+_xlfn.IFNA(VLOOKUP($B50,'1а - drž.sek,drž.sl. i nam.'!$A$13:$AL$104,N$3,FALSE),"")</f>
        <v>0</v>
      </c>
      <c r="O50" s="29">
        <f>+_xlfn.IFNA(VLOOKUP($B50,'1а - drž.sek,drž.sl. i nam.'!$A$13:$AL$104,O$3,FALSE),"")</f>
        <v>0</v>
      </c>
      <c r="P50" s="29">
        <f>+_xlfn.IFNA(VLOOKUP($B50,'1а - drž.sek,drž.sl. i nam.'!$A$13:$AL$104,P$3,FALSE),"")</f>
        <v>0</v>
      </c>
      <c r="Q50" s="29">
        <f>+_xlfn.IFNA(VLOOKUP($B50,'1а - drž.sek,drž.sl. i nam.'!$A$13:$AL$104,Q$3,FALSE),"")</f>
        <v>0</v>
      </c>
      <c r="R50" s="29">
        <f>+_xlfn.IFNA(VLOOKUP($B50,'1а - drž.sek,drž.sl. i nam.'!$A$13:$AL$104,R$3,FALSE),"")</f>
        <v>0</v>
      </c>
      <c r="S50" s="29">
        <f>+_xlfn.IFNA(VLOOKUP($B50,'1а - drž.sek,drž.sl. i nam.'!$A$13:$AL$104,S$3,FALSE),"")</f>
        <v>0</v>
      </c>
      <c r="T50" s="29">
        <f>+_xlfn.IFNA(VLOOKUP($B50,'1а - drž.sek,drž.sl. i nam.'!$A$13:$AL$104,T$3,FALSE),"")</f>
        <v>0</v>
      </c>
      <c r="U50" s="29">
        <f>+_xlfn.IFNA(VLOOKUP($B50,'1а - drž.sek,drž.sl. i nam.'!$A$13:$AL$104,U$3,FALSE),"")</f>
        <v>0</v>
      </c>
      <c r="V50" s="29">
        <f>+_xlfn.IFNA(VLOOKUP($B50,'1а - drž.sek,drž.sl. i nam.'!$A$13:$AL$104,V$3,FALSE),"")</f>
        <v>0</v>
      </c>
      <c r="W50" s="29">
        <f>+_xlfn.IFNA(VLOOKUP($B50,'1а - drž.sek,drž.sl. i nam.'!$A$13:$AL$104,W$3,FALSE),"")</f>
        <v>0</v>
      </c>
      <c r="X50" s="29">
        <f>+_xlfn.IFNA(VLOOKUP($B50,'1а - drž.sek,drž.sl. i nam.'!$A$13:$AL$104,X$3,FALSE),"")</f>
        <v>0</v>
      </c>
      <c r="Y50" s="29">
        <f>+_xlfn.IFNA(VLOOKUP($B50,'1а - drž.sek,drž.sl. i nam.'!$A$13:$AL$104,Y$3,FALSE),"")</f>
        <v>0</v>
      </c>
      <c r="Z50" s="29">
        <f>+_xlfn.IFNA(VLOOKUP($B50,'1а - drž.sek,drž.sl. i nam.'!$A$13:$AL$104,Z$3,FALSE),"")</f>
        <v>0</v>
      </c>
      <c r="AA50" s="29">
        <f>+_xlfn.IFNA(VLOOKUP($B50,'1а - drž.sek,drž.sl. i nam.'!$A$13:$AL$104,AA$3,FALSE),"")</f>
        <v>0</v>
      </c>
      <c r="AB50" s="29">
        <f>+_xlfn.IFNA(VLOOKUP($B50,'1а - drž.sek,drž.sl. i nam.'!$A$13:$AL$104,AB$3,FALSE),"")</f>
        <v>0</v>
      </c>
      <c r="AC50" s="29">
        <f>+_xlfn.IFNA(VLOOKUP($B50,'1а - drž.sek,drž.sl. i nam.'!$A$13:$AL$104,AC$3,FALSE),"")</f>
        <v>0</v>
      </c>
      <c r="AD50" s="29">
        <f>+IFERROR((W50*'1а - drž.sek,drž.sl. i nam.'!$D$5)/100,"")</f>
        <v>0</v>
      </c>
      <c r="AE50" s="29">
        <f>+IFERROR((X50*'1а - drž.sek,drž.sl. i nam.'!$D$5)/100,"")</f>
        <v>0</v>
      </c>
      <c r="AF50" s="29">
        <f>+IFERROR((AB50*'1а - drž.sek,drž.sl. i nam.'!$D$5)/100,"")</f>
        <v>0</v>
      </c>
      <c r="AG50" s="29">
        <f>+IFERROR((AC50*'1а - drž.sek,drž.sl. i nam.'!$D$5)/100,"")</f>
        <v>0</v>
      </c>
    </row>
    <row r="51" spans="1:33" x14ac:dyDescent="0.2">
      <c r="A51">
        <f t="shared" si="0"/>
        <v>0</v>
      </c>
      <c r="B51">
        <f>+IF(MAX(B$5:B50)+1&lt;=B$1,B50+1,0)</f>
        <v>0</v>
      </c>
      <c r="C51" s="194">
        <f t="shared" si="1"/>
        <v>0</v>
      </c>
      <c r="D51">
        <f t="shared" si="2"/>
        <v>0</v>
      </c>
      <c r="E51" s="194">
        <f t="shared" si="3"/>
        <v>0</v>
      </c>
      <c r="F51" s="194">
        <f t="shared" si="4"/>
        <v>0</v>
      </c>
      <c r="G51">
        <f>IF(B51=0,0,+VLOOKUP($B51,'1а - drž.sek,drž.sl. i nam.'!$A$13:$AL$104,'1а - drž.sek,drž.sl. i nam.'!$AL$1,FALSE))</f>
        <v>0</v>
      </c>
      <c r="H51">
        <f>IF(B51=0,0,+VLOOKUP($B51,'1а - drž.sek,drž.sl. i nam.'!$A$13:D$104,3,FALSE))</f>
        <v>0</v>
      </c>
      <c r="I51">
        <f>IF(B51=0,0,+VLOOKUP($B51,'1а - drž.sek,drž.sl. i nam.'!$A$13:D$104,4,FALSE))</f>
        <v>0</v>
      </c>
      <c r="J51">
        <f>+_xlfn.IFNA(VLOOKUP($B51,'1а - drž.sek,drž.sl. i nam.'!$A$13:$AL$104,J$3,FALSE),"")</f>
        <v>0</v>
      </c>
      <c r="K51">
        <f>+_xlfn.IFNA(VLOOKUP($B51,'1а - drž.sek,drž.sl. i nam.'!$A$13:$AL$104,K$3,FALSE),"")</f>
        <v>0</v>
      </c>
      <c r="L51">
        <f>+_xlfn.IFNA(VLOOKUP($B51,'1а - drž.sek,drž.sl. i nam.'!$A$13:$AL$104,L$3,FALSE),"")</f>
        <v>0</v>
      </c>
      <c r="M51" s="29">
        <f>+_xlfn.IFNA(VLOOKUP($B51,'1а - drž.sek,drž.sl. i nam.'!$A$13:$AL$104,M$3,FALSE),"")</f>
        <v>0</v>
      </c>
      <c r="N51" s="29">
        <f>+_xlfn.IFNA(VLOOKUP($B51,'1а - drž.sek,drž.sl. i nam.'!$A$13:$AL$104,N$3,FALSE),"")</f>
        <v>0</v>
      </c>
      <c r="O51" s="29">
        <f>+_xlfn.IFNA(VLOOKUP($B51,'1а - drž.sek,drž.sl. i nam.'!$A$13:$AL$104,O$3,FALSE),"")</f>
        <v>0</v>
      </c>
      <c r="P51" s="29">
        <f>+_xlfn.IFNA(VLOOKUP($B51,'1а - drž.sek,drž.sl. i nam.'!$A$13:$AL$104,P$3,FALSE),"")</f>
        <v>0</v>
      </c>
      <c r="Q51" s="29">
        <f>+_xlfn.IFNA(VLOOKUP($B51,'1а - drž.sek,drž.sl. i nam.'!$A$13:$AL$104,Q$3,FALSE),"")</f>
        <v>0</v>
      </c>
      <c r="R51" s="29">
        <f>+_xlfn.IFNA(VLOOKUP($B51,'1а - drž.sek,drž.sl. i nam.'!$A$13:$AL$104,R$3,FALSE),"")</f>
        <v>0</v>
      </c>
      <c r="S51" s="29">
        <f>+_xlfn.IFNA(VLOOKUP($B51,'1а - drž.sek,drž.sl. i nam.'!$A$13:$AL$104,S$3,FALSE),"")</f>
        <v>0</v>
      </c>
      <c r="T51" s="29">
        <f>+_xlfn.IFNA(VLOOKUP($B51,'1а - drž.sek,drž.sl. i nam.'!$A$13:$AL$104,T$3,FALSE),"")</f>
        <v>0</v>
      </c>
      <c r="U51" s="29">
        <f>+_xlfn.IFNA(VLOOKUP($B51,'1а - drž.sek,drž.sl. i nam.'!$A$13:$AL$104,U$3,FALSE),"")</f>
        <v>0</v>
      </c>
      <c r="V51" s="29">
        <f>+_xlfn.IFNA(VLOOKUP($B51,'1а - drž.sek,drž.sl. i nam.'!$A$13:$AL$104,V$3,FALSE),"")</f>
        <v>0</v>
      </c>
      <c r="W51" s="29">
        <f>+_xlfn.IFNA(VLOOKUP($B51,'1а - drž.sek,drž.sl. i nam.'!$A$13:$AL$104,W$3,FALSE),"")</f>
        <v>0</v>
      </c>
      <c r="X51" s="29">
        <f>+_xlfn.IFNA(VLOOKUP($B51,'1а - drž.sek,drž.sl. i nam.'!$A$13:$AL$104,X$3,FALSE),"")</f>
        <v>0</v>
      </c>
      <c r="Y51" s="29">
        <f>+_xlfn.IFNA(VLOOKUP($B51,'1а - drž.sek,drž.sl. i nam.'!$A$13:$AL$104,Y$3,FALSE),"")</f>
        <v>0</v>
      </c>
      <c r="Z51" s="29">
        <f>+_xlfn.IFNA(VLOOKUP($B51,'1а - drž.sek,drž.sl. i nam.'!$A$13:$AL$104,Z$3,FALSE),"")</f>
        <v>0</v>
      </c>
      <c r="AA51" s="29">
        <f>+_xlfn.IFNA(VLOOKUP($B51,'1а - drž.sek,drž.sl. i nam.'!$A$13:$AL$104,AA$3,FALSE),"")</f>
        <v>0</v>
      </c>
      <c r="AB51" s="29">
        <f>+_xlfn.IFNA(VLOOKUP($B51,'1а - drž.sek,drž.sl. i nam.'!$A$13:$AL$104,AB$3,FALSE),"")</f>
        <v>0</v>
      </c>
      <c r="AC51" s="29">
        <f>+_xlfn.IFNA(VLOOKUP($B51,'1а - drž.sek,drž.sl. i nam.'!$A$13:$AL$104,AC$3,FALSE),"")</f>
        <v>0</v>
      </c>
      <c r="AD51" s="29">
        <f>+IFERROR((W51*'1а - drž.sek,drž.sl. i nam.'!$D$5)/100,"")</f>
        <v>0</v>
      </c>
      <c r="AE51" s="29">
        <f>+IFERROR((X51*'1а - drž.sek,drž.sl. i nam.'!$D$5)/100,"")</f>
        <v>0</v>
      </c>
      <c r="AF51" s="29">
        <f>+IFERROR((AB51*'1а - drž.sek,drž.sl. i nam.'!$D$5)/100,"")</f>
        <v>0</v>
      </c>
      <c r="AG51" s="29">
        <f>+IFERROR((AC51*'1а - drž.sek,drž.sl. i nam.'!$D$5)/100,"")</f>
        <v>0</v>
      </c>
    </row>
    <row r="52" spans="1:33" x14ac:dyDescent="0.2">
      <c r="A52">
        <f t="shared" si="0"/>
        <v>0</v>
      </c>
      <c r="B52">
        <f>+IF(MAX(B$5:B51)+1&lt;=B$1,B51+1,0)</f>
        <v>0</v>
      </c>
      <c r="C52" s="194">
        <f t="shared" si="1"/>
        <v>0</v>
      </c>
      <c r="D52">
        <f t="shared" si="2"/>
        <v>0</v>
      </c>
      <c r="E52" s="194">
        <f t="shared" si="3"/>
        <v>0</v>
      </c>
      <c r="F52" s="194">
        <f t="shared" si="4"/>
        <v>0</v>
      </c>
      <c r="G52">
        <f>IF(B52=0,0,+VLOOKUP($B52,'1а - drž.sek,drž.sl. i nam.'!$A$13:$AL$104,'1а - drž.sek,drž.sl. i nam.'!$AL$1,FALSE))</f>
        <v>0</v>
      </c>
      <c r="H52">
        <f>IF(B52=0,0,+VLOOKUP($B52,'1а - drž.sek,drž.sl. i nam.'!$A$13:D$104,3,FALSE))</f>
        <v>0</v>
      </c>
      <c r="I52">
        <f>IF(B52=0,0,+VLOOKUP($B52,'1а - drž.sek,drž.sl. i nam.'!$A$13:D$104,4,FALSE))</f>
        <v>0</v>
      </c>
      <c r="J52">
        <f>+_xlfn.IFNA(VLOOKUP($B52,'1а - drž.sek,drž.sl. i nam.'!$A$13:$AL$104,J$3,FALSE),"")</f>
        <v>0</v>
      </c>
      <c r="K52">
        <f>+_xlfn.IFNA(VLOOKUP($B52,'1а - drž.sek,drž.sl. i nam.'!$A$13:$AL$104,K$3,FALSE),"")</f>
        <v>0</v>
      </c>
      <c r="L52">
        <f>+_xlfn.IFNA(VLOOKUP($B52,'1а - drž.sek,drž.sl. i nam.'!$A$13:$AL$104,L$3,FALSE),"")</f>
        <v>0</v>
      </c>
      <c r="M52" s="29">
        <f>+_xlfn.IFNA(VLOOKUP($B52,'1а - drž.sek,drž.sl. i nam.'!$A$13:$AL$104,M$3,FALSE),"")</f>
        <v>0</v>
      </c>
      <c r="N52" s="29">
        <f>+_xlfn.IFNA(VLOOKUP($B52,'1а - drž.sek,drž.sl. i nam.'!$A$13:$AL$104,N$3,FALSE),"")</f>
        <v>0</v>
      </c>
      <c r="O52" s="29">
        <f>+_xlfn.IFNA(VLOOKUP($B52,'1а - drž.sek,drž.sl. i nam.'!$A$13:$AL$104,O$3,FALSE),"")</f>
        <v>0</v>
      </c>
      <c r="P52" s="29">
        <f>+_xlfn.IFNA(VLOOKUP($B52,'1а - drž.sek,drž.sl. i nam.'!$A$13:$AL$104,P$3,FALSE),"")</f>
        <v>0</v>
      </c>
      <c r="Q52" s="29">
        <f>+_xlfn.IFNA(VLOOKUP($B52,'1а - drž.sek,drž.sl. i nam.'!$A$13:$AL$104,Q$3,FALSE),"")</f>
        <v>0</v>
      </c>
      <c r="R52" s="29">
        <f>+_xlfn.IFNA(VLOOKUP($B52,'1а - drž.sek,drž.sl. i nam.'!$A$13:$AL$104,R$3,FALSE),"")</f>
        <v>0</v>
      </c>
      <c r="S52" s="29">
        <f>+_xlfn.IFNA(VLOOKUP($B52,'1а - drž.sek,drž.sl. i nam.'!$A$13:$AL$104,S$3,FALSE),"")</f>
        <v>0</v>
      </c>
      <c r="T52" s="29">
        <f>+_xlfn.IFNA(VLOOKUP($B52,'1а - drž.sek,drž.sl. i nam.'!$A$13:$AL$104,T$3,FALSE),"")</f>
        <v>0</v>
      </c>
      <c r="U52" s="29">
        <f>+_xlfn.IFNA(VLOOKUP($B52,'1а - drž.sek,drž.sl. i nam.'!$A$13:$AL$104,U$3,FALSE),"")</f>
        <v>0</v>
      </c>
      <c r="V52" s="29">
        <f>+_xlfn.IFNA(VLOOKUP($B52,'1а - drž.sek,drž.sl. i nam.'!$A$13:$AL$104,V$3,FALSE),"")</f>
        <v>0</v>
      </c>
      <c r="W52" s="29">
        <f>+_xlfn.IFNA(VLOOKUP($B52,'1а - drž.sek,drž.sl. i nam.'!$A$13:$AL$104,W$3,FALSE),"")</f>
        <v>0</v>
      </c>
      <c r="X52" s="29">
        <f>+_xlfn.IFNA(VLOOKUP($B52,'1а - drž.sek,drž.sl. i nam.'!$A$13:$AL$104,X$3,FALSE),"")</f>
        <v>0</v>
      </c>
      <c r="Y52" s="29">
        <f>+_xlfn.IFNA(VLOOKUP($B52,'1а - drž.sek,drž.sl. i nam.'!$A$13:$AL$104,Y$3,FALSE),"")</f>
        <v>0</v>
      </c>
      <c r="Z52" s="29">
        <f>+_xlfn.IFNA(VLOOKUP($B52,'1а - drž.sek,drž.sl. i nam.'!$A$13:$AL$104,Z$3,FALSE),"")</f>
        <v>0</v>
      </c>
      <c r="AA52" s="29">
        <f>+_xlfn.IFNA(VLOOKUP($B52,'1а - drž.sek,drž.sl. i nam.'!$A$13:$AL$104,AA$3,FALSE),"")</f>
        <v>0</v>
      </c>
      <c r="AB52" s="29">
        <f>+_xlfn.IFNA(VLOOKUP($B52,'1а - drž.sek,drž.sl. i nam.'!$A$13:$AL$104,AB$3,FALSE),"")</f>
        <v>0</v>
      </c>
      <c r="AC52" s="29">
        <f>+_xlfn.IFNA(VLOOKUP($B52,'1а - drž.sek,drž.sl. i nam.'!$A$13:$AL$104,AC$3,FALSE),"")</f>
        <v>0</v>
      </c>
      <c r="AD52" s="29">
        <f>+IFERROR((W52*'1а - drž.sek,drž.sl. i nam.'!$D$5)/100,"")</f>
        <v>0</v>
      </c>
      <c r="AE52" s="29">
        <f>+IFERROR((X52*'1а - drž.sek,drž.sl. i nam.'!$D$5)/100,"")</f>
        <v>0</v>
      </c>
      <c r="AF52" s="29">
        <f>+IFERROR((AB52*'1а - drž.sek,drž.sl. i nam.'!$D$5)/100,"")</f>
        <v>0</v>
      </c>
      <c r="AG52" s="29">
        <f>+IFERROR((AC52*'1а - drž.sek,drž.sl. i nam.'!$D$5)/100,"")</f>
        <v>0</v>
      </c>
    </row>
    <row r="53" spans="1:33" x14ac:dyDescent="0.2">
      <c r="A53">
        <f t="shared" si="0"/>
        <v>0</v>
      </c>
      <c r="B53">
        <f>+IF(MAX(B$5:B52)+1&lt;=B$1,B52+1,0)</f>
        <v>0</v>
      </c>
      <c r="C53" s="194">
        <f t="shared" si="1"/>
        <v>0</v>
      </c>
      <c r="D53">
        <f t="shared" si="2"/>
        <v>0</v>
      </c>
      <c r="E53" s="194">
        <f t="shared" si="3"/>
        <v>0</v>
      </c>
      <c r="F53" s="194">
        <f t="shared" si="4"/>
        <v>0</v>
      </c>
      <c r="G53">
        <f>IF(B53=0,0,+VLOOKUP($B53,'1а - drž.sek,drž.sl. i nam.'!$A$13:$AL$104,'1а - drž.sek,drž.sl. i nam.'!$AL$1,FALSE))</f>
        <v>0</v>
      </c>
      <c r="H53">
        <f>IF(B53=0,0,+VLOOKUP($B53,'1а - drž.sek,drž.sl. i nam.'!$A$13:D$104,3,FALSE))</f>
        <v>0</v>
      </c>
      <c r="I53">
        <f>IF(B53=0,0,+VLOOKUP($B53,'1а - drž.sek,drž.sl. i nam.'!$A$13:D$104,4,FALSE))</f>
        <v>0</v>
      </c>
      <c r="J53">
        <f>+_xlfn.IFNA(VLOOKUP($B53,'1а - drž.sek,drž.sl. i nam.'!$A$13:$AL$104,J$3,FALSE),"")</f>
        <v>0</v>
      </c>
      <c r="K53">
        <f>+_xlfn.IFNA(VLOOKUP($B53,'1а - drž.sek,drž.sl. i nam.'!$A$13:$AL$104,K$3,FALSE),"")</f>
        <v>0</v>
      </c>
      <c r="L53">
        <f>+_xlfn.IFNA(VLOOKUP($B53,'1а - drž.sek,drž.sl. i nam.'!$A$13:$AL$104,L$3,FALSE),"")</f>
        <v>0</v>
      </c>
      <c r="M53" s="29">
        <f>+_xlfn.IFNA(VLOOKUP($B53,'1а - drž.sek,drž.sl. i nam.'!$A$13:$AL$104,M$3,FALSE),"")</f>
        <v>0</v>
      </c>
      <c r="N53" s="29">
        <f>+_xlfn.IFNA(VLOOKUP($B53,'1а - drž.sek,drž.sl. i nam.'!$A$13:$AL$104,N$3,FALSE),"")</f>
        <v>0</v>
      </c>
      <c r="O53" s="29">
        <f>+_xlfn.IFNA(VLOOKUP($B53,'1а - drž.sek,drž.sl. i nam.'!$A$13:$AL$104,O$3,FALSE),"")</f>
        <v>0</v>
      </c>
      <c r="P53" s="29">
        <f>+_xlfn.IFNA(VLOOKUP($B53,'1а - drž.sek,drž.sl. i nam.'!$A$13:$AL$104,P$3,FALSE),"")</f>
        <v>0</v>
      </c>
      <c r="Q53" s="29">
        <f>+_xlfn.IFNA(VLOOKUP($B53,'1а - drž.sek,drž.sl. i nam.'!$A$13:$AL$104,Q$3,FALSE),"")</f>
        <v>0</v>
      </c>
      <c r="R53" s="29">
        <f>+_xlfn.IFNA(VLOOKUP($B53,'1а - drž.sek,drž.sl. i nam.'!$A$13:$AL$104,R$3,FALSE),"")</f>
        <v>0</v>
      </c>
      <c r="S53" s="29">
        <f>+_xlfn.IFNA(VLOOKUP($B53,'1а - drž.sek,drž.sl. i nam.'!$A$13:$AL$104,S$3,FALSE),"")</f>
        <v>0</v>
      </c>
      <c r="T53" s="29">
        <f>+_xlfn.IFNA(VLOOKUP($B53,'1а - drž.sek,drž.sl. i nam.'!$A$13:$AL$104,T$3,FALSE),"")</f>
        <v>0</v>
      </c>
      <c r="U53" s="29">
        <f>+_xlfn.IFNA(VLOOKUP($B53,'1а - drž.sek,drž.sl. i nam.'!$A$13:$AL$104,U$3,FALSE),"")</f>
        <v>0</v>
      </c>
      <c r="V53" s="29">
        <f>+_xlfn.IFNA(VLOOKUP($B53,'1а - drž.sek,drž.sl. i nam.'!$A$13:$AL$104,V$3,FALSE),"")</f>
        <v>0</v>
      </c>
      <c r="W53" s="29">
        <f>+_xlfn.IFNA(VLOOKUP($B53,'1а - drž.sek,drž.sl. i nam.'!$A$13:$AL$104,W$3,FALSE),"")</f>
        <v>0</v>
      </c>
      <c r="X53" s="29">
        <f>+_xlfn.IFNA(VLOOKUP($B53,'1а - drž.sek,drž.sl. i nam.'!$A$13:$AL$104,X$3,FALSE),"")</f>
        <v>0</v>
      </c>
      <c r="Y53" s="29">
        <f>+_xlfn.IFNA(VLOOKUP($B53,'1а - drž.sek,drž.sl. i nam.'!$A$13:$AL$104,Y$3,FALSE),"")</f>
        <v>0</v>
      </c>
      <c r="Z53" s="29">
        <f>+_xlfn.IFNA(VLOOKUP($B53,'1а - drž.sek,drž.sl. i nam.'!$A$13:$AL$104,Z$3,FALSE),"")</f>
        <v>0</v>
      </c>
      <c r="AA53" s="29">
        <f>+_xlfn.IFNA(VLOOKUP($B53,'1а - drž.sek,drž.sl. i nam.'!$A$13:$AL$104,AA$3,FALSE),"")</f>
        <v>0</v>
      </c>
      <c r="AB53" s="29">
        <f>+_xlfn.IFNA(VLOOKUP($B53,'1а - drž.sek,drž.sl. i nam.'!$A$13:$AL$104,AB$3,FALSE),"")</f>
        <v>0</v>
      </c>
      <c r="AC53" s="29">
        <f>+_xlfn.IFNA(VLOOKUP($B53,'1а - drž.sek,drž.sl. i nam.'!$A$13:$AL$104,AC$3,FALSE),"")</f>
        <v>0</v>
      </c>
      <c r="AD53" s="29">
        <f>+IFERROR((W53*'1а - drž.sek,drž.sl. i nam.'!$D$5)/100,"")</f>
        <v>0</v>
      </c>
      <c r="AE53" s="29">
        <f>+IFERROR((X53*'1а - drž.sek,drž.sl. i nam.'!$D$5)/100,"")</f>
        <v>0</v>
      </c>
      <c r="AF53" s="29">
        <f>+IFERROR((AB53*'1а - drž.sek,drž.sl. i nam.'!$D$5)/100,"")</f>
        <v>0</v>
      </c>
      <c r="AG53" s="29">
        <f>+IFERROR((AC53*'1а - drž.sek,drž.sl. i nam.'!$D$5)/100,"")</f>
        <v>0</v>
      </c>
    </row>
    <row r="54" spans="1:33" x14ac:dyDescent="0.2">
      <c r="A54">
        <f t="shared" si="0"/>
        <v>0</v>
      </c>
      <c r="B54">
        <f>+IF(MAX(B$5:B53)+1&lt;=B$1,B53+1,0)</f>
        <v>0</v>
      </c>
      <c r="C54" s="194">
        <f t="shared" si="1"/>
        <v>0</v>
      </c>
      <c r="D54">
        <f t="shared" si="2"/>
        <v>0</v>
      </c>
      <c r="E54" s="194">
        <f t="shared" si="3"/>
        <v>0</v>
      </c>
      <c r="F54" s="194">
        <f t="shared" si="4"/>
        <v>0</v>
      </c>
      <c r="G54">
        <f>IF(B54=0,0,+VLOOKUP($B54,'1а - drž.sek,drž.sl. i nam.'!$A$13:$AL$104,'1а - drž.sek,drž.sl. i nam.'!$AL$1,FALSE))</f>
        <v>0</v>
      </c>
      <c r="H54">
        <f>IF(B54=0,0,+VLOOKUP($B54,'1а - drž.sek,drž.sl. i nam.'!$A$13:D$104,3,FALSE))</f>
        <v>0</v>
      </c>
      <c r="I54">
        <f>IF(B54=0,0,+VLOOKUP($B54,'1а - drž.sek,drž.sl. i nam.'!$A$13:D$104,4,FALSE))</f>
        <v>0</v>
      </c>
      <c r="J54">
        <f>+_xlfn.IFNA(VLOOKUP($B54,'1а - drž.sek,drž.sl. i nam.'!$A$13:$AL$104,J$3,FALSE),"")</f>
        <v>0</v>
      </c>
      <c r="K54">
        <f>+_xlfn.IFNA(VLOOKUP($B54,'1а - drž.sek,drž.sl. i nam.'!$A$13:$AL$104,K$3,FALSE),"")</f>
        <v>0</v>
      </c>
      <c r="L54">
        <f>+_xlfn.IFNA(VLOOKUP($B54,'1а - drž.sek,drž.sl. i nam.'!$A$13:$AL$104,L$3,FALSE),"")</f>
        <v>0</v>
      </c>
      <c r="M54" s="29">
        <f>+_xlfn.IFNA(VLOOKUP($B54,'1а - drž.sek,drž.sl. i nam.'!$A$13:$AL$104,M$3,FALSE),"")</f>
        <v>0</v>
      </c>
      <c r="N54" s="29">
        <f>+_xlfn.IFNA(VLOOKUP($B54,'1а - drž.sek,drž.sl. i nam.'!$A$13:$AL$104,N$3,FALSE),"")</f>
        <v>0</v>
      </c>
      <c r="O54" s="29">
        <f>+_xlfn.IFNA(VLOOKUP($B54,'1а - drž.sek,drž.sl. i nam.'!$A$13:$AL$104,O$3,FALSE),"")</f>
        <v>0</v>
      </c>
      <c r="P54" s="29">
        <f>+_xlfn.IFNA(VLOOKUP($B54,'1а - drž.sek,drž.sl. i nam.'!$A$13:$AL$104,P$3,FALSE),"")</f>
        <v>0</v>
      </c>
      <c r="Q54" s="29">
        <f>+_xlfn.IFNA(VLOOKUP($B54,'1а - drž.sek,drž.sl. i nam.'!$A$13:$AL$104,Q$3,FALSE),"")</f>
        <v>0</v>
      </c>
      <c r="R54" s="29">
        <f>+_xlfn.IFNA(VLOOKUP($B54,'1а - drž.sek,drž.sl. i nam.'!$A$13:$AL$104,R$3,FALSE),"")</f>
        <v>0</v>
      </c>
      <c r="S54" s="29">
        <f>+_xlfn.IFNA(VLOOKUP($B54,'1а - drž.sek,drž.sl. i nam.'!$A$13:$AL$104,S$3,FALSE),"")</f>
        <v>0</v>
      </c>
      <c r="T54" s="29">
        <f>+_xlfn.IFNA(VLOOKUP($B54,'1а - drž.sek,drž.sl. i nam.'!$A$13:$AL$104,T$3,FALSE),"")</f>
        <v>0</v>
      </c>
      <c r="U54" s="29">
        <f>+_xlfn.IFNA(VLOOKUP($B54,'1а - drž.sek,drž.sl. i nam.'!$A$13:$AL$104,U$3,FALSE),"")</f>
        <v>0</v>
      </c>
      <c r="V54" s="29">
        <f>+_xlfn.IFNA(VLOOKUP($B54,'1а - drž.sek,drž.sl. i nam.'!$A$13:$AL$104,V$3,FALSE),"")</f>
        <v>0</v>
      </c>
      <c r="W54" s="29">
        <f>+_xlfn.IFNA(VLOOKUP($B54,'1а - drž.sek,drž.sl. i nam.'!$A$13:$AL$104,W$3,FALSE),"")</f>
        <v>0</v>
      </c>
      <c r="X54" s="29">
        <f>+_xlfn.IFNA(VLOOKUP($B54,'1а - drž.sek,drž.sl. i nam.'!$A$13:$AL$104,X$3,FALSE),"")</f>
        <v>0</v>
      </c>
      <c r="Y54" s="29">
        <f>+_xlfn.IFNA(VLOOKUP($B54,'1а - drž.sek,drž.sl. i nam.'!$A$13:$AL$104,Y$3,FALSE),"")</f>
        <v>0</v>
      </c>
      <c r="Z54" s="29">
        <f>+_xlfn.IFNA(VLOOKUP($B54,'1а - drž.sek,drž.sl. i nam.'!$A$13:$AL$104,Z$3,FALSE),"")</f>
        <v>0</v>
      </c>
      <c r="AA54" s="29">
        <f>+_xlfn.IFNA(VLOOKUP($B54,'1а - drž.sek,drž.sl. i nam.'!$A$13:$AL$104,AA$3,FALSE),"")</f>
        <v>0</v>
      </c>
      <c r="AB54" s="29">
        <f>+_xlfn.IFNA(VLOOKUP($B54,'1а - drž.sek,drž.sl. i nam.'!$A$13:$AL$104,AB$3,FALSE),"")</f>
        <v>0</v>
      </c>
      <c r="AC54" s="29">
        <f>+_xlfn.IFNA(VLOOKUP($B54,'1а - drž.sek,drž.sl. i nam.'!$A$13:$AL$104,AC$3,FALSE),"")</f>
        <v>0</v>
      </c>
      <c r="AD54" s="29">
        <f>+IFERROR((W54*'1а - drž.sek,drž.sl. i nam.'!$D$5)/100,"")</f>
        <v>0</v>
      </c>
      <c r="AE54" s="29">
        <f>+IFERROR((X54*'1а - drž.sek,drž.sl. i nam.'!$D$5)/100,"")</f>
        <v>0</v>
      </c>
      <c r="AF54" s="29">
        <f>+IFERROR((AB54*'1а - drž.sek,drž.sl. i nam.'!$D$5)/100,"")</f>
        <v>0</v>
      </c>
      <c r="AG54" s="29">
        <f>+IFERROR((AC54*'1а - drž.sek,drž.sl. i nam.'!$D$5)/100,"")</f>
        <v>0</v>
      </c>
    </row>
    <row r="55" spans="1:33" x14ac:dyDescent="0.2">
      <c r="A55">
        <f t="shared" si="0"/>
        <v>0</v>
      </c>
      <c r="B55">
        <f>+IF(MAX(B$5:B54)+1&lt;=B$1,B54+1,0)</f>
        <v>0</v>
      </c>
      <c r="C55" s="194">
        <f t="shared" si="1"/>
        <v>0</v>
      </c>
      <c r="D55">
        <f t="shared" si="2"/>
        <v>0</v>
      </c>
      <c r="E55" s="194">
        <f t="shared" si="3"/>
        <v>0</v>
      </c>
      <c r="F55" s="194">
        <f t="shared" si="4"/>
        <v>0</v>
      </c>
      <c r="G55">
        <f>IF(B55=0,0,+VLOOKUP($B55,'1а - drž.sek,drž.sl. i nam.'!$A$13:$AL$104,'1а - drž.sek,drž.sl. i nam.'!$AL$1,FALSE))</f>
        <v>0</v>
      </c>
      <c r="H55">
        <f>IF(B55=0,0,+VLOOKUP($B55,'1а - drž.sek,drž.sl. i nam.'!$A$13:D$104,3,FALSE))</f>
        <v>0</v>
      </c>
      <c r="I55">
        <f>IF(B55=0,0,+VLOOKUP($B55,'1а - drž.sek,drž.sl. i nam.'!$A$13:D$104,4,FALSE))</f>
        <v>0</v>
      </c>
      <c r="J55">
        <f>+_xlfn.IFNA(VLOOKUP($B55,'1а - drž.sek,drž.sl. i nam.'!$A$13:$AL$104,J$3,FALSE),"")</f>
        <v>0</v>
      </c>
      <c r="K55">
        <f>+_xlfn.IFNA(VLOOKUP($B55,'1а - drž.sek,drž.sl. i nam.'!$A$13:$AL$104,K$3,FALSE),"")</f>
        <v>0</v>
      </c>
      <c r="L55">
        <f>+_xlfn.IFNA(VLOOKUP($B55,'1а - drž.sek,drž.sl. i nam.'!$A$13:$AL$104,L$3,FALSE),"")</f>
        <v>0</v>
      </c>
      <c r="M55" s="29">
        <f>+_xlfn.IFNA(VLOOKUP($B55,'1а - drž.sek,drž.sl. i nam.'!$A$13:$AL$104,M$3,FALSE),"")</f>
        <v>0</v>
      </c>
      <c r="N55" s="29">
        <f>+_xlfn.IFNA(VLOOKUP($B55,'1а - drž.sek,drž.sl. i nam.'!$A$13:$AL$104,N$3,FALSE),"")</f>
        <v>0</v>
      </c>
      <c r="O55" s="29">
        <f>+_xlfn.IFNA(VLOOKUP($B55,'1а - drž.sek,drž.sl. i nam.'!$A$13:$AL$104,O$3,FALSE),"")</f>
        <v>0</v>
      </c>
      <c r="P55" s="29">
        <f>+_xlfn.IFNA(VLOOKUP($B55,'1а - drž.sek,drž.sl. i nam.'!$A$13:$AL$104,P$3,FALSE),"")</f>
        <v>0</v>
      </c>
      <c r="Q55" s="29">
        <f>+_xlfn.IFNA(VLOOKUP($B55,'1а - drž.sek,drž.sl. i nam.'!$A$13:$AL$104,Q$3,FALSE),"")</f>
        <v>0</v>
      </c>
      <c r="R55" s="29">
        <f>+_xlfn.IFNA(VLOOKUP($B55,'1а - drž.sek,drž.sl. i nam.'!$A$13:$AL$104,R$3,FALSE),"")</f>
        <v>0</v>
      </c>
      <c r="S55" s="29">
        <f>+_xlfn.IFNA(VLOOKUP($B55,'1а - drž.sek,drž.sl. i nam.'!$A$13:$AL$104,S$3,FALSE),"")</f>
        <v>0</v>
      </c>
      <c r="T55" s="29">
        <f>+_xlfn.IFNA(VLOOKUP($B55,'1а - drž.sek,drž.sl. i nam.'!$A$13:$AL$104,T$3,FALSE),"")</f>
        <v>0</v>
      </c>
      <c r="U55" s="29">
        <f>+_xlfn.IFNA(VLOOKUP($B55,'1а - drž.sek,drž.sl. i nam.'!$A$13:$AL$104,U$3,FALSE),"")</f>
        <v>0</v>
      </c>
      <c r="V55" s="29">
        <f>+_xlfn.IFNA(VLOOKUP($B55,'1а - drž.sek,drž.sl. i nam.'!$A$13:$AL$104,V$3,FALSE),"")</f>
        <v>0</v>
      </c>
      <c r="W55" s="29">
        <f>+_xlfn.IFNA(VLOOKUP($B55,'1а - drž.sek,drž.sl. i nam.'!$A$13:$AL$104,W$3,FALSE),"")</f>
        <v>0</v>
      </c>
      <c r="X55" s="29">
        <f>+_xlfn.IFNA(VLOOKUP($B55,'1а - drž.sek,drž.sl. i nam.'!$A$13:$AL$104,X$3,FALSE),"")</f>
        <v>0</v>
      </c>
      <c r="Y55" s="29">
        <f>+_xlfn.IFNA(VLOOKUP($B55,'1а - drž.sek,drž.sl. i nam.'!$A$13:$AL$104,Y$3,FALSE),"")</f>
        <v>0</v>
      </c>
      <c r="Z55" s="29">
        <f>+_xlfn.IFNA(VLOOKUP($B55,'1а - drž.sek,drž.sl. i nam.'!$A$13:$AL$104,Z$3,FALSE),"")</f>
        <v>0</v>
      </c>
      <c r="AA55" s="29">
        <f>+_xlfn.IFNA(VLOOKUP($B55,'1а - drž.sek,drž.sl. i nam.'!$A$13:$AL$104,AA$3,FALSE),"")</f>
        <v>0</v>
      </c>
      <c r="AB55" s="29">
        <f>+_xlfn.IFNA(VLOOKUP($B55,'1а - drž.sek,drž.sl. i nam.'!$A$13:$AL$104,AB$3,FALSE),"")</f>
        <v>0</v>
      </c>
      <c r="AC55" s="29">
        <f>+_xlfn.IFNA(VLOOKUP($B55,'1а - drž.sek,drž.sl. i nam.'!$A$13:$AL$104,AC$3,FALSE),"")</f>
        <v>0</v>
      </c>
      <c r="AD55" s="29">
        <f>+IFERROR((W55*'1а - drž.sek,drž.sl. i nam.'!$D$5)/100,"")</f>
        <v>0</v>
      </c>
      <c r="AE55" s="29">
        <f>+IFERROR((X55*'1а - drž.sek,drž.sl. i nam.'!$D$5)/100,"")</f>
        <v>0</v>
      </c>
      <c r="AF55" s="29">
        <f>+IFERROR((AB55*'1а - drž.sek,drž.sl. i nam.'!$D$5)/100,"")</f>
        <v>0</v>
      </c>
      <c r="AG55" s="29">
        <f>+IFERROR((AC55*'1а - drž.sek,drž.sl. i nam.'!$D$5)/100,"")</f>
        <v>0</v>
      </c>
    </row>
    <row r="56" spans="1:33" x14ac:dyDescent="0.2">
      <c r="A56">
        <f t="shared" si="0"/>
        <v>0</v>
      </c>
      <c r="B56">
        <f>+IF(MAX(B$5:B55)+1&lt;=B$1,B55+1,0)</f>
        <v>0</v>
      </c>
      <c r="C56" s="194">
        <f t="shared" si="1"/>
        <v>0</v>
      </c>
      <c r="D56">
        <f t="shared" si="2"/>
        <v>0</v>
      </c>
      <c r="E56" s="194">
        <f t="shared" si="3"/>
        <v>0</v>
      </c>
      <c r="F56" s="194">
        <f t="shared" si="4"/>
        <v>0</v>
      </c>
      <c r="G56">
        <f>IF(B56=0,0,+VLOOKUP($B56,'1а - drž.sek,drž.sl. i nam.'!$A$13:$AL$104,'1а - drž.sek,drž.sl. i nam.'!$AL$1,FALSE))</f>
        <v>0</v>
      </c>
      <c r="H56">
        <f>IF(B56=0,0,+VLOOKUP($B56,'1а - drž.sek,drž.sl. i nam.'!$A$13:D$104,3,FALSE))</f>
        <v>0</v>
      </c>
      <c r="I56">
        <f>IF(B56=0,0,+VLOOKUP($B56,'1а - drž.sek,drž.sl. i nam.'!$A$13:D$104,4,FALSE))</f>
        <v>0</v>
      </c>
      <c r="J56">
        <f>+_xlfn.IFNA(VLOOKUP($B56,'1а - drž.sek,drž.sl. i nam.'!$A$13:$AL$104,J$3,FALSE),"")</f>
        <v>0</v>
      </c>
      <c r="K56">
        <f>+_xlfn.IFNA(VLOOKUP($B56,'1а - drž.sek,drž.sl. i nam.'!$A$13:$AL$104,K$3,FALSE),"")</f>
        <v>0</v>
      </c>
      <c r="L56">
        <f>+_xlfn.IFNA(VLOOKUP($B56,'1а - drž.sek,drž.sl. i nam.'!$A$13:$AL$104,L$3,FALSE),"")</f>
        <v>0</v>
      </c>
      <c r="M56" s="29">
        <f>+_xlfn.IFNA(VLOOKUP($B56,'1а - drž.sek,drž.sl. i nam.'!$A$13:$AL$104,M$3,FALSE),"")</f>
        <v>0</v>
      </c>
      <c r="N56" s="29">
        <f>+_xlfn.IFNA(VLOOKUP($B56,'1а - drž.sek,drž.sl. i nam.'!$A$13:$AL$104,N$3,FALSE),"")</f>
        <v>0</v>
      </c>
      <c r="O56" s="29">
        <f>+_xlfn.IFNA(VLOOKUP($B56,'1а - drž.sek,drž.sl. i nam.'!$A$13:$AL$104,O$3,FALSE),"")</f>
        <v>0</v>
      </c>
      <c r="P56" s="29">
        <f>+_xlfn.IFNA(VLOOKUP($B56,'1а - drž.sek,drž.sl. i nam.'!$A$13:$AL$104,P$3,FALSE),"")</f>
        <v>0</v>
      </c>
      <c r="Q56" s="29">
        <f>+_xlfn.IFNA(VLOOKUP($B56,'1а - drž.sek,drž.sl. i nam.'!$A$13:$AL$104,Q$3,FALSE),"")</f>
        <v>0</v>
      </c>
      <c r="R56" s="29">
        <f>+_xlfn.IFNA(VLOOKUP($B56,'1а - drž.sek,drž.sl. i nam.'!$A$13:$AL$104,R$3,FALSE),"")</f>
        <v>0</v>
      </c>
      <c r="S56" s="29">
        <f>+_xlfn.IFNA(VLOOKUP($B56,'1а - drž.sek,drž.sl. i nam.'!$A$13:$AL$104,S$3,FALSE),"")</f>
        <v>0</v>
      </c>
      <c r="T56" s="29">
        <f>+_xlfn.IFNA(VLOOKUP($B56,'1а - drž.sek,drž.sl. i nam.'!$A$13:$AL$104,T$3,FALSE),"")</f>
        <v>0</v>
      </c>
      <c r="U56" s="29">
        <f>+_xlfn.IFNA(VLOOKUP($B56,'1а - drž.sek,drž.sl. i nam.'!$A$13:$AL$104,U$3,FALSE),"")</f>
        <v>0</v>
      </c>
      <c r="V56" s="29">
        <f>+_xlfn.IFNA(VLOOKUP($B56,'1а - drž.sek,drž.sl. i nam.'!$A$13:$AL$104,V$3,FALSE),"")</f>
        <v>0</v>
      </c>
      <c r="W56" s="29">
        <f>+_xlfn.IFNA(VLOOKUP($B56,'1а - drž.sek,drž.sl. i nam.'!$A$13:$AL$104,W$3,FALSE),"")</f>
        <v>0</v>
      </c>
      <c r="X56" s="29">
        <f>+_xlfn.IFNA(VLOOKUP($B56,'1а - drž.sek,drž.sl. i nam.'!$A$13:$AL$104,X$3,FALSE),"")</f>
        <v>0</v>
      </c>
      <c r="Y56" s="29">
        <f>+_xlfn.IFNA(VLOOKUP($B56,'1а - drž.sek,drž.sl. i nam.'!$A$13:$AL$104,Y$3,FALSE),"")</f>
        <v>0</v>
      </c>
      <c r="Z56" s="29">
        <f>+_xlfn.IFNA(VLOOKUP($B56,'1а - drž.sek,drž.sl. i nam.'!$A$13:$AL$104,Z$3,FALSE),"")</f>
        <v>0</v>
      </c>
      <c r="AA56" s="29">
        <f>+_xlfn.IFNA(VLOOKUP($B56,'1а - drž.sek,drž.sl. i nam.'!$A$13:$AL$104,AA$3,FALSE),"")</f>
        <v>0</v>
      </c>
      <c r="AB56" s="29">
        <f>+_xlfn.IFNA(VLOOKUP($B56,'1а - drž.sek,drž.sl. i nam.'!$A$13:$AL$104,AB$3,FALSE),"")</f>
        <v>0</v>
      </c>
      <c r="AC56" s="29">
        <f>+_xlfn.IFNA(VLOOKUP($B56,'1а - drž.sek,drž.sl. i nam.'!$A$13:$AL$104,AC$3,FALSE),"")</f>
        <v>0</v>
      </c>
      <c r="AD56" s="29">
        <f>+IFERROR((W56*'1а - drž.sek,drž.sl. i nam.'!$D$5)/100,"")</f>
        <v>0</v>
      </c>
      <c r="AE56" s="29">
        <f>+IFERROR((X56*'1а - drž.sek,drž.sl. i nam.'!$D$5)/100,"")</f>
        <v>0</v>
      </c>
      <c r="AF56" s="29">
        <f>+IFERROR((AB56*'1а - drž.sek,drž.sl. i nam.'!$D$5)/100,"")</f>
        <v>0</v>
      </c>
      <c r="AG56" s="29">
        <f>+IFERROR((AC56*'1а - drž.sek,drž.sl. i nam.'!$D$5)/100,"")</f>
        <v>0</v>
      </c>
    </row>
    <row r="57" spans="1:33" x14ac:dyDescent="0.2">
      <c r="A57">
        <f t="shared" si="0"/>
        <v>0</v>
      </c>
      <c r="B57">
        <f>+IF(MAX(B$5:B56)+1&lt;=B$1,B56+1,0)</f>
        <v>0</v>
      </c>
      <c r="C57" s="194">
        <f t="shared" si="1"/>
        <v>0</v>
      </c>
      <c r="D57">
        <f t="shared" si="2"/>
        <v>0</v>
      </c>
      <c r="E57" s="194">
        <f t="shared" si="3"/>
        <v>0</v>
      </c>
      <c r="F57" s="194">
        <f t="shared" si="4"/>
        <v>0</v>
      </c>
      <c r="G57">
        <f>IF(B57=0,0,+VLOOKUP($B57,'1а - drž.sek,drž.sl. i nam.'!$A$13:$AL$104,'1а - drž.sek,drž.sl. i nam.'!$AL$1,FALSE))</f>
        <v>0</v>
      </c>
      <c r="H57">
        <f>IF(B57=0,0,+VLOOKUP($B57,'1а - drž.sek,drž.sl. i nam.'!$A$13:D$104,3,FALSE))</f>
        <v>0</v>
      </c>
      <c r="I57">
        <f>IF(B57=0,0,+VLOOKUP($B57,'1а - drž.sek,drž.sl. i nam.'!$A$13:D$104,4,FALSE))</f>
        <v>0</v>
      </c>
      <c r="J57">
        <f>+_xlfn.IFNA(VLOOKUP($B57,'1а - drž.sek,drž.sl. i nam.'!$A$13:$AL$104,J$3,FALSE),"")</f>
        <v>0</v>
      </c>
      <c r="K57">
        <f>+_xlfn.IFNA(VLOOKUP($B57,'1а - drž.sek,drž.sl. i nam.'!$A$13:$AL$104,K$3,FALSE),"")</f>
        <v>0</v>
      </c>
      <c r="L57">
        <f>+_xlfn.IFNA(VLOOKUP($B57,'1а - drž.sek,drž.sl. i nam.'!$A$13:$AL$104,L$3,FALSE),"")</f>
        <v>0</v>
      </c>
      <c r="M57" s="29">
        <f>+_xlfn.IFNA(VLOOKUP($B57,'1а - drž.sek,drž.sl. i nam.'!$A$13:$AL$104,M$3,FALSE),"")</f>
        <v>0</v>
      </c>
      <c r="N57" s="29">
        <f>+_xlfn.IFNA(VLOOKUP($B57,'1а - drž.sek,drž.sl. i nam.'!$A$13:$AL$104,N$3,FALSE),"")</f>
        <v>0</v>
      </c>
      <c r="O57" s="29">
        <f>+_xlfn.IFNA(VLOOKUP($B57,'1а - drž.sek,drž.sl. i nam.'!$A$13:$AL$104,O$3,FALSE),"")</f>
        <v>0</v>
      </c>
      <c r="P57" s="29">
        <f>+_xlfn.IFNA(VLOOKUP($B57,'1а - drž.sek,drž.sl. i nam.'!$A$13:$AL$104,P$3,FALSE),"")</f>
        <v>0</v>
      </c>
      <c r="Q57" s="29">
        <f>+_xlfn.IFNA(VLOOKUP($B57,'1а - drž.sek,drž.sl. i nam.'!$A$13:$AL$104,Q$3,FALSE),"")</f>
        <v>0</v>
      </c>
      <c r="R57" s="29">
        <f>+_xlfn.IFNA(VLOOKUP($B57,'1а - drž.sek,drž.sl. i nam.'!$A$13:$AL$104,R$3,FALSE),"")</f>
        <v>0</v>
      </c>
      <c r="S57" s="29">
        <f>+_xlfn.IFNA(VLOOKUP($B57,'1а - drž.sek,drž.sl. i nam.'!$A$13:$AL$104,S$3,FALSE),"")</f>
        <v>0</v>
      </c>
      <c r="T57" s="29">
        <f>+_xlfn.IFNA(VLOOKUP($B57,'1а - drž.sek,drž.sl. i nam.'!$A$13:$AL$104,T$3,FALSE),"")</f>
        <v>0</v>
      </c>
      <c r="U57" s="29">
        <f>+_xlfn.IFNA(VLOOKUP($B57,'1а - drž.sek,drž.sl. i nam.'!$A$13:$AL$104,U$3,FALSE),"")</f>
        <v>0</v>
      </c>
      <c r="V57" s="29">
        <f>+_xlfn.IFNA(VLOOKUP($B57,'1а - drž.sek,drž.sl. i nam.'!$A$13:$AL$104,V$3,FALSE),"")</f>
        <v>0</v>
      </c>
      <c r="W57" s="29">
        <f>+_xlfn.IFNA(VLOOKUP($B57,'1а - drž.sek,drž.sl. i nam.'!$A$13:$AL$104,W$3,FALSE),"")</f>
        <v>0</v>
      </c>
      <c r="X57" s="29">
        <f>+_xlfn.IFNA(VLOOKUP($B57,'1а - drž.sek,drž.sl. i nam.'!$A$13:$AL$104,X$3,FALSE),"")</f>
        <v>0</v>
      </c>
      <c r="Y57" s="29">
        <f>+_xlfn.IFNA(VLOOKUP($B57,'1а - drž.sek,drž.sl. i nam.'!$A$13:$AL$104,Y$3,FALSE),"")</f>
        <v>0</v>
      </c>
      <c r="Z57" s="29">
        <f>+_xlfn.IFNA(VLOOKUP($B57,'1а - drž.sek,drž.sl. i nam.'!$A$13:$AL$104,Z$3,FALSE),"")</f>
        <v>0</v>
      </c>
      <c r="AA57" s="29">
        <f>+_xlfn.IFNA(VLOOKUP($B57,'1а - drž.sek,drž.sl. i nam.'!$A$13:$AL$104,AA$3,FALSE),"")</f>
        <v>0</v>
      </c>
      <c r="AB57" s="29">
        <f>+_xlfn.IFNA(VLOOKUP($B57,'1а - drž.sek,drž.sl. i nam.'!$A$13:$AL$104,AB$3,FALSE),"")</f>
        <v>0</v>
      </c>
      <c r="AC57" s="29">
        <f>+_xlfn.IFNA(VLOOKUP($B57,'1а - drž.sek,drž.sl. i nam.'!$A$13:$AL$104,AC$3,FALSE),"")</f>
        <v>0</v>
      </c>
      <c r="AD57" s="29">
        <f>+IFERROR((W57*'1а - drž.sek,drž.sl. i nam.'!$D$5)/100,"")</f>
        <v>0</v>
      </c>
      <c r="AE57" s="29">
        <f>+IFERROR((X57*'1а - drž.sek,drž.sl. i nam.'!$D$5)/100,"")</f>
        <v>0</v>
      </c>
      <c r="AF57" s="29">
        <f>+IFERROR((AB57*'1а - drž.sek,drž.sl. i nam.'!$D$5)/100,"")</f>
        <v>0</v>
      </c>
      <c r="AG57" s="29">
        <f>+IFERROR((AC57*'1а - drž.sek,drž.sl. i nam.'!$D$5)/100,"")</f>
        <v>0</v>
      </c>
    </row>
    <row r="58" spans="1:33" x14ac:dyDescent="0.2">
      <c r="A58">
        <f t="shared" si="0"/>
        <v>0</v>
      </c>
      <c r="B58">
        <f>+IF(MAX(B$5:B57)+1&lt;=B$1,B57+1,0)</f>
        <v>0</v>
      </c>
      <c r="C58" s="194">
        <f t="shared" si="1"/>
        <v>0</v>
      </c>
      <c r="D58">
        <f t="shared" si="2"/>
        <v>0</v>
      </c>
      <c r="E58" s="194">
        <f t="shared" si="3"/>
        <v>0</v>
      </c>
      <c r="F58" s="194">
        <f t="shared" si="4"/>
        <v>0</v>
      </c>
      <c r="G58">
        <f>IF(B58=0,0,+VLOOKUP($B58,'1а - drž.sek,drž.sl. i nam.'!$A$13:$AL$104,'1а - drž.sek,drž.sl. i nam.'!$AL$1,FALSE))</f>
        <v>0</v>
      </c>
      <c r="H58">
        <f>IF(B58=0,0,+VLOOKUP($B58,'1а - drž.sek,drž.sl. i nam.'!$A$13:D$104,3,FALSE))</f>
        <v>0</v>
      </c>
      <c r="I58">
        <f>IF(B58=0,0,+VLOOKUP($B58,'1а - drž.sek,drž.sl. i nam.'!$A$13:D$104,4,FALSE))</f>
        <v>0</v>
      </c>
      <c r="J58">
        <f>+_xlfn.IFNA(VLOOKUP($B58,'1а - drž.sek,drž.sl. i nam.'!$A$13:$AL$104,J$3,FALSE),"")</f>
        <v>0</v>
      </c>
      <c r="K58">
        <f>+_xlfn.IFNA(VLOOKUP($B58,'1а - drž.sek,drž.sl. i nam.'!$A$13:$AL$104,K$3,FALSE),"")</f>
        <v>0</v>
      </c>
      <c r="L58">
        <f>+_xlfn.IFNA(VLOOKUP($B58,'1а - drž.sek,drž.sl. i nam.'!$A$13:$AL$104,L$3,FALSE),"")</f>
        <v>0</v>
      </c>
      <c r="M58" s="29">
        <f>+_xlfn.IFNA(VLOOKUP($B58,'1а - drž.sek,drž.sl. i nam.'!$A$13:$AL$104,M$3,FALSE),"")</f>
        <v>0</v>
      </c>
      <c r="N58" s="29">
        <f>+_xlfn.IFNA(VLOOKUP($B58,'1а - drž.sek,drž.sl. i nam.'!$A$13:$AL$104,N$3,FALSE),"")</f>
        <v>0</v>
      </c>
      <c r="O58" s="29">
        <f>+_xlfn.IFNA(VLOOKUP($B58,'1а - drž.sek,drž.sl. i nam.'!$A$13:$AL$104,O$3,FALSE),"")</f>
        <v>0</v>
      </c>
      <c r="P58" s="29">
        <f>+_xlfn.IFNA(VLOOKUP($B58,'1а - drž.sek,drž.sl. i nam.'!$A$13:$AL$104,P$3,FALSE),"")</f>
        <v>0</v>
      </c>
      <c r="Q58" s="29">
        <f>+_xlfn.IFNA(VLOOKUP($B58,'1а - drž.sek,drž.sl. i nam.'!$A$13:$AL$104,Q$3,FALSE),"")</f>
        <v>0</v>
      </c>
      <c r="R58" s="29">
        <f>+_xlfn.IFNA(VLOOKUP($B58,'1а - drž.sek,drž.sl. i nam.'!$A$13:$AL$104,R$3,FALSE),"")</f>
        <v>0</v>
      </c>
      <c r="S58" s="29">
        <f>+_xlfn.IFNA(VLOOKUP($B58,'1а - drž.sek,drž.sl. i nam.'!$A$13:$AL$104,S$3,FALSE),"")</f>
        <v>0</v>
      </c>
      <c r="T58" s="29">
        <f>+_xlfn.IFNA(VLOOKUP($B58,'1а - drž.sek,drž.sl. i nam.'!$A$13:$AL$104,T$3,FALSE),"")</f>
        <v>0</v>
      </c>
      <c r="U58" s="29">
        <f>+_xlfn.IFNA(VLOOKUP($B58,'1а - drž.sek,drž.sl. i nam.'!$A$13:$AL$104,U$3,FALSE),"")</f>
        <v>0</v>
      </c>
      <c r="V58" s="29">
        <f>+_xlfn.IFNA(VLOOKUP($B58,'1а - drž.sek,drž.sl. i nam.'!$A$13:$AL$104,V$3,FALSE),"")</f>
        <v>0</v>
      </c>
      <c r="W58" s="29">
        <f>+_xlfn.IFNA(VLOOKUP($B58,'1а - drž.sek,drž.sl. i nam.'!$A$13:$AL$104,W$3,FALSE),"")</f>
        <v>0</v>
      </c>
      <c r="X58" s="29">
        <f>+_xlfn.IFNA(VLOOKUP($B58,'1а - drž.sek,drž.sl. i nam.'!$A$13:$AL$104,X$3,FALSE),"")</f>
        <v>0</v>
      </c>
      <c r="Y58" s="29">
        <f>+_xlfn.IFNA(VLOOKUP($B58,'1а - drž.sek,drž.sl. i nam.'!$A$13:$AL$104,Y$3,FALSE),"")</f>
        <v>0</v>
      </c>
      <c r="Z58" s="29">
        <f>+_xlfn.IFNA(VLOOKUP($B58,'1а - drž.sek,drž.sl. i nam.'!$A$13:$AL$104,Z$3,FALSE),"")</f>
        <v>0</v>
      </c>
      <c r="AA58" s="29">
        <f>+_xlfn.IFNA(VLOOKUP($B58,'1а - drž.sek,drž.sl. i nam.'!$A$13:$AL$104,AA$3,FALSE),"")</f>
        <v>0</v>
      </c>
      <c r="AB58" s="29">
        <f>+_xlfn.IFNA(VLOOKUP($B58,'1а - drž.sek,drž.sl. i nam.'!$A$13:$AL$104,AB$3,FALSE),"")</f>
        <v>0</v>
      </c>
      <c r="AC58" s="29">
        <f>+_xlfn.IFNA(VLOOKUP($B58,'1а - drž.sek,drž.sl. i nam.'!$A$13:$AL$104,AC$3,FALSE),"")</f>
        <v>0</v>
      </c>
      <c r="AD58" s="29">
        <f>+IFERROR((W58*'1а - drž.sek,drž.sl. i nam.'!$D$5)/100,"")</f>
        <v>0</v>
      </c>
      <c r="AE58" s="29">
        <f>+IFERROR((X58*'1а - drž.sek,drž.sl. i nam.'!$D$5)/100,"")</f>
        <v>0</v>
      </c>
      <c r="AF58" s="29">
        <f>+IFERROR((AB58*'1а - drž.sek,drž.sl. i nam.'!$D$5)/100,"")</f>
        <v>0</v>
      </c>
      <c r="AG58" s="29">
        <f>+IFERROR((AC58*'1а - drž.sek,drž.sl. i nam.'!$D$5)/100,"")</f>
        <v>0</v>
      </c>
    </row>
    <row r="59" spans="1:33" x14ac:dyDescent="0.2">
      <c r="A59">
        <f t="shared" si="0"/>
        <v>0</v>
      </c>
      <c r="B59">
        <f>+IF(MAX(B$5:B58)+1&lt;=B$1,B58+1,0)</f>
        <v>0</v>
      </c>
      <c r="C59" s="194">
        <f t="shared" si="1"/>
        <v>0</v>
      </c>
      <c r="D59">
        <f t="shared" si="2"/>
        <v>0</v>
      </c>
      <c r="E59" s="194">
        <f t="shared" si="3"/>
        <v>0</v>
      </c>
      <c r="F59" s="194">
        <f t="shared" si="4"/>
        <v>0</v>
      </c>
      <c r="G59">
        <f>IF(B59=0,0,+VLOOKUP($B59,'1а - drž.sek,drž.sl. i nam.'!$A$13:$AL$104,'1а - drž.sek,drž.sl. i nam.'!$AL$1,FALSE))</f>
        <v>0</v>
      </c>
      <c r="H59">
        <f>IF(B59=0,0,+VLOOKUP($B59,'1а - drž.sek,drž.sl. i nam.'!$A$13:D$104,3,FALSE))</f>
        <v>0</v>
      </c>
      <c r="I59">
        <f>IF(B59=0,0,+VLOOKUP($B59,'1а - drž.sek,drž.sl. i nam.'!$A$13:D$104,4,FALSE))</f>
        <v>0</v>
      </c>
      <c r="J59">
        <f>+_xlfn.IFNA(VLOOKUP($B59,'1а - drž.sek,drž.sl. i nam.'!$A$13:$AL$104,J$3,FALSE),"")</f>
        <v>0</v>
      </c>
      <c r="K59">
        <f>+_xlfn.IFNA(VLOOKUP($B59,'1а - drž.sek,drž.sl. i nam.'!$A$13:$AL$104,K$3,FALSE),"")</f>
        <v>0</v>
      </c>
      <c r="L59">
        <f>+_xlfn.IFNA(VLOOKUP($B59,'1а - drž.sek,drž.sl. i nam.'!$A$13:$AL$104,L$3,FALSE),"")</f>
        <v>0</v>
      </c>
      <c r="M59" s="29">
        <f>+_xlfn.IFNA(VLOOKUP($B59,'1а - drž.sek,drž.sl. i nam.'!$A$13:$AL$104,M$3,FALSE),"")</f>
        <v>0</v>
      </c>
      <c r="N59" s="29">
        <f>+_xlfn.IFNA(VLOOKUP($B59,'1а - drž.sek,drž.sl. i nam.'!$A$13:$AL$104,N$3,FALSE),"")</f>
        <v>0</v>
      </c>
      <c r="O59" s="29">
        <f>+_xlfn.IFNA(VLOOKUP($B59,'1а - drž.sek,drž.sl. i nam.'!$A$13:$AL$104,O$3,FALSE),"")</f>
        <v>0</v>
      </c>
      <c r="P59" s="29">
        <f>+_xlfn.IFNA(VLOOKUP($B59,'1а - drž.sek,drž.sl. i nam.'!$A$13:$AL$104,P$3,FALSE),"")</f>
        <v>0</v>
      </c>
      <c r="Q59" s="29">
        <f>+_xlfn.IFNA(VLOOKUP($B59,'1а - drž.sek,drž.sl. i nam.'!$A$13:$AL$104,Q$3,FALSE),"")</f>
        <v>0</v>
      </c>
      <c r="R59" s="29">
        <f>+_xlfn.IFNA(VLOOKUP($B59,'1а - drž.sek,drž.sl. i nam.'!$A$13:$AL$104,R$3,FALSE),"")</f>
        <v>0</v>
      </c>
      <c r="S59" s="29">
        <f>+_xlfn.IFNA(VLOOKUP($B59,'1а - drž.sek,drž.sl. i nam.'!$A$13:$AL$104,S$3,FALSE),"")</f>
        <v>0</v>
      </c>
      <c r="T59" s="29">
        <f>+_xlfn.IFNA(VLOOKUP($B59,'1а - drž.sek,drž.sl. i nam.'!$A$13:$AL$104,T$3,FALSE),"")</f>
        <v>0</v>
      </c>
      <c r="U59" s="29">
        <f>+_xlfn.IFNA(VLOOKUP($B59,'1а - drž.sek,drž.sl. i nam.'!$A$13:$AL$104,U$3,FALSE),"")</f>
        <v>0</v>
      </c>
      <c r="V59" s="29">
        <f>+_xlfn.IFNA(VLOOKUP($B59,'1а - drž.sek,drž.sl. i nam.'!$A$13:$AL$104,V$3,FALSE),"")</f>
        <v>0</v>
      </c>
      <c r="W59" s="29">
        <f>+_xlfn.IFNA(VLOOKUP($B59,'1а - drž.sek,drž.sl. i nam.'!$A$13:$AL$104,W$3,FALSE),"")</f>
        <v>0</v>
      </c>
      <c r="X59" s="29">
        <f>+_xlfn.IFNA(VLOOKUP($B59,'1а - drž.sek,drž.sl. i nam.'!$A$13:$AL$104,X$3,FALSE),"")</f>
        <v>0</v>
      </c>
      <c r="Y59" s="29">
        <f>+_xlfn.IFNA(VLOOKUP($B59,'1а - drž.sek,drž.sl. i nam.'!$A$13:$AL$104,Y$3,FALSE),"")</f>
        <v>0</v>
      </c>
      <c r="Z59" s="29">
        <f>+_xlfn.IFNA(VLOOKUP($B59,'1а - drž.sek,drž.sl. i nam.'!$A$13:$AL$104,Z$3,FALSE),"")</f>
        <v>0</v>
      </c>
      <c r="AA59" s="29">
        <f>+_xlfn.IFNA(VLOOKUP($B59,'1а - drž.sek,drž.sl. i nam.'!$A$13:$AL$104,AA$3,FALSE),"")</f>
        <v>0</v>
      </c>
      <c r="AB59" s="29">
        <f>+_xlfn.IFNA(VLOOKUP($B59,'1а - drž.sek,drž.sl. i nam.'!$A$13:$AL$104,AB$3,FALSE),"")</f>
        <v>0</v>
      </c>
      <c r="AC59" s="29">
        <f>+_xlfn.IFNA(VLOOKUP($B59,'1а - drž.sek,drž.sl. i nam.'!$A$13:$AL$104,AC$3,FALSE),"")</f>
        <v>0</v>
      </c>
      <c r="AD59" s="29">
        <f>+IFERROR((W59*'1а - drž.sek,drž.sl. i nam.'!$D$5)/100,"")</f>
        <v>0</v>
      </c>
      <c r="AE59" s="29">
        <f>+IFERROR((X59*'1а - drž.sek,drž.sl. i nam.'!$D$5)/100,"")</f>
        <v>0</v>
      </c>
      <c r="AF59" s="29">
        <f>+IFERROR((AB59*'1а - drž.sek,drž.sl. i nam.'!$D$5)/100,"")</f>
        <v>0</v>
      </c>
      <c r="AG59" s="29">
        <f>+IFERROR((AC59*'1а - drž.sek,drž.sl. i nam.'!$D$5)/100,"")</f>
        <v>0</v>
      </c>
    </row>
    <row r="60" spans="1:33" x14ac:dyDescent="0.2">
      <c r="A60">
        <f t="shared" si="0"/>
        <v>0</v>
      </c>
      <c r="B60">
        <f>+IF(MAX(B$5:B59)+1&lt;=B$1,B59+1,0)</f>
        <v>0</v>
      </c>
      <c r="C60" s="194">
        <f t="shared" si="1"/>
        <v>0</v>
      </c>
      <c r="D60">
        <f t="shared" si="2"/>
        <v>0</v>
      </c>
      <c r="E60" s="194">
        <f t="shared" si="3"/>
        <v>0</v>
      </c>
      <c r="F60" s="194">
        <f t="shared" si="4"/>
        <v>0</v>
      </c>
      <c r="G60">
        <f>IF(B60=0,0,+VLOOKUP($B60,'1а - drž.sek,drž.sl. i nam.'!$A$13:$AL$104,'1а - drž.sek,drž.sl. i nam.'!$AL$1,FALSE))</f>
        <v>0</v>
      </c>
      <c r="H60">
        <f>IF(B60=0,0,+VLOOKUP($B60,'1а - drž.sek,drž.sl. i nam.'!$A$13:D$104,3,FALSE))</f>
        <v>0</v>
      </c>
      <c r="I60">
        <f>IF(B60=0,0,+VLOOKUP($B60,'1а - drž.sek,drž.sl. i nam.'!$A$13:D$104,4,FALSE))</f>
        <v>0</v>
      </c>
      <c r="J60">
        <f>+_xlfn.IFNA(VLOOKUP($B60,'1а - drž.sek,drž.sl. i nam.'!$A$13:$AL$104,J$3,FALSE),"")</f>
        <v>0</v>
      </c>
      <c r="K60">
        <f>+_xlfn.IFNA(VLOOKUP($B60,'1а - drž.sek,drž.sl. i nam.'!$A$13:$AL$104,K$3,FALSE),"")</f>
        <v>0</v>
      </c>
      <c r="L60">
        <f>+_xlfn.IFNA(VLOOKUP($B60,'1а - drž.sek,drž.sl. i nam.'!$A$13:$AL$104,L$3,FALSE),"")</f>
        <v>0</v>
      </c>
      <c r="M60" s="29">
        <f>+_xlfn.IFNA(VLOOKUP($B60,'1а - drž.sek,drž.sl. i nam.'!$A$13:$AL$104,M$3,FALSE),"")</f>
        <v>0</v>
      </c>
      <c r="N60" s="29">
        <f>+_xlfn.IFNA(VLOOKUP($B60,'1а - drž.sek,drž.sl. i nam.'!$A$13:$AL$104,N$3,FALSE),"")</f>
        <v>0</v>
      </c>
      <c r="O60" s="29">
        <f>+_xlfn.IFNA(VLOOKUP($B60,'1а - drž.sek,drž.sl. i nam.'!$A$13:$AL$104,O$3,FALSE),"")</f>
        <v>0</v>
      </c>
      <c r="P60" s="29">
        <f>+_xlfn.IFNA(VLOOKUP($B60,'1а - drž.sek,drž.sl. i nam.'!$A$13:$AL$104,P$3,FALSE),"")</f>
        <v>0</v>
      </c>
      <c r="Q60" s="29">
        <f>+_xlfn.IFNA(VLOOKUP($B60,'1а - drž.sek,drž.sl. i nam.'!$A$13:$AL$104,Q$3,FALSE),"")</f>
        <v>0</v>
      </c>
      <c r="R60" s="29">
        <f>+_xlfn.IFNA(VLOOKUP($B60,'1а - drž.sek,drž.sl. i nam.'!$A$13:$AL$104,R$3,FALSE),"")</f>
        <v>0</v>
      </c>
      <c r="S60" s="29">
        <f>+_xlfn.IFNA(VLOOKUP($B60,'1а - drž.sek,drž.sl. i nam.'!$A$13:$AL$104,S$3,FALSE),"")</f>
        <v>0</v>
      </c>
      <c r="T60" s="29">
        <f>+_xlfn.IFNA(VLOOKUP($B60,'1а - drž.sek,drž.sl. i nam.'!$A$13:$AL$104,T$3,FALSE),"")</f>
        <v>0</v>
      </c>
      <c r="U60" s="29">
        <f>+_xlfn.IFNA(VLOOKUP($B60,'1а - drž.sek,drž.sl. i nam.'!$A$13:$AL$104,U$3,FALSE),"")</f>
        <v>0</v>
      </c>
      <c r="V60" s="29">
        <f>+_xlfn.IFNA(VLOOKUP($B60,'1а - drž.sek,drž.sl. i nam.'!$A$13:$AL$104,V$3,FALSE),"")</f>
        <v>0</v>
      </c>
      <c r="W60" s="29">
        <f>+_xlfn.IFNA(VLOOKUP($B60,'1а - drž.sek,drž.sl. i nam.'!$A$13:$AL$104,W$3,FALSE),"")</f>
        <v>0</v>
      </c>
      <c r="X60" s="29">
        <f>+_xlfn.IFNA(VLOOKUP($B60,'1а - drž.sek,drž.sl. i nam.'!$A$13:$AL$104,X$3,FALSE),"")</f>
        <v>0</v>
      </c>
      <c r="Y60" s="29">
        <f>+_xlfn.IFNA(VLOOKUP($B60,'1а - drž.sek,drž.sl. i nam.'!$A$13:$AL$104,Y$3,FALSE),"")</f>
        <v>0</v>
      </c>
      <c r="Z60" s="29">
        <f>+_xlfn.IFNA(VLOOKUP($B60,'1а - drž.sek,drž.sl. i nam.'!$A$13:$AL$104,Z$3,FALSE),"")</f>
        <v>0</v>
      </c>
      <c r="AA60" s="29">
        <f>+_xlfn.IFNA(VLOOKUP($B60,'1а - drž.sek,drž.sl. i nam.'!$A$13:$AL$104,AA$3,FALSE),"")</f>
        <v>0</v>
      </c>
      <c r="AB60" s="29">
        <f>+_xlfn.IFNA(VLOOKUP($B60,'1а - drž.sek,drž.sl. i nam.'!$A$13:$AL$104,AB$3,FALSE),"")</f>
        <v>0</v>
      </c>
      <c r="AC60" s="29">
        <f>+_xlfn.IFNA(VLOOKUP($B60,'1а - drž.sek,drž.sl. i nam.'!$A$13:$AL$104,AC$3,FALSE),"")</f>
        <v>0</v>
      </c>
      <c r="AD60" s="29">
        <f>+IFERROR((W60*'1а - drž.sek,drž.sl. i nam.'!$D$5)/100,"")</f>
        <v>0</v>
      </c>
      <c r="AE60" s="29">
        <f>+IFERROR((X60*'1а - drž.sek,drž.sl. i nam.'!$D$5)/100,"")</f>
        <v>0</v>
      </c>
      <c r="AF60" s="29">
        <f>+IFERROR((AB60*'1а - drž.sek,drž.sl. i nam.'!$D$5)/100,"")</f>
        <v>0</v>
      </c>
      <c r="AG60" s="29">
        <f>+IFERROR((AC60*'1а - drž.sek,drž.sl. i nam.'!$D$5)/100,"")</f>
        <v>0</v>
      </c>
    </row>
    <row r="61" spans="1:33" x14ac:dyDescent="0.2">
      <c r="A61">
        <f t="shared" si="0"/>
        <v>0</v>
      </c>
      <c r="B61">
        <f>+IF(MAX(B$5:B60)+1&lt;=B$1,B60+1,0)</f>
        <v>0</v>
      </c>
      <c r="C61" s="194">
        <f t="shared" si="1"/>
        <v>0</v>
      </c>
      <c r="D61">
        <f t="shared" si="2"/>
        <v>0</v>
      </c>
      <c r="E61" s="194">
        <f t="shared" si="3"/>
        <v>0</v>
      </c>
      <c r="F61" s="194">
        <f t="shared" si="4"/>
        <v>0</v>
      </c>
      <c r="G61">
        <f>IF(B61=0,0,+VLOOKUP($B61,'1а - drž.sek,drž.sl. i nam.'!$A$13:$AL$104,'1а - drž.sek,drž.sl. i nam.'!$AL$1,FALSE))</f>
        <v>0</v>
      </c>
      <c r="H61">
        <f>IF(B61=0,0,+VLOOKUP($B61,'1а - drž.sek,drž.sl. i nam.'!$A$13:D$104,3,FALSE))</f>
        <v>0</v>
      </c>
      <c r="I61">
        <f>IF(B61=0,0,+VLOOKUP($B61,'1а - drž.sek,drž.sl. i nam.'!$A$13:D$104,4,FALSE))</f>
        <v>0</v>
      </c>
      <c r="J61">
        <f>+_xlfn.IFNA(VLOOKUP($B61,'1а - drž.sek,drž.sl. i nam.'!$A$13:$AL$104,J$3,FALSE),"")</f>
        <v>0</v>
      </c>
      <c r="K61">
        <f>+_xlfn.IFNA(VLOOKUP($B61,'1а - drž.sek,drž.sl. i nam.'!$A$13:$AL$104,K$3,FALSE),"")</f>
        <v>0</v>
      </c>
      <c r="L61">
        <f>+_xlfn.IFNA(VLOOKUP($B61,'1а - drž.sek,drž.sl. i nam.'!$A$13:$AL$104,L$3,FALSE),"")</f>
        <v>0</v>
      </c>
      <c r="M61" s="29">
        <f>+_xlfn.IFNA(VLOOKUP($B61,'1а - drž.sek,drž.sl. i nam.'!$A$13:$AL$104,M$3,FALSE),"")</f>
        <v>0</v>
      </c>
      <c r="N61" s="29">
        <f>+_xlfn.IFNA(VLOOKUP($B61,'1а - drž.sek,drž.sl. i nam.'!$A$13:$AL$104,N$3,FALSE),"")</f>
        <v>0</v>
      </c>
      <c r="O61" s="29">
        <f>+_xlfn.IFNA(VLOOKUP($B61,'1а - drž.sek,drž.sl. i nam.'!$A$13:$AL$104,O$3,FALSE),"")</f>
        <v>0</v>
      </c>
      <c r="P61" s="29">
        <f>+_xlfn.IFNA(VLOOKUP($B61,'1а - drž.sek,drž.sl. i nam.'!$A$13:$AL$104,P$3,FALSE),"")</f>
        <v>0</v>
      </c>
      <c r="Q61" s="29">
        <f>+_xlfn.IFNA(VLOOKUP($B61,'1а - drž.sek,drž.sl. i nam.'!$A$13:$AL$104,Q$3,FALSE),"")</f>
        <v>0</v>
      </c>
      <c r="R61" s="29">
        <f>+_xlfn.IFNA(VLOOKUP($B61,'1а - drž.sek,drž.sl. i nam.'!$A$13:$AL$104,R$3,FALSE),"")</f>
        <v>0</v>
      </c>
      <c r="S61" s="29">
        <f>+_xlfn.IFNA(VLOOKUP($B61,'1а - drž.sek,drž.sl. i nam.'!$A$13:$AL$104,S$3,FALSE),"")</f>
        <v>0</v>
      </c>
      <c r="T61" s="29">
        <f>+_xlfn.IFNA(VLOOKUP($B61,'1а - drž.sek,drž.sl. i nam.'!$A$13:$AL$104,T$3,FALSE),"")</f>
        <v>0</v>
      </c>
      <c r="U61" s="29">
        <f>+_xlfn.IFNA(VLOOKUP($B61,'1а - drž.sek,drž.sl. i nam.'!$A$13:$AL$104,U$3,FALSE),"")</f>
        <v>0</v>
      </c>
      <c r="V61" s="29">
        <f>+_xlfn.IFNA(VLOOKUP($B61,'1а - drž.sek,drž.sl. i nam.'!$A$13:$AL$104,V$3,FALSE),"")</f>
        <v>0</v>
      </c>
      <c r="W61" s="29">
        <f>+_xlfn.IFNA(VLOOKUP($B61,'1а - drž.sek,drž.sl. i nam.'!$A$13:$AL$104,W$3,FALSE),"")</f>
        <v>0</v>
      </c>
      <c r="X61" s="29">
        <f>+_xlfn.IFNA(VLOOKUP($B61,'1а - drž.sek,drž.sl. i nam.'!$A$13:$AL$104,X$3,FALSE),"")</f>
        <v>0</v>
      </c>
      <c r="Y61" s="29">
        <f>+_xlfn.IFNA(VLOOKUP($B61,'1а - drž.sek,drž.sl. i nam.'!$A$13:$AL$104,Y$3,FALSE),"")</f>
        <v>0</v>
      </c>
      <c r="Z61" s="29">
        <f>+_xlfn.IFNA(VLOOKUP($B61,'1а - drž.sek,drž.sl. i nam.'!$A$13:$AL$104,Z$3,FALSE),"")</f>
        <v>0</v>
      </c>
      <c r="AA61" s="29">
        <f>+_xlfn.IFNA(VLOOKUP($B61,'1а - drž.sek,drž.sl. i nam.'!$A$13:$AL$104,AA$3,FALSE),"")</f>
        <v>0</v>
      </c>
      <c r="AB61" s="29">
        <f>+_xlfn.IFNA(VLOOKUP($B61,'1а - drž.sek,drž.sl. i nam.'!$A$13:$AL$104,AB$3,FALSE),"")</f>
        <v>0</v>
      </c>
      <c r="AC61" s="29">
        <f>+_xlfn.IFNA(VLOOKUP($B61,'1а - drž.sek,drž.sl. i nam.'!$A$13:$AL$104,AC$3,FALSE),"")</f>
        <v>0</v>
      </c>
      <c r="AD61" s="29">
        <f>+IFERROR((W61*'1а - drž.sek,drž.sl. i nam.'!$D$5)/100,"")</f>
        <v>0</v>
      </c>
      <c r="AE61" s="29">
        <f>+IFERROR((X61*'1а - drž.sek,drž.sl. i nam.'!$D$5)/100,"")</f>
        <v>0</v>
      </c>
      <c r="AF61" s="29">
        <f>+IFERROR((AB61*'1а - drž.sek,drž.sl. i nam.'!$D$5)/100,"")</f>
        <v>0</v>
      </c>
      <c r="AG61" s="29">
        <f>+IFERROR((AC61*'1а - drž.sek,drž.sl. i nam.'!$D$5)/100,"")</f>
        <v>0</v>
      </c>
    </row>
    <row r="62" spans="1:33" x14ac:dyDescent="0.2">
      <c r="A62">
        <f t="shared" si="0"/>
        <v>0</v>
      </c>
      <c r="B62">
        <f>+IF(MAX(B$5:B61)+1&lt;=B$1,B61+1,0)</f>
        <v>0</v>
      </c>
      <c r="C62" s="194">
        <f t="shared" si="1"/>
        <v>0</v>
      </c>
      <c r="D62">
        <f t="shared" si="2"/>
        <v>0</v>
      </c>
      <c r="E62" s="194">
        <f t="shared" si="3"/>
        <v>0</v>
      </c>
      <c r="F62" s="194">
        <f t="shared" si="4"/>
        <v>0</v>
      </c>
      <c r="G62">
        <f>IF(B62=0,0,+VLOOKUP($B62,'1а - drž.sek,drž.sl. i nam.'!$A$13:$AL$104,'1а - drž.sek,drž.sl. i nam.'!$AL$1,FALSE))</f>
        <v>0</v>
      </c>
      <c r="H62">
        <f>IF(B62=0,0,+VLOOKUP($B62,'1а - drž.sek,drž.sl. i nam.'!$A$13:D$104,3,FALSE))</f>
        <v>0</v>
      </c>
      <c r="I62">
        <f>IF(B62=0,0,+VLOOKUP($B62,'1а - drž.sek,drž.sl. i nam.'!$A$13:D$104,4,FALSE))</f>
        <v>0</v>
      </c>
      <c r="J62">
        <f>+_xlfn.IFNA(VLOOKUP($B62,'1а - drž.sek,drž.sl. i nam.'!$A$13:$AL$104,J$3,FALSE),"")</f>
        <v>0</v>
      </c>
      <c r="K62">
        <f>+_xlfn.IFNA(VLOOKUP($B62,'1а - drž.sek,drž.sl. i nam.'!$A$13:$AL$104,K$3,FALSE),"")</f>
        <v>0</v>
      </c>
      <c r="L62">
        <f>+_xlfn.IFNA(VLOOKUP($B62,'1а - drž.sek,drž.sl. i nam.'!$A$13:$AL$104,L$3,FALSE),"")</f>
        <v>0</v>
      </c>
      <c r="M62" s="29">
        <f>+_xlfn.IFNA(VLOOKUP($B62,'1а - drž.sek,drž.sl. i nam.'!$A$13:$AL$104,M$3,FALSE),"")</f>
        <v>0</v>
      </c>
      <c r="N62" s="29">
        <f>+_xlfn.IFNA(VLOOKUP($B62,'1а - drž.sek,drž.sl. i nam.'!$A$13:$AL$104,N$3,FALSE),"")</f>
        <v>0</v>
      </c>
      <c r="O62" s="29">
        <f>+_xlfn.IFNA(VLOOKUP($B62,'1а - drž.sek,drž.sl. i nam.'!$A$13:$AL$104,O$3,FALSE),"")</f>
        <v>0</v>
      </c>
      <c r="P62" s="29">
        <f>+_xlfn.IFNA(VLOOKUP($B62,'1а - drž.sek,drž.sl. i nam.'!$A$13:$AL$104,P$3,FALSE),"")</f>
        <v>0</v>
      </c>
      <c r="Q62" s="29">
        <f>+_xlfn.IFNA(VLOOKUP($B62,'1а - drž.sek,drž.sl. i nam.'!$A$13:$AL$104,Q$3,FALSE),"")</f>
        <v>0</v>
      </c>
      <c r="R62" s="29">
        <f>+_xlfn.IFNA(VLOOKUP($B62,'1а - drž.sek,drž.sl. i nam.'!$A$13:$AL$104,R$3,FALSE),"")</f>
        <v>0</v>
      </c>
      <c r="S62" s="29">
        <f>+_xlfn.IFNA(VLOOKUP($B62,'1а - drž.sek,drž.sl. i nam.'!$A$13:$AL$104,S$3,FALSE),"")</f>
        <v>0</v>
      </c>
      <c r="T62" s="29">
        <f>+_xlfn.IFNA(VLOOKUP($B62,'1а - drž.sek,drž.sl. i nam.'!$A$13:$AL$104,T$3,FALSE),"")</f>
        <v>0</v>
      </c>
      <c r="U62" s="29">
        <f>+_xlfn.IFNA(VLOOKUP($B62,'1а - drž.sek,drž.sl. i nam.'!$A$13:$AL$104,U$3,FALSE),"")</f>
        <v>0</v>
      </c>
      <c r="V62" s="29">
        <f>+_xlfn.IFNA(VLOOKUP($B62,'1а - drž.sek,drž.sl. i nam.'!$A$13:$AL$104,V$3,FALSE),"")</f>
        <v>0</v>
      </c>
      <c r="W62" s="29">
        <f>+_xlfn.IFNA(VLOOKUP($B62,'1а - drž.sek,drž.sl. i nam.'!$A$13:$AL$104,W$3,FALSE),"")</f>
        <v>0</v>
      </c>
      <c r="X62" s="29">
        <f>+_xlfn.IFNA(VLOOKUP($B62,'1а - drž.sek,drž.sl. i nam.'!$A$13:$AL$104,X$3,FALSE),"")</f>
        <v>0</v>
      </c>
      <c r="Y62" s="29">
        <f>+_xlfn.IFNA(VLOOKUP($B62,'1а - drž.sek,drž.sl. i nam.'!$A$13:$AL$104,Y$3,FALSE),"")</f>
        <v>0</v>
      </c>
      <c r="Z62" s="29">
        <f>+_xlfn.IFNA(VLOOKUP($B62,'1а - drž.sek,drž.sl. i nam.'!$A$13:$AL$104,Z$3,FALSE),"")</f>
        <v>0</v>
      </c>
      <c r="AA62" s="29">
        <f>+_xlfn.IFNA(VLOOKUP($B62,'1а - drž.sek,drž.sl. i nam.'!$A$13:$AL$104,AA$3,FALSE),"")</f>
        <v>0</v>
      </c>
      <c r="AB62" s="29">
        <f>+_xlfn.IFNA(VLOOKUP($B62,'1а - drž.sek,drž.sl. i nam.'!$A$13:$AL$104,AB$3,FALSE),"")</f>
        <v>0</v>
      </c>
      <c r="AC62" s="29">
        <f>+_xlfn.IFNA(VLOOKUP($B62,'1а - drž.sek,drž.sl. i nam.'!$A$13:$AL$104,AC$3,FALSE),"")</f>
        <v>0</v>
      </c>
      <c r="AD62" s="29">
        <f>+IFERROR((W62*'1а - drž.sek,drž.sl. i nam.'!$D$5)/100,"")</f>
        <v>0</v>
      </c>
      <c r="AE62" s="29">
        <f>+IFERROR((X62*'1а - drž.sek,drž.sl. i nam.'!$D$5)/100,"")</f>
        <v>0</v>
      </c>
      <c r="AF62" s="29">
        <f>+IFERROR((AB62*'1а - drž.sek,drž.sl. i nam.'!$D$5)/100,"")</f>
        <v>0</v>
      </c>
      <c r="AG62" s="29">
        <f>+IFERROR((AC62*'1а - drž.sek,drž.sl. i nam.'!$D$5)/100,"")</f>
        <v>0</v>
      </c>
    </row>
    <row r="63" spans="1:33" x14ac:dyDescent="0.2">
      <c r="A63">
        <f t="shared" si="0"/>
        <v>0</v>
      </c>
      <c r="B63">
        <f>+IF(MAX(B$5:B62)+1&lt;=B$1,B62+1,0)</f>
        <v>0</v>
      </c>
      <c r="C63" s="194">
        <f t="shared" si="1"/>
        <v>0</v>
      </c>
      <c r="D63">
        <f t="shared" si="2"/>
        <v>0</v>
      </c>
      <c r="E63" s="194">
        <f t="shared" si="3"/>
        <v>0</v>
      </c>
      <c r="F63" s="194">
        <f t="shared" si="4"/>
        <v>0</v>
      </c>
      <c r="G63">
        <f>IF(B63=0,0,+VLOOKUP($B63,'1а - drž.sek,drž.sl. i nam.'!$A$13:$AL$104,'1а - drž.sek,drž.sl. i nam.'!$AL$1,FALSE))</f>
        <v>0</v>
      </c>
      <c r="H63">
        <f>IF(B63=0,0,+VLOOKUP($B63,'1а - drž.sek,drž.sl. i nam.'!$A$13:D$104,3,FALSE))</f>
        <v>0</v>
      </c>
      <c r="I63">
        <f>IF(B63=0,0,+VLOOKUP($B63,'1а - drž.sek,drž.sl. i nam.'!$A$13:D$104,4,FALSE))</f>
        <v>0</v>
      </c>
      <c r="J63">
        <f>+_xlfn.IFNA(VLOOKUP($B63,'1а - drž.sek,drž.sl. i nam.'!$A$13:$AL$104,J$3,FALSE),"")</f>
        <v>0</v>
      </c>
      <c r="K63">
        <f>+_xlfn.IFNA(VLOOKUP($B63,'1а - drž.sek,drž.sl. i nam.'!$A$13:$AL$104,K$3,FALSE),"")</f>
        <v>0</v>
      </c>
      <c r="L63">
        <f>+_xlfn.IFNA(VLOOKUP($B63,'1а - drž.sek,drž.sl. i nam.'!$A$13:$AL$104,L$3,FALSE),"")</f>
        <v>0</v>
      </c>
      <c r="M63" s="29">
        <f>+_xlfn.IFNA(VLOOKUP($B63,'1а - drž.sek,drž.sl. i nam.'!$A$13:$AL$104,M$3,FALSE),"")</f>
        <v>0</v>
      </c>
      <c r="N63" s="29">
        <f>+_xlfn.IFNA(VLOOKUP($B63,'1а - drž.sek,drž.sl. i nam.'!$A$13:$AL$104,N$3,FALSE),"")</f>
        <v>0</v>
      </c>
      <c r="O63" s="29">
        <f>+_xlfn.IFNA(VLOOKUP($B63,'1а - drž.sek,drž.sl. i nam.'!$A$13:$AL$104,O$3,FALSE),"")</f>
        <v>0</v>
      </c>
      <c r="P63" s="29">
        <f>+_xlfn.IFNA(VLOOKUP($B63,'1а - drž.sek,drž.sl. i nam.'!$A$13:$AL$104,P$3,FALSE),"")</f>
        <v>0</v>
      </c>
      <c r="Q63" s="29">
        <f>+_xlfn.IFNA(VLOOKUP($B63,'1а - drž.sek,drž.sl. i nam.'!$A$13:$AL$104,Q$3,FALSE),"")</f>
        <v>0</v>
      </c>
      <c r="R63" s="29">
        <f>+_xlfn.IFNA(VLOOKUP($B63,'1а - drž.sek,drž.sl. i nam.'!$A$13:$AL$104,R$3,FALSE),"")</f>
        <v>0</v>
      </c>
      <c r="S63" s="29">
        <f>+_xlfn.IFNA(VLOOKUP($B63,'1а - drž.sek,drž.sl. i nam.'!$A$13:$AL$104,S$3,FALSE),"")</f>
        <v>0</v>
      </c>
      <c r="T63" s="29">
        <f>+_xlfn.IFNA(VLOOKUP($B63,'1а - drž.sek,drž.sl. i nam.'!$A$13:$AL$104,T$3,FALSE),"")</f>
        <v>0</v>
      </c>
      <c r="U63" s="29">
        <f>+_xlfn.IFNA(VLOOKUP($B63,'1а - drž.sek,drž.sl. i nam.'!$A$13:$AL$104,U$3,FALSE),"")</f>
        <v>0</v>
      </c>
      <c r="V63" s="29">
        <f>+_xlfn.IFNA(VLOOKUP($B63,'1а - drž.sek,drž.sl. i nam.'!$A$13:$AL$104,V$3,FALSE),"")</f>
        <v>0</v>
      </c>
      <c r="W63" s="29">
        <f>+_xlfn.IFNA(VLOOKUP($B63,'1а - drž.sek,drž.sl. i nam.'!$A$13:$AL$104,W$3,FALSE),"")</f>
        <v>0</v>
      </c>
      <c r="X63" s="29">
        <f>+_xlfn.IFNA(VLOOKUP($B63,'1а - drž.sek,drž.sl. i nam.'!$A$13:$AL$104,X$3,FALSE),"")</f>
        <v>0</v>
      </c>
      <c r="Y63" s="29">
        <f>+_xlfn.IFNA(VLOOKUP($B63,'1а - drž.sek,drž.sl. i nam.'!$A$13:$AL$104,Y$3,FALSE),"")</f>
        <v>0</v>
      </c>
      <c r="Z63" s="29">
        <f>+_xlfn.IFNA(VLOOKUP($B63,'1а - drž.sek,drž.sl. i nam.'!$A$13:$AL$104,Z$3,FALSE),"")</f>
        <v>0</v>
      </c>
      <c r="AA63" s="29">
        <f>+_xlfn.IFNA(VLOOKUP($B63,'1а - drž.sek,drž.sl. i nam.'!$A$13:$AL$104,AA$3,FALSE),"")</f>
        <v>0</v>
      </c>
      <c r="AB63" s="29">
        <f>+_xlfn.IFNA(VLOOKUP($B63,'1а - drž.sek,drž.sl. i nam.'!$A$13:$AL$104,AB$3,FALSE),"")</f>
        <v>0</v>
      </c>
      <c r="AC63" s="29">
        <f>+_xlfn.IFNA(VLOOKUP($B63,'1а - drž.sek,drž.sl. i nam.'!$A$13:$AL$104,AC$3,FALSE),"")</f>
        <v>0</v>
      </c>
      <c r="AD63" s="29">
        <f>+IFERROR((W63*'1а - drž.sek,drž.sl. i nam.'!$D$5)/100,"")</f>
        <v>0</v>
      </c>
      <c r="AE63" s="29">
        <f>+IFERROR((X63*'1а - drž.sek,drž.sl. i nam.'!$D$5)/100,"")</f>
        <v>0</v>
      </c>
      <c r="AF63" s="29">
        <f>+IFERROR((AB63*'1а - drž.sek,drž.sl. i nam.'!$D$5)/100,"")</f>
        <v>0</v>
      </c>
      <c r="AG63" s="29">
        <f>+IFERROR((AC63*'1а - drž.sek,drž.sl. i nam.'!$D$5)/100,"")</f>
        <v>0</v>
      </c>
    </row>
    <row r="64" spans="1:33" x14ac:dyDescent="0.2">
      <c r="A64">
        <f t="shared" si="0"/>
        <v>0</v>
      </c>
      <c r="B64">
        <f>+IF(MAX(B$5:B63)+1&lt;=B$1,B63+1,0)</f>
        <v>0</v>
      </c>
      <c r="C64" s="194">
        <f t="shared" si="1"/>
        <v>0</v>
      </c>
      <c r="D64">
        <f t="shared" si="2"/>
        <v>0</v>
      </c>
      <c r="E64" s="194">
        <f t="shared" si="3"/>
        <v>0</v>
      </c>
      <c r="F64" s="194">
        <f t="shared" si="4"/>
        <v>0</v>
      </c>
      <c r="G64">
        <f>IF(B64=0,0,+VLOOKUP($B64,'1а - drž.sek,drž.sl. i nam.'!$A$13:$AL$104,'1а - drž.sek,drž.sl. i nam.'!$AL$1,FALSE))</f>
        <v>0</v>
      </c>
      <c r="H64">
        <f>IF(B64=0,0,+VLOOKUP($B64,'1а - drž.sek,drž.sl. i nam.'!$A$13:D$104,3,FALSE))</f>
        <v>0</v>
      </c>
      <c r="I64">
        <f>IF(B64=0,0,+VLOOKUP($B64,'1а - drž.sek,drž.sl. i nam.'!$A$13:D$104,4,FALSE))</f>
        <v>0</v>
      </c>
      <c r="J64">
        <f>+_xlfn.IFNA(VLOOKUP($B64,'1а - drž.sek,drž.sl. i nam.'!$A$13:$AL$104,J$3,FALSE),"")</f>
        <v>0</v>
      </c>
      <c r="K64">
        <f>+_xlfn.IFNA(VLOOKUP($B64,'1а - drž.sek,drž.sl. i nam.'!$A$13:$AL$104,K$3,FALSE),"")</f>
        <v>0</v>
      </c>
      <c r="L64">
        <f>+_xlfn.IFNA(VLOOKUP($B64,'1а - drž.sek,drž.sl. i nam.'!$A$13:$AL$104,L$3,FALSE),"")</f>
        <v>0</v>
      </c>
      <c r="M64" s="29">
        <f>+_xlfn.IFNA(VLOOKUP($B64,'1а - drž.sek,drž.sl. i nam.'!$A$13:$AL$104,M$3,FALSE),"")</f>
        <v>0</v>
      </c>
      <c r="N64" s="29">
        <f>+_xlfn.IFNA(VLOOKUP($B64,'1а - drž.sek,drž.sl. i nam.'!$A$13:$AL$104,N$3,FALSE),"")</f>
        <v>0</v>
      </c>
      <c r="O64" s="29">
        <f>+_xlfn.IFNA(VLOOKUP($B64,'1а - drž.sek,drž.sl. i nam.'!$A$13:$AL$104,O$3,FALSE),"")</f>
        <v>0</v>
      </c>
      <c r="P64" s="29">
        <f>+_xlfn.IFNA(VLOOKUP($B64,'1а - drž.sek,drž.sl. i nam.'!$A$13:$AL$104,P$3,FALSE),"")</f>
        <v>0</v>
      </c>
      <c r="Q64" s="29">
        <f>+_xlfn.IFNA(VLOOKUP($B64,'1а - drž.sek,drž.sl. i nam.'!$A$13:$AL$104,Q$3,FALSE),"")</f>
        <v>0</v>
      </c>
      <c r="R64" s="29">
        <f>+_xlfn.IFNA(VLOOKUP($B64,'1а - drž.sek,drž.sl. i nam.'!$A$13:$AL$104,R$3,FALSE),"")</f>
        <v>0</v>
      </c>
      <c r="S64" s="29">
        <f>+_xlfn.IFNA(VLOOKUP($B64,'1а - drž.sek,drž.sl. i nam.'!$A$13:$AL$104,S$3,FALSE),"")</f>
        <v>0</v>
      </c>
      <c r="T64" s="29">
        <f>+_xlfn.IFNA(VLOOKUP($B64,'1а - drž.sek,drž.sl. i nam.'!$A$13:$AL$104,T$3,FALSE),"")</f>
        <v>0</v>
      </c>
      <c r="U64" s="29">
        <f>+_xlfn.IFNA(VLOOKUP($B64,'1а - drž.sek,drž.sl. i nam.'!$A$13:$AL$104,U$3,FALSE),"")</f>
        <v>0</v>
      </c>
      <c r="V64" s="29">
        <f>+_xlfn.IFNA(VLOOKUP($B64,'1а - drž.sek,drž.sl. i nam.'!$A$13:$AL$104,V$3,FALSE),"")</f>
        <v>0</v>
      </c>
      <c r="W64" s="29">
        <f>+_xlfn.IFNA(VLOOKUP($B64,'1а - drž.sek,drž.sl. i nam.'!$A$13:$AL$104,W$3,FALSE),"")</f>
        <v>0</v>
      </c>
      <c r="X64" s="29">
        <f>+_xlfn.IFNA(VLOOKUP($B64,'1а - drž.sek,drž.sl. i nam.'!$A$13:$AL$104,X$3,FALSE),"")</f>
        <v>0</v>
      </c>
      <c r="Y64" s="29">
        <f>+_xlfn.IFNA(VLOOKUP($B64,'1а - drž.sek,drž.sl. i nam.'!$A$13:$AL$104,Y$3,FALSE),"")</f>
        <v>0</v>
      </c>
      <c r="Z64" s="29">
        <f>+_xlfn.IFNA(VLOOKUP($B64,'1а - drž.sek,drž.sl. i nam.'!$A$13:$AL$104,Z$3,FALSE),"")</f>
        <v>0</v>
      </c>
      <c r="AA64" s="29">
        <f>+_xlfn.IFNA(VLOOKUP($B64,'1а - drž.sek,drž.sl. i nam.'!$A$13:$AL$104,AA$3,FALSE),"")</f>
        <v>0</v>
      </c>
      <c r="AB64" s="29">
        <f>+_xlfn.IFNA(VLOOKUP($B64,'1а - drž.sek,drž.sl. i nam.'!$A$13:$AL$104,AB$3,FALSE),"")</f>
        <v>0</v>
      </c>
      <c r="AC64" s="29">
        <f>+_xlfn.IFNA(VLOOKUP($B64,'1а - drž.sek,drž.sl. i nam.'!$A$13:$AL$104,AC$3,FALSE),"")</f>
        <v>0</v>
      </c>
      <c r="AD64" s="29">
        <f>+IFERROR((W64*'1а - drž.sek,drž.sl. i nam.'!$D$5)/100,"")</f>
        <v>0</v>
      </c>
      <c r="AE64" s="29">
        <f>+IFERROR((X64*'1а - drž.sek,drž.sl. i nam.'!$D$5)/100,"")</f>
        <v>0</v>
      </c>
      <c r="AF64" s="29">
        <f>+IFERROR((AB64*'1а - drž.sek,drž.sl. i nam.'!$D$5)/100,"")</f>
        <v>0</v>
      </c>
      <c r="AG64" s="29">
        <f>+IFERROR((AC64*'1а - drž.sek,drž.sl. i nam.'!$D$5)/100,"")</f>
        <v>0</v>
      </c>
    </row>
    <row r="65" spans="1:33" x14ac:dyDescent="0.2">
      <c r="A65">
        <f t="shared" si="0"/>
        <v>0</v>
      </c>
      <c r="B65">
        <f>+IF(MAX(B$5:B64)+1&lt;=B$1,B64+1,0)</f>
        <v>0</v>
      </c>
      <c r="C65" s="194">
        <f t="shared" si="1"/>
        <v>0</v>
      </c>
      <c r="D65">
        <f t="shared" si="2"/>
        <v>0</v>
      </c>
      <c r="E65" s="194">
        <f t="shared" si="3"/>
        <v>0</v>
      </c>
      <c r="F65" s="194">
        <f t="shared" si="4"/>
        <v>0</v>
      </c>
      <c r="G65">
        <f>IF(B65=0,0,+VLOOKUP($B65,'1а - drž.sek,drž.sl. i nam.'!$A$13:$AL$104,'1а - drž.sek,drž.sl. i nam.'!$AL$1,FALSE))</f>
        <v>0</v>
      </c>
      <c r="H65">
        <f>IF(B65=0,0,+VLOOKUP($B65,'1а - drž.sek,drž.sl. i nam.'!$A$13:D$104,3,FALSE))</f>
        <v>0</v>
      </c>
      <c r="I65">
        <f>IF(B65=0,0,+VLOOKUP($B65,'1а - drž.sek,drž.sl. i nam.'!$A$13:D$104,4,FALSE))</f>
        <v>0</v>
      </c>
      <c r="J65">
        <f>+_xlfn.IFNA(VLOOKUP($B65,'1а - drž.sek,drž.sl. i nam.'!$A$13:$AL$104,J$3,FALSE),"")</f>
        <v>0</v>
      </c>
      <c r="K65">
        <f>+_xlfn.IFNA(VLOOKUP($B65,'1а - drž.sek,drž.sl. i nam.'!$A$13:$AL$104,K$3,FALSE),"")</f>
        <v>0</v>
      </c>
      <c r="L65">
        <f>+_xlfn.IFNA(VLOOKUP($B65,'1а - drž.sek,drž.sl. i nam.'!$A$13:$AL$104,L$3,FALSE),"")</f>
        <v>0</v>
      </c>
      <c r="M65" s="29">
        <f>+_xlfn.IFNA(VLOOKUP($B65,'1а - drž.sek,drž.sl. i nam.'!$A$13:$AL$104,M$3,FALSE),"")</f>
        <v>0</v>
      </c>
      <c r="N65" s="29">
        <f>+_xlfn.IFNA(VLOOKUP($B65,'1а - drž.sek,drž.sl. i nam.'!$A$13:$AL$104,N$3,FALSE),"")</f>
        <v>0</v>
      </c>
      <c r="O65" s="29">
        <f>+_xlfn.IFNA(VLOOKUP($B65,'1а - drž.sek,drž.sl. i nam.'!$A$13:$AL$104,O$3,FALSE),"")</f>
        <v>0</v>
      </c>
      <c r="P65" s="29">
        <f>+_xlfn.IFNA(VLOOKUP($B65,'1а - drž.sek,drž.sl. i nam.'!$A$13:$AL$104,P$3,FALSE),"")</f>
        <v>0</v>
      </c>
      <c r="Q65" s="29">
        <f>+_xlfn.IFNA(VLOOKUP($B65,'1а - drž.sek,drž.sl. i nam.'!$A$13:$AL$104,Q$3,FALSE),"")</f>
        <v>0</v>
      </c>
      <c r="R65" s="29">
        <f>+_xlfn.IFNA(VLOOKUP($B65,'1а - drž.sek,drž.sl. i nam.'!$A$13:$AL$104,R$3,FALSE),"")</f>
        <v>0</v>
      </c>
      <c r="S65" s="29">
        <f>+_xlfn.IFNA(VLOOKUP($B65,'1а - drž.sek,drž.sl. i nam.'!$A$13:$AL$104,S$3,FALSE),"")</f>
        <v>0</v>
      </c>
      <c r="T65" s="29">
        <f>+_xlfn.IFNA(VLOOKUP($B65,'1а - drž.sek,drž.sl. i nam.'!$A$13:$AL$104,T$3,FALSE),"")</f>
        <v>0</v>
      </c>
      <c r="U65" s="29">
        <f>+_xlfn.IFNA(VLOOKUP($B65,'1а - drž.sek,drž.sl. i nam.'!$A$13:$AL$104,U$3,FALSE),"")</f>
        <v>0</v>
      </c>
      <c r="V65" s="29">
        <f>+_xlfn.IFNA(VLOOKUP($B65,'1а - drž.sek,drž.sl. i nam.'!$A$13:$AL$104,V$3,FALSE),"")</f>
        <v>0</v>
      </c>
      <c r="W65" s="29">
        <f>+_xlfn.IFNA(VLOOKUP($B65,'1а - drž.sek,drž.sl. i nam.'!$A$13:$AL$104,W$3,FALSE),"")</f>
        <v>0</v>
      </c>
      <c r="X65" s="29">
        <f>+_xlfn.IFNA(VLOOKUP($B65,'1а - drž.sek,drž.sl. i nam.'!$A$13:$AL$104,X$3,FALSE),"")</f>
        <v>0</v>
      </c>
      <c r="Y65" s="29">
        <f>+_xlfn.IFNA(VLOOKUP($B65,'1а - drž.sek,drž.sl. i nam.'!$A$13:$AL$104,Y$3,FALSE),"")</f>
        <v>0</v>
      </c>
      <c r="Z65" s="29">
        <f>+_xlfn.IFNA(VLOOKUP($B65,'1а - drž.sek,drž.sl. i nam.'!$A$13:$AL$104,Z$3,FALSE),"")</f>
        <v>0</v>
      </c>
      <c r="AA65" s="29">
        <f>+_xlfn.IFNA(VLOOKUP($B65,'1а - drž.sek,drž.sl. i nam.'!$A$13:$AL$104,AA$3,FALSE),"")</f>
        <v>0</v>
      </c>
      <c r="AB65" s="29">
        <f>+_xlfn.IFNA(VLOOKUP($B65,'1а - drž.sek,drž.sl. i nam.'!$A$13:$AL$104,AB$3,FALSE),"")</f>
        <v>0</v>
      </c>
      <c r="AC65" s="29">
        <f>+_xlfn.IFNA(VLOOKUP($B65,'1а - drž.sek,drž.sl. i nam.'!$A$13:$AL$104,AC$3,FALSE),"")</f>
        <v>0</v>
      </c>
      <c r="AD65" s="29">
        <f>+IFERROR((W65*'1а - drž.sek,drž.sl. i nam.'!$D$5)/100,"")</f>
        <v>0</v>
      </c>
      <c r="AE65" s="29">
        <f>+IFERROR((X65*'1а - drž.sek,drž.sl. i nam.'!$D$5)/100,"")</f>
        <v>0</v>
      </c>
      <c r="AF65" s="29">
        <f>+IFERROR((AB65*'1а - drž.sek,drž.sl. i nam.'!$D$5)/100,"")</f>
        <v>0</v>
      </c>
      <c r="AG65" s="29">
        <f>+IFERROR((AC65*'1а - drž.sek,drž.sl. i nam.'!$D$5)/100,"")</f>
        <v>0</v>
      </c>
    </row>
    <row r="66" spans="1:33" x14ac:dyDescent="0.2">
      <c r="A66">
        <f t="shared" si="0"/>
        <v>0</v>
      </c>
      <c r="B66">
        <f>+IF(MAX(B$5:B65)+1&lt;=B$1,B65+1,0)</f>
        <v>0</v>
      </c>
      <c r="C66" s="194">
        <f t="shared" si="1"/>
        <v>0</v>
      </c>
      <c r="D66">
        <f t="shared" si="2"/>
        <v>0</v>
      </c>
      <c r="E66" s="194">
        <f t="shared" si="3"/>
        <v>0</v>
      </c>
      <c r="F66" s="194">
        <f t="shared" si="4"/>
        <v>0</v>
      </c>
      <c r="G66">
        <f>IF(B66=0,0,+VLOOKUP($B66,'1а - drž.sek,drž.sl. i nam.'!$A$13:$AL$104,'1а - drž.sek,drž.sl. i nam.'!$AL$1,FALSE))</f>
        <v>0</v>
      </c>
      <c r="H66">
        <f>IF(B66=0,0,+VLOOKUP($B66,'1а - drž.sek,drž.sl. i nam.'!$A$13:D$104,3,FALSE))</f>
        <v>0</v>
      </c>
      <c r="I66">
        <f>IF(B66=0,0,+VLOOKUP($B66,'1а - drž.sek,drž.sl. i nam.'!$A$13:D$104,4,FALSE))</f>
        <v>0</v>
      </c>
      <c r="J66">
        <f>+_xlfn.IFNA(VLOOKUP($B66,'1а - drž.sek,drž.sl. i nam.'!$A$13:$AL$104,J$3,FALSE),"")</f>
        <v>0</v>
      </c>
      <c r="K66">
        <f>+_xlfn.IFNA(VLOOKUP($B66,'1а - drž.sek,drž.sl. i nam.'!$A$13:$AL$104,K$3,FALSE),"")</f>
        <v>0</v>
      </c>
      <c r="L66">
        <f>+_xlfn.IFNA(VLOOKUP($B66,'1а - drž.sek,drž.sl. i nam.'!$A$13:$AL$104,L$3,FALSE),"")</f>
        <v>0</v>
      </c>
      <c r="M66" s="29">
        <f>+_xlfn.IFNA(VLOOKUP($B66,'1а - drž.sek,drž.sl. i nam.'!$A$13:$AL$104,M$3,FALSE),"")</f>
        <v>0</v>
      </c>
      <c r="N66" s="29">
        <f>+_xlfn.IFNA(VLOOKUP($B66,'1а - drž.sek,drž.sl. i nam.'!$A$13:$AL$104,N$3,FALSE),"")</f>
        <v>0</v>
      </c>
      <c r="O66" s="29">
        <f>+_xlfn.IFNA(VLOOKUP($B66,'1а - drž.sek,drž.sl. i nam.'!$A$13:$AL$104,O$3,FALSE),"")</f>
        <v>0</v>
      </c>
      <c r="P66" s="29">
        <f>+_xlfn.IFNA(VLOOKUP($B66,'1а - drž.sek,drž.sl. i nam.'!$A$13:$AL$104,P$3,FALSE),"")</f>
        <v>0</v>
      </c>
      <c r="Q66" s="29">
        <f>+_xlfn.IFNA(VLOOKUP($B66,'1а - drž.sek,drž.sl. i nam.'!$A$13:$AL$104,Q$3,FALSE),"")</f>
        <v>0</v>
      </c>
      <c r="R66" s="29">
        <f>+_xlfn.IFNA(VLOOKUP($B66,'1а - drž.sek,drž.sl. i nam.'!$A$13:$AL$104,R$3,FALSE),"")</f>
        <v>0</v>
      </c>
      <c r="S66" s="29">
        <f>+_xlfn.IFNA(VLOOKUP($B66,'1а - drž.sek,drž.sl. i nam.'!$A$13:$AL$104,S$3,FALSE),"")</f>
        <v>0</v>
      </c>
      <c r="T66" s="29">
        <f>+_xlfn.IFNA(VLOOKUP($B66,'1а - drž.sek,drž.sl. i nam.'!$A$13:$AL$104,T$3,FALSE),"")</f>
        <v>0</v>
      </c>
      <c r="U66" s="29">
        <f>+_xlfn.IFNA(VLOOKUP($B66,'1а - drž.sek,drž.sl. i nam.'!$A$13:$AL$104,U$3,FALSE),"")</f>
        <v>0</v>
      </c>
      <c r="V66" s="29">
        <f>+_xlfn.IFNA(VLOOKUP($B66,'1а - drž.sek,drž.sl. i nam.'!$A$13:$AL$104,V$3,FALSE),"")</f>
        <v>0</v>
      </c>
      <c r="W66" s="29">
        <f>+_xlfn.IFNA(VLOOKUP($B66,'1а - drž.sek,drž.sl. i nam.'!$A$13:$AL$104,W$3,FALSE),"")</f>
        <v>0</v>
      </c>
      <c r="X66" s="29">
        <f>+_xlfn.IFNA(VLOOKUP($B66,'1а - drž.sek,drž.sl. i nam.'!$A$13:$AL$104,X$3,FALSE),"")</f>
        <v>0</v>
      </c>
      <c r="Y66" s="29">
        <f>+_xlfn.IFNA(VLOOKUP($B66,'1а - drž.sek,drž.sl. i nam.'!$A$13:$AL$104,Y$3,FALSE),"")</f>
        <v>0</v>
      </c>
      <c r="Z66" s="29">
        <f>+_xlfn.IFNA(VLOOKUP($B66,'1а - drž.sek,drž.sl. i nam.'!$A$13:$AL$104,Z$3,FALSE),"")</f>
        <v>0</v>
      </c>
      <c r="AA66" s="29">
        <f>+_xlfn.IFNA(VLOOKUP($B66,'1а - drž.sek,drž.sl. i nam.'!$A$13:$AL$104,AA$3,FALSE),"")</f>
        <v>0</v>
      </c>
      <c r="AB66" s="29">
        <f>+_xlfn.IFNA(VLOOKUP($B66,'1а - drž.sek,drž.sl. i nam.'!$A$13:$AL$104,AB$3,FALSE),"")</f>
        <v>0</v>
      </c>
      <c r="AC66" s="29">
        <f>+_xlfn.IFNA(VLOOKUP($B66,'1а - drž.sek,drž.sl. i nam.'!$A$13:$AL$104,AC$3,FALSE),"")</f>
        <v>0</v>
      </c>
      <c r="AD66" s="29">
        <f>+IFERROR((W66*'1а - drž.sek,drž.sl. i nam.'!$D$5)/100,"")</f>
        <v>0</v>
      </c>
      <c r="AE66" s="29">
        <f>+IFERROR((X66*'1а - drž.sek,drž.sl. i nam.'!$D$5)/100,"")</f>
        <v>0</v>
      </c>
      <c r="AF66" s="29">
        <f>+IFERROR((AB66*'1а - drž.sek,drž.sl. i nam.'!$D$5)/100,"")</f>
        <v>0</v>
      </c>
      <c r="AG66" s="29">
        <f>+IFERROR((AC66*'1а - drž.sek,drž.sl. i nam.'!$D$5)/100,"")</f>
        <v>0</v>
      </c>
    </row>
    <row r="67" spans="1:33" x14ac:dyDescent="0.2">
      <c r="A67">
        <f t="shared" si="0"/>
        <v>0</v>
      </c>
      <c r="B67">
        <f>+IF(MAX(B$5:B66)+1&lt;=B$1,B66+1,0)</f>
        <v>0</v>
      </c>
      <c r="C67" s="194">
        <f t="shared" si="1"/>
        <v>0</v>
      </c>
      <c r="D67">
        <f t="shared" si="2"/>
        <v>0</v>
      </c>
      <c r="E67" s="194">
        <f t="shared" si="3"/>
        <v>0</v>
      </c>
      <c r="F67" s="194">
        <f t="shared" si="4"/>
        <v>0</v>
      </c>
      <c r="G67">
        <f>IF(B67=0,0,+VLOOKUP($B67,'1а - drž.sek,drž.sl. i nam.'!$A$13:$AL$104,'1а - drž.sek,drž.sl. i nam.'!$AL$1,FALSE))</f>
        <v>0</v>
      </c>
      <c r="H67">
        <f>IF(B67=0,0,+VLOOKUP($B67,'1а - drž.sek,drž.sl. i nam.'!$A$13:D$104,3,FALSE))</f>
        <v>0</v>
      </c>
      <c r="I67">
        <f>IF(B67=0,0,+VLOOKUP($B67,'1а - drž.sek,drž.sl. i nam.'!$A$13:D$104,4,FALSE))</f>
        <v>0</v>
      </c>
      <c r="J67">
        <f>+_xlfn.IFNA(VLOOKUP($B67,'1а - drž.sek,drž.sl. i nam.'!$A$13:$AL$104,J$3,FALSE),"")</f>
        <v>0</v>
      </c>
      <c r="K67">
        <f>+_xlfn.IFNA(VLOOKUP($B67,'1а - drž.sek,drž.sl. i nam.'!$A$13:$AL$104,K$3,FALSE),"")</f>
        <v>0</v>
      </c>
      <c r="L67">
        <f>+_xlfn.IFNA(VLOOKUP($B67,'1а - drž.sek,drž.sl. i nam.'!$A$13:$AL$104,L$3,FALSE),"")</f>
        <v>0</v>
      </c>
      <c r="M67" s="29">
        <f>+_xlfn.IFNA(VLOOKUP($B67,'1а - drž.sek,drž.sl. i nam.'!$A$13:$AL$104,M$3,FALSE),"")</f>
        <v>0</v>
      </c>
      <c r="N67" s="29">
        <f>+_xlfn.IFNA(VLOOKUP($B67,'1а - drž.sek,drž.sl. i nam.'!$A$13:$AL$104,N$3,FALSE),"")</f>
        <v>0</v>
      </c>
      <c r="O67" s="29">
        <f>+_xlfn.IFNA(VLOOKUP($B67,'1а - drž.sek,drž.sl. i nam.'!$A$13:$AL$104,O$3,FALSE),"")</f>
        <v>0</v>
      </c>
      <c r="P67" s="29">
        <f>+_xlfn.IFNA(VLOOKUP($B67,'1а - drž.sek,drž.sl. i nam.'!$A$13:$AL$104,P$3,FALSE),"")</f>
        <v>0</v>
      </c>
      <c r="Q67" s="29">
        <f>+_xlfn.IFNA(VLOOKUP($B67,'1а - drž.sek,drž.sl. i nam.'!$A$13:$AL$104,Q$3,FALSE),"")</f>
        <v>0</v>
      </c>
      <c r="R67" s="29">
        <f>+_xlfn.IFNA(VLOOKUP($B67,'1а - drž.sek,drž.sl. i nam.'!$A$13:$AL$104,R$3,FALSE),"")</f>
        <v>0</v>
      </c>
      <c r="S67" s="29">
        <f>+_xlfn.IFNA(VLOOKUP($B67,'1а - drž.sek,drž.sl. i nam.'!$A$13:$AL$104,S$3,FALSE),"")</f>
        <v>0</v>
      </c>
      <c r="T67" s="29">
        <f>+_xlfn.IFNA(VLOOKUP($B67,'1а - drž.sek,drž.sl. i nam.'!$A$13:$AL$104,T$3,FALSE),"")</f>
        <v>0</v>
      </c>
      <c r="U67" s="29">
        <f>+_xlfn.IFNA(VLOOKUP($B67,'1а - drž.sek,drž.sl. i nam.'!$A$13:$AL$104,U$3,FALSE),"")</f>
        <v>0</v>
      </c>
      <c r="V67" s="29">
        <f>+_xlfn.IFNA(VLOOKUP($B67,'1а - drž.sek,drž.sl. i nam.'!$A$13:$AL$104,V$3,FALSE),"")</f>
        <v>0</v>
      </c>
      <c r="W67" s="29">
        <f>+_xlfn.IFNA(VLOOKUP($B67,'1а - drž.sek,drž.sl. i nam.'!$A$13:$AL$104,W$3,FALSE),"")</f>
        <v>0</v>
      </c>
      <c r="X67" s="29">
        <f>+_xlfn.IFNA(VLOOKUP($B67,'1а - drž.sek,drž.sl. i nam.'!$A$13:$AL$104,X$3,FALSE),"")</f>
        <v>0</v>
      </c>
      <c r="Y67" s="29">
        <f>+_xlfn.IFNA(VLOOKUP($B67,'1а - drž.sek,drž.sl. i nam.'!$A$13:$AL$104,Y$3,FALSE),"")</f>
        <v>0</v>
      </c>
      <c r="Z67" s="29">
        <f>+_xlfn.IFNA(VLOOKUP($B67,'1а - drž.sek,drž.sl. i nam.'!$A$13:$AL$104,Z$3,FALSE),"")</f>
        <v>0</v>
      </c>
      <c r="AA67" s="29">
        <f>+_xlfn.IFNA(VLOOKUP($B67,'1а - drž.sek,drž.sl. i nam.'!$A$13:$AL$104,AA$3,FALSE),"")</f>
        <v>0</v>
      </c>
      <c r="AB67" s="29">
        <f>+_xlfn.IFNA(VLOOKUP($B67,'1а - drž.sek,drž.sl. i nam.'!$A$13:$AL$104,AB$3,FALSE),"")</f>
        <v>0</v>
      </c>
      <c r="AC67" s="29">
        <f>+_xlfn.IFNA(VLOOKUP($B67,'1а - drž.sek,drž.sl. i nam.'!$A$13:$AL$104,AC$3,FALSE),"")</f>
        <v>0</v>
      </c>
      <c r="AD67" s="29">
        <f>+IFERROR((W67*'1а - drž.sek,drž.sl. i nam.'!$D$5)/100,"")</f>
        <v>0</v>
      </c>
      <c r="AE67" s="29">
        <f>+IFERROR((X67*'1а - drž.sek,drž.sl. i nam.'!$D$5)/100,"")</f>
        <v>0</v>
      </c>
      <c r="AF67" s="29">
        <f>+IFERROR((AB67*'1а - drž.sek,drž.sl. i nam.'!$D$5)/100,"")</f>
        <v>0</v>
      </c>
      <c r="AG67" s="29">
        <f>+IFERROR((AC67*'1а - drž.sek,drž.sl. i nam.'!$D$5)/100,"")</f>
        <v>0</v>
      </c>
    </row>
    <row r="68" spans="1:33" x14ac:dyDescent="0.2">
      <c r="A68">
        <f t="shared" si="0"/>
        <v>0</v>
      </c>
      <c r="B68">
        <f>+IF(MAX(B$5:B67)+1&lt;=B$1,B67+1,0)</f>
        <v>0</v>
      </c>
      <c r="C68" s="194">
        <f t="shared" si="1"/>
        <v>0</v>
      </c>
      <c r="D68">
        <f t="shared" si="2"/>
        <v>0</v>
      </c>
      <c r="E68" s="194">
        <f t="shared" si="3"/>
        <v>0</v>
      </c>
      <c r="F68" s="194">
        <f t="shared" si="4"/>
        <v>0</v>
      </c>
      <c r="G68">
        <f>IF(B68=0,0,+VLOOKUP($B68,'1а - drž.sek,drž.sl. i nam.'!$A$13:$AL$104,'1а - drž.sek,drž.sl. i nam.'!$AL$1,FALSE))</f>
        <v>0</v>
      </c>
      <c r="H68">
        <f>IF(B68=0,0,+VLOOKUP($B68,'1а - drž.sek,drž.sl. i nam.'!$A$13:D$104,3,FALSE))</f>
        <v>0</v>
      </c>
      <c r="I68">
        <f>IF(B68=0,0,+VLOOKUP($B68,'1а - drž.sek,drž.sl. i nam.'!$A$13:D$104,4,FALSE))</f>
        <v>0</v>
      </c>
      <c r="J68">
        <f>+_xlfn.IFNA(VLOOKUP($B68,'1а - drž.sek,drž.sl. i nam.'!$A$13:$AL$104,J$3,FALSE),"")</f>
        <v>0</v>
      </c>
      <c r="K68">
        <f>+_xlfn.IFNA(VLOOKUP($B68,'1а - drž.sek,drž.sl. i nam.'!$A$13:$AL$104,K$3,FALSE),"")</f>
        <v>0</v>
      </c>
      <c r="L68">
        <f>+_xlfn.IFNA(VLOOKUP($B68,'1а - drž.sek,drž.sl. i nam.'!$A$13:$AL$104,L$3,FALSE),"")</f>
        <v>0</v>
      </c>
      <c r="M68" s="29">
        <f>+_xlfn.IFNA(VLOOKUP($B68,'1а - drž.sek,drž.sl. i nam.'!$A$13:$AL$104,M$3,FALSE),"")</f>
        <v>0</v>
      </c>
      <c r="N68" s="29">
        <f>+_xlfn.IFNA(VLOOKUP($B68,'1а - drž.sek,drž.sl. i nam.'!$A$13:$AL$104,N$3,FALSE),"")</f>
        <v>0</v>
      </c>
      <c r="O68" s="29">
        <f>+_xlfn.IFNA(VLOOKUP($B68,'1а - drž.sek,drž.sl. i nam.'!$A$13:$AL$104,O$3,FALSE),"")</f>
        <v>0</v>
      </c>
      <c r="P68" s="29">
        <f>+_xlfn.IFNA(VLOOKUP($B68,'1а - drž.sek,drž.sl. i nam.'!$A$13:$AL$104,P$3,FALSE),"")</f>
        <v>0</v>
      </c>
      <c r="Q68" s="29">
        <f>+_xlfn.IFNA(VLOOKUP($B68,'1а - drž.sek,drž.sl. i nam.'!$A$13:$AL$104,Q$3,FALSE),"")</f>
        <v>0</v>
      </c>
      <c r="R68" s="29">
        <f>+_xlfn.IFNA(VLOOKUP($B68,'1а - drž.sek,drž.sl. i nam.'!$A$13:$AL$104,R$3,FALSE),"")</f>
        <v>0</v>
      </c>
      <c r="S68" s="29">
        <f>+_xlfn.IFNA(VLOOKUP($B68,'1а - drž.sek,drž.sl. i nam.'!$A$13:$AL$104,S$3,FALSE),"")</f>
        <v>0</v>
      </c>
      <c r="T68" s="29">
        <f>+_xlfn.IFNA(VLOOKUP($B68,'1а - drž.sek,drž.sl. i nam.'!$A$13:$AL$104,T$3,FALSE),"")</f>
        <v>0</v>
      </c>
      <c r="U68" s="29">
        <f>+_xlfn.IFNA(VLOOKUP($B68,'1а - drž.sek,drž.sl. i nam.'!$A$13:$AL$104,U$3,FALSE),"")</f>
        <v>0</v>
      </c>
      <c r="V68" s="29">
        <f>+_xlfn.IFNA(VLOOKUP($B68,'1а - drž.sek,drž.sl. i nam.'!$A$13:$AL$104,V$3,FALSE),"")</f>
        <v>0</v>
      </c>
      <c r="W68" s="29">
        <f>+_xlfn.IFNA(VLOOKUP($B68,'1а - drž.sek,drž.sl. i nam.'!$A$13:$AL$104,W$3,FALSE),"")</f>
        <v>0</v>
      </c>
      <c r="X68" s="29">
        <f>+_xlfn.IFNA(VLOOKUP($B68,'1а - drž.sek,drž.sl. i nam.'!$A$13:$AL$104,X$3,FALSE),"")</f>
        <v>0</v>
      </c>
      <c r="Y68" s="29">
        <f>+_xlfn.IFNA(VLOOKUP($B68,'1а - drž.sek,drž.sl. i nam.'!$A$13:$AL$104,Y$3,FALSE),"")</f>
        <v>0</v>
      </c>
      <c r="Z68" s="29">
        <f>+_xlfn.IFNA(VLOOKUP($B68,'1а - drž.sek,drž.sl. i nam.'!$A$13:$AL$104,Z$3,FALSE),"")</f>
        <v>0</v>
      </c>
      <c r="AA68" s="29">
        <f>+_xlfn.IFNA(VLOOKUP($B68,'1а - drž.sek,drž.sl. i nam.'!$A$13:$AL$104,AA$3,FALSE),"")</f>
        <v>0</v>
      </c>
      <c r="AB68" s="29">
        <f>+_xlfn.IFNA(VLOOKUP($B68,'1а - drž.sek,drž.sl. i nam.'!$A$13:$AL$104,AB$3,FALSE),"")</f>
        <v>0</v>
      </c>
      <c r="AC68" s="29">
        <f>+_xlfn.IFNA(VLOOKUP($B68,'1а - drž.sek,drž.sl. i nam.'!$A$13:$AL$104,AC$3,FALSE),"")</f>
        <v>0</v>
      </c>
      <c r="AD68" s="29">
        <f>+IFERROR((W68*'1а - drž.sek,drž.sl. i nam.'!$D$5)/100,"")</f>
        <v>0</v>
      </c>
      <c r="AE68" s="29">
        <f>+IFERROR((X68*'1а - drž.sek,drž.sl. i nam.'!$D$5)/100,"")</f>
        <v>0</v>
      </c>
      <c r="AF68" s="29">
        <f>+IFERROR((AB68*'1а - drž.sek,drž.sl. i nam.'!$D$5)/100,"")</f>
        <v>0</v>
      </c>
      <c r="AG68" s="29">
        <f>+IFERROR((AC68*'1а - drž.sek,drž.sl. i nam.'!$D$5)/100,"")</f>
        <v>0</v>
      </c>
    </row>
    <row r="69" spans="1:33" x14ac:dyDescent="0.2">
      <c r="A69">
        <f t="shared" si="0"/>
        <v>0</v>
      </c>
      <c r="B69">
        <f>+IF(MAX(B$5:B68)+1&lt;=B$1,B68+1,0)</f>
        <v>0</v>
      </c>
      <c r="C69" s="194">
        <f t="shared" si="1"/>
        <v>0</v>
      </c>
      <c r="D69">
        <f t="shared" si="2"/>
        <v>0</v>
      </c>
      <c r="E69" s="194">
        <f t="shared" si="3"/>
        <v>0</v>
      </c>
      <c r="F69" s="194">
        <f t="shared" si="4"/>
        <v>0</v>
      </c>
      <c r="G69">
        <f>IF(B69=0,0,+VLOOKUP($B69,'1а - drž.sek,drž.sl. i nam.'!$A$13:$AL$104,'1а - drž.sek,drž.sl. i nam.'!$AL$1,FALSE))</f>
        <v>0</v>
      </c>
      <c r="H69">
        <f>IF(B69=0,0,+VLOOKUP($B69,'1а - drž.sek,drž.sl. i nam.'!$A$13:D$104,3,FALSE))</f>
        <v>0</v>
      </c>
      <c r="I69">
        <f>IF(B69=0,0,+VLOOKUP($B69,'1а - drž.sek,drž.sl. i nam.'!$A$13:D$104,4,FALSE))</f>
        <v>0</v>
      </c>
      <c r="J69">
        <f>+_xlfn.IFNA(VLOOKUP($B69,'1а - drž.sek,drž.sl. i nam.'!$A$13:$AL$104,J$3,FALSE),"")</f>
        <v>0</v>
      </c>
      <c r="K69">
        <f>+_xlfn.IFNA(VLOOKUP($B69,'1а - drž.sek,drž.sl. i nam.'!$A$13:$AL$104,K$3,FALSE),"")</f>
        <v>0</v>
      </c>
      <c r="L69">
        <f>+_xlfn.IFNA(VLOOKUP($B69,'1а - drž.sek,drž.sl. i nam.'!$A$13:$AL$104,L$3,FALSE),"")</f>
        <v>0</v>
      </c>
      <c r="M69" s="29">
        <f>+_xlfn.IFNA(VLOOKUP($B69,'1а - drž.sek,drž.sl. i nam.'!$A$13:$AL$104,M$3,FALSE),"")</f>
        <v>0</v>
      </c>
      <c r="N69" s="29">
        <f>+_xlfn.IFNA(VLOOKUP($B69,'1а - drž.sek,drž.sl. i nam.'!$A$13:$AL$104,N$3,FALSE),"")</f>
        <v>0</v>
      </c>
      <c r="O69" s="29">
        <f>+_xlfn.IFNA(VLOOKUP($B69,'1а - drž.sek,drž.sl. i nam.'!$A$13:$AL$104,O$3,FALSE),"")</f>
        <v>0</v>
      </c>
      <c r="P69" s="29">
        <f>+_xlfn.IFNA(VLOOKUP($B69,'1а - drž.sek,drž.sl. i nam.'!$A$13:$AL$104,P$3,FALSE),"")</f>
        <v>0</v>
      </c>
      <c r="Q69" s="29">
        <f>+_xlfn.IFNA(VLOOKUP($B69,'1а - drž.sek,drž.sl. i nam.'!$A$13:$AL$104,Q$3,FALSE),"")</f>
        <v>0</v>
      </c>
      <c r="R69" s="29">
        <f>+_xlfn.IFNA(VLOOKUP($B69,'1а - drž.sek,drž.sl. i nam.'!$A$13:$AL$104,R$3,FALSE),"")</f>
        <v>0</v>
      </c>
      <c r="S69" s="29">
        <f>+_xlfn.IFNA(VLOOKUP($B69,'1а - drž.sek,drž.sl. i nam.'!$A$13:$AL$104,S$3,FALSE),"")</f>
        <v>0</v>
      </c>
      <c r="T69" s="29">
        <f>+_xlfn.IFNA(VLOOKUP($B69,'1а - drž.sek,drž.sl. i nam.'!$A$13:$AL$104,T$3,FALSE),"")</f>
        <v>0</v>
      </c>
      <c r="U69" s="29">
        <f>+_xlfn.IFNA(VLOOKUP($B69,'1а - drž.sek,drž.sl. i nam.'!$A$13:$AL$104,U$3,FALSE),"")</f>
        <v>0</v>
      </c>
      <c r="V69" s="29">
        <f>+_xlfn.IFNA(VLOOKUP($B69,'1а - drž.sek,drž.sl. i nam.'!$A$13:$AL$104,V$3,FALSE),"")</f>
        <v>0</v>
      </c>
      <c r="W69" s="29">
        <f>+_xlfn.IFNA(VLOOKUP($B69,'1а - drž.sek,drž.sl. i nam.'!$A$13:$AL$104,W$3,FALSE),"")</f>
        <v>0</v>
      </c>
      <c r="X69" s="29">
        <f>+_xlfn.IFNA(VLOOKUP($B69,'1а - drž.sek,drž.sl. i nam.'!$A$13:$AL$104,X$3,FALSE),"")</f>
        <v>0</v>
      </c>
      <c r="Y69" s="29">
        <f>+_xlfn.IFNA(VLOOKUP($B69,'1а - drž.sek,drž.sl. i nam.'!$A$13:$AL$104,Y$3,FALSE),"")</f>
        <v>0</v>
      </c>
      <c r="Z69" s="29">
        <f>+_xlfn.IFNA(VLOOKUP($B69,'1а - drž.sek,drž.sl. i nam.'!$A$13:$AL$104,Z$3,FALSE),"")</f>
        <v>0</v>
      </c>
      <c r="AA69" s="29">
        <f>+_xlfn.IFNA(VLOOKUP($B69,'1а - drž.sek,drž.sl. i nam.'!$A$13:$AL$104,AA$3,FALSE),"")</f>
        <v>0</v>
      </c>
      <c r="AB69" s="29">
        <f>+_xlfn.IFNA(VLOOKUP($B69,'1а - drž.sek,drž.sl. i nam.'!$A$13:$AL$104,AB$3,FALSE),"")</f>
        <v>0</v>
      </c>
      <c r="AC69" s="29">
        <f>+_xlfn.IFNA(VLOOKUP($B69,'1а - drž.sek,drž.sl. i nam.'!$A$13:$AL$104,AC$3,FALSE),"")</f>
        <v>0</v>
      </c>
      <c r="AD69" s="29">
        <f>+IFERROR((W69*'1а - drž.sek,drž.sl. i nam.'!$D$5)/100,"")</f>
        <v>0</v>
      </c>
      <c r="AE69" s="29">
        <f>+IFERROR((X69*'1а - drž.sek,drž.sl. i nam.'!$D$5)/100,"")</f>
        <v>0</v>
      </c>
      <c r="AF69" s="29">
        <f>+IFERROR((AB69*'1а - drž.sek,drž.sl. i nam.'!$D$5)/100,"")</f>
        <v>0</v>
      </c>
      <c r="AG69" s="29">
        <f>+IFERROR((AC69*'1а - drž.sek,drž.sl. i nam.'!$D$5)/100,"")</f>
        <v>0</v>
      </c>
    </row>
    <row r="70" spans="1:33" x14ac:dyDescent="0.2">
      <c r="A70">
        <f t="shared" si="0"/>
        <v>0</v>
      </c>
      <c r="B70">
        <f>+IF(MAX(B$5:B69)+1&lt;=B$1,B69+1,0)</f>
        <v>0</v>
      </c>
      <c r="C70" s="194">
        <f t="shared" si="1"/>
        <v>0</v>
      </c>
      <c r="D70">
        <f t="shared" si="2"/>
        <v>0</v>
      </c>
      <c r="E70" s="194">
        <f t="shared" si="3"/>
        <v>0</v>
      </c>
      <c r="F70" s="194">
        <f t="shared" si="4"/>
        <v>0</v>
      </c>
      <c r="G70">
        <f>IF(B70=0,0,+VLOOKUP($B70,'1а - drž.sek,drž.sl. i nam.'!$A$13:$AL$104,'1а - drž.sek,drž.sl. i nam.'!$AL$1,FALSE))</f>
        <v>0</v>
      </c>
      <c r="H70">
        <f>IF(B70=0,0,+VLOOKUP($B70,'1а - drž.sek,drž.sl. i nam.'!$A$13:D$104,3,FALSE))</f>
        <v>0</v>
      </c>
      <c r="I70">
        <f>IF(B70=0,0,+VLOOKUP($B70,'1а - drž.sek,drž.sl. i nam.'!$A$13:D$104,4,FALSE))</f>
        <v>0</v>
      </c>
      <c r="J70">
        <f>+_xlfn.IFNA(VLOOKUP($B70,'1а - drž.sek,drž.sl. i nam.'!$A$13:$AL$104,J$3,FALSE),"")</f>
        <v>0</v>
      </c>
      <c r="K70">
        <f>+_xlfn.IFNA(VLOOKUP($B70,'1а - drž.sek,drž.sl. i nam.'!$A$13:$AL$104,K$3,FALSE),"")</f>
        <v>0</v>
      </c>
      <c r="L70">
        <f>+_xlfn.IFNA(VLOOKUP($B70,'1а - drž.sek,drž.sl. i nam.'!$A$13:$AL$104,L$3,FALSE),"")</f>
        <v>0</v>
      </c>
      <c r="M70" s="29">
        <f>+_xlfn.IFNA(VLOOKUP($B70,'1а - drž.sek,drž.sl. i nam.'!$A$13:$AL$104,M$3,FALSE),"")</f>
        <v>0</v>
      </c>
      <c r="N70" s="29">
        <f>+_xlfn.IFNA(VLOOKUP($B70,'1а - drž.sek,drž.sl. i nam.'!$A$13:$AL$104,N$3,FALSE),"")</f>
        <v>0</v>
      </c>
      <c r="O70" s="29">
        <f>+_xlfn.IFNA(VLOOKUP($B70,'1а - drž.sek,drž.sl. i nam.'!$A$13:$AL$104,O$3,FALSE),"")</f>
        <v>0</v>
      </c>
      <c r="P70" s="29">
        <f>+_xlfn.IFNA(VLOOKUP($B70,'1а - drž.sek,drž.sl. i nam.'!$A$13:$AL$104,P$3,FALSE),"")</f>
        <v>0</v>
      </c>
      <c r="Q70" s="29">
        <f>+_xlfn.IFNA(VLOOKUP($B70,'1а - drž.sek,drž.sl. i nam.'!$A$13:$AL$104,Q$3,FALSE),"")</f>
        <v>0</v>
      </c>
      <c r="R70" s="29">
        <f>+_xlfn.IFNA(VLOOKUP($B70,'1а - drž.sek,drž.sl. i nam.'!$A$13:$AL$104,R$3,FALSE),"")</f>
        <v>0</v>
      </c>
      <c r="S70" s="29">
        <f>+_xlfn.IFNA(VLOOKUP($B70,'1а - drž.sek,drž.sl. i nam.'!$A$13:$AL$104,S$3,FALSE),"")</f>
        <v>0</v>
      </c>
      <c r="T70" s="29">
        <f>+_xlfn.IFNA(VLOOKUP($B70,'1а - drž.sek,drž.sl. i nam.'!$A$13:$AL$104,T$3,FALSE),"")</f>
        <v>0</v>
      </c>
      <c r="U70" s="29">
        <f>+_xlfn.IFNA(VLOOKUP($B70,'1а - drž.sek,drž.sl. i nam.'!$A$13:$AL$104,U$3,FALSE),"")</f>
        <v>0</v>
      </c>
      <c r="V70" s="29">
        <f>+_xlfn.IFNA(VLOOKUP($B70,'1а - drž.sek,drž.sl. i nam.'!$A$13:$AL$104,V$3,FALSE),"")</f>
        <v>0</v>
      </c>
      <c r="W70" s="29">
        <f>+_xlfn.IFNA(VLOOKUP($B70,'1а - drž.sek,drž.sl. i nam.'!$A$13:$AL$104,W$3,FALSE),"")</f>
        <v>0</v>
      </c>
      <c r="X70" s="29">
        <f>+_xlfn.IFNA(VLOOKUP($B70,'1а - drž.sek,drž.sl. i nam.'!$A$13:$AL$104,X$3,FALSE),"")</f>
        <v>0</v>
      </c>
      <c r="Y70" s="29">
        <f>+_xlfn.IFNA(VLOOKUP($B70,'1а - drž.sek,drž.sl. i nam.'!$A$13:$AL$104,Y$3,FALSE),"")</f>
        <v>0</v>
      </c>
      <c r="Z70" s="29">
        <f>+_xlfn.IFNA(VLOOKUP($B70,'1а - drž.sek,drž.sl. i nam.'!$A$13:$AL$104,Z$3,FALSE),"")</f>
        <v>0</v>
      </c>
      <c r="AA70" s="29">
        <f>+_xlfn.IFNA(VLOOKUP($B70,'1а - drž.sek,drž.sl. i nam.'!$A$13:$AL$104,AA$3,FALSE),"")</f>
        <v>0</v>
      </c>
      <c r="AB70" s="29">
        <f>+_xlfn.IFNA(VLOOKUP($B70,'1а - drž.sek,drž.sl. i nam.'!$A$13:$AL$104,AB$3,FALSE),"")</f>
        <v>0</v>
      </c>
      <c r="AC70" s="29">
        <f>+_xlfn.IFNA(VLOOKUP($B70,'1а - drž.sek,drž.sl. i nam.'!$A$13:$AL$104,AC$3,FALSE),"")</f>
        <v>0</v>
      </c>
      <c r="AD70" s="29">
        <f>+IFERROR((W70*'1а - drž.sek,drž.sl. i nam.'!$D$5)/100,"")</f>
        <v>0</v>
      </c>
      <c r="AE70" s="29">
        <f>+IFERROR((X70*'1а - drž.sek,drž.sl. i nam.'!$D$5)/100,"")</f>
        <v>0</v>
      </c>
      <c r="AF70" s="29">
        <f>+IFERROR((AB70*'1а - drž.sek,drž.sl. i nam.'!$D$5)/100,"")</f>
        <v>0</v>
      </c>
      <c r="AG70" s="29">
        <f>+IFERROR((AC70*'1а - drž.sek,drž.sl. i nam.'!$D$5)/100,"")</f>
        <v>0</v>
      </c>
    </row>
    <row r="71" spans="1:33" x14ac:dyDescent="0.2">
      <c r="A71">
        <f t="shared" ref="A71:A83" si="5">+IF(B71=0,0,A70)</f>
        <v>0</v>
      </c>
      <c r="B71">
        <f>+IF(MAX(B$5:B70)+1&lt;=B$1,B70+1,0)</f>
        <v>0</v>
      </c>
      <c r="C71" s="194">
        <f t="shared" ref="C71:C83" si="6">+IF(B71&gt;0,C70,0)</f>
        <v>0</v>
      </c>
      <c r="D71">
        <f t="shared" ref="D71:D83" si="7">+IF(C71&gt;0,D70,0)</f>
        <v>0</v>
      </c>
      <c r="E71" s="194">
        <f t="shared" ref="E71:E83" si="8">+IF(D71&gt;0,E70,0)</f>
        <v>0</v>
      </c>
      <c r="F71" s="194">
        <f t="shared" ref="F71:F83" si="9">+IF(B71=0,0,F70)</f>
        <v>0</v>
      </c>
      <c r="G71">
        <f>IF(B71=0,0,+VLOOKUP($B71,'1а - drž.sek,drž.sl. i nam.'!$A$13:$AL$104,'1а - drž.sek,drž.sl. i nam.'!$AL$1,FALSE))</f>
        <v>0</v>
      </c>
      <c r="H71">
        <f>IF(B71=0,0,+VLOOKUP($B71,'1а - drž.sek,drž.sl. i nam.'!$A$13:D$104,3,FALSE))</f>
        <v>0</v>
      </c>
      <c r="I71">
        <f>IF(B71=0,0,+VLOOKUP($B71,'1а - drž.sek,drž.sl. i nam.'!$A$13:D$104,4,FALSE))</f>
        <v>0</v>
      </c>
      <c r="J71">
        <f>+_xlfn.IFNA(VLOOKUP($B71,'1а - drž.sek,drž.sl. i nam.'!$A$13:$AL$104,J$3,FALSE),"")</f>
        <v>0</v>
      </c>
      <c r="K71">
        <f>+_xlfn.IFNA(VLOOKUP($B71,'1а - drž.sek,drž.sl. i nam.'!$A$13:$AL$104,K$3,FALSE),"")</f>
        <v>0</v>
      </c>
      <c r="L71">
        <f>+_xlfn.IFNA(VLOOKUP($B71,'1а - drž.sek,drž.sl. i nam.'!$A$13:$AL$104,L$3,FALSE),"")</f>
        <v>0</v>
      </c>
      <c r="M71" s="29">
        <f>+_xlfn.IFNA(VLOOKUP($B71,'1а - drž.sek,drž.sl. i nam.'!$A$13:$AL$104,M$3,FALSE),"")</f>
        <v>0</v>
      </c>
      <c r="N71" s="29">
        <f>+_xlfn.IFNA(VLOOKUP($B71,'1а - drž.sek,drž.sl. i nam.'!$A$13:$AL$104,N$3,FALSE),"")</f>
        <v>0</v>
      </c>
      <c r="O71" s="29">
        <f>+_xlfn.IFNA(VLOOKUP($B71,'1а - drž.sek,drž.sl. i nam.'!$A$13:$AL$104,O$3,FALSE),"")</f>
        <v>0</v>
      </c>
      <c r="P71" s="29">
        <f>+_xlfn.IFNA(VLOOKUP($B71,'1а - drž.sek,drž.sl. i nam.'!$A$13:$AL$104,P$3,FALSE),"")</f>
        <v>0</v>
      </c>
      <c r="Q71" s="29">
        <f>+_xlfn.IFNA(VLOOKUP($B71,'1а - drž.sek,drž.sl. i nam.'!$A$13:$AL$104,Q$3,FALSE),"")</f>
        <v>0</v>
      </c>
      <c r="R71" s="29">
        <f>+_xlfn.IFNA(VLOOKUP($B71,'1а - drž.sek,drž.sl. i nam.'!$A$13:$AL$104,R$3,FALSE),"")</f>
        <v>0</v>
      </c>
      <c r="S71" s="29">
        <f>+_xlfn.IFNA(VLOOKUP($B71,'1а - drž.sek,drž.sl. i nam.'!$A$13:$AL$104,S$3,FALSE),"")</f>
        <v>0</v>
      </c>
      <c r="T71" s="29">
        <f>+_xlfn.IFNA(VLOOKUP($B71,'1а - drž.sek,drž.sl. i nam.'!$A$13:$AL$104,T$3,FALSE),"")</f>
        <v>0</v>
      </c>
      <c r="U71" s="29">
        <f>+_xlfn.IFNA(VLOOKUP($B71,'1а - drž.sek,drž.sl. i nam.'!$A$13:$AL$104,U$3,FALSE),"")</f>
        <v>0</v>
      </c>
      <c r="V71" s="29">
        <f>+_xlfn.IFNA(VLOOKUP($B71,'1а - drž.sek,drž.sl. i nam.'!$A$13:$AL$104,V$3,FALSE),"")</f>
        <v>0</v>
      </c>
      <c r="W71" s="29">
        <f>+_xlfn.IFNA(VLOOKUP($B71,'1а - drž.sek,drž.sl. i nam.'!$A$13:$AL$104,W$3,FALSE),"")</f>
        <v>0</v>
      </c>
      <c r="X71" s="29">
        <f>+_xlfn.IFNA(VLOOKUP($B71,'1а - drž.sek,drž.sl. i nam.'!$A$13:$AL$104,X$3,FALSE),"")</f>
        <v>0</v>
      </c>
      <c r="Y71" s="29">
        <f>+_xlfn.IFNA(VLOOKUP($B71,'1а - drž.sek,drž.sl. i nam.'!$A$13:$AL$104,Y$3,FALSE),"")</f>
        <v>0</v>
      </c>
      <c r="Z71" s="29">
        <f>+_xlfn.IFNA(VLOOKUP($B71,'1а - drž.sek,drž.sl. i nam.'!$A$13:$AL$104,Z$3,FALSE),"")</f>
        <v>0</v>
      </c>
      <c r="AA71" s="29">
        <f>+_xlfn.IFNA(VLOOKUP($B71,'1а - drž.sek,drž.sl. i nam.'!$A$13:$AL$104,AA$3,FALSE),"")</f>
        <v>0</v>
      </c>
      <c r="AB71" s="29">
        <f>+_xlfn.IFNA(VLOOKUP($B71,'1а - drž.sek,drž.sl. i nam.'!$A$13:$AL$104,AB$3,FALSE),"")</f>
        <v>0</v>
      </c>
      <c r="AC71" s="29">
        <f>+_xlfn.IFNA(VLOOKUP($B71,'1а - drž.sek,drž.sl. i nam.'!$A$13:$AL$104,AC$3,FALSE),"")</f>
        <v>0</v>
      </c>
      <c r="AD71" s="29">
        <f>+IFERROR((W71*'1а - drž.sek,drž.sl. i nam.'!$D$5)/100,"")</f>
        <v>0</v>
      </c>
      <c r="AE71" s="29">
        <f>+IFERROR((X71*'1а - drž.sek,drž.sl. i nam.'!$D$5)/100,"")</f>
        <v>0</v>
      </c>
      <c r="AF71" s="29">
        <f>+IFERROR((AB71*'1а - drž.sek,drž.sl. i nam.'!$D$5)/100,"")</f>
        <v>0</v>
      </c>
      <c r="AG71" s="29">
        <f>+IFERROR((AC71*'1а - drž.sek,drž.sl. i nam.'!$D$5)/100,"")</f>
        <v>0</v>
      </c>
    </row>
    <row r="72" spans="1:33" x14ac:dyDescent="0.2">
      <c r="A72">
        <f t="shared" si="5"/>
        <v>0</v>
      </c>
      <c r="B72">
        <f>+IF(MAX(B$5:B71)+1&lt;=B$1,B71+1,0)</f>
        <v>0</v>
      </c>
      <c r="C72" s="194">
        <f t="shared" si="6"/>
        <v>0</v>
      </c>
      <c r="D72">
        <f t="shared" si="7"/>
        <v>0</v>
      </c>
      <c r="E72" s="194">
        <f t="shared" si="8"/>
        <v>0</v>
      </c>
      <c r="F72" s="194">
        <f t="shared" si="9"/>
        <v>0</v>
      </c>
      <c r="G72">
        <f>IF(B72=0,0,+VLOOKUP($B72,'1а - drž.sek,drž.sl. i nam.'!$A$13:$AL$104,'1а - drž.sek,drž.sl. i nam.'!$AL$1,FALSE))</f>
        <v>0</v>
      </c>
      <c r="H72">
        <f>IF(B72=0,0,+VLOOKUP($B72,'1а - drž.sek,drž.sl. i nam.'!$A$13:D$104,3,FALSE))</f>
        <v>0</v>
      </c>
      <c r="I72">
        <f>IF(B72=0,0,+VLOOKUP($B72,'1а - drž.sek,drž.sl. i nam.'!$A$13:D$104,4,FALSE))</f>
        <v>0</v>
      </c>
      <c r="J72">
        <f>+_xlfn.IFNA(VLOOKUP($B72,'1а - drž.sek,drž.sl. i nam.'!$A$13:$AL$104,J$3,FALSE),"")</f>
        <v>0</v>
      </c>
      <c r="K72">
        <f>+_xlfn.IFNA(VLOOKUP($B72,'1а - drž.sek,drž.sl. i nam.'!$A$13:$AL$104,K$3,FALSE),"")</f>
        <v>0</v>
      </c>
      <c r="L72">
        <f>+_xlfn.IFNA(VLOOKUP($B72,'1а - drž.sek,drž.sl. i nam.'!$A$13:$AL$104,L$3,FALSE),"")</f>
        <v>0</v>
      </c>
      <c r="M72" s="29">
        <f>+_xlfn.IFNA(VLOOKUP($B72,'1а - drž.sek,drž.sl. i nam.'!$A$13:$AL$104,M$3,FALSE),"")</f>
        <v>0</v>
      </c>
      <c r="N72" s="29">
        <f>+_xlfn.IFNA(VLOOKUP($B72,'1а - drž.sek,drž.sl. i nam.'!$A$13:$AL$104,N$3,FALSE),"")</f>
        <v>0</v>
      </c>
      <c r="O72" s="29">
        <f>+_xlfn.IFNA(VLOOKUP($B72,'1а - drž.sek,drž.sl. i nam.'!$A$13:$AL$104,O$3,FALSE),"")</f>
        <v>0</v>
      </c>
      <c r="P72" s="29">
        <f>+_xlfn.IFNA(VLOOKUP($B72,'1а - drž.sek,drž.sl. i nam.'!$A$13:$AL$104,P$3,FALSE),"")</f>
        <v>0</v>
      </c>
      <c r="Q72" s="29">
        <f>+_xlfn.IFNA(VLOOKUP($B72,'1а - drž.sek,drž.sl. i nam.'!$A$13:$AL$104,Q$3,FALSE),"")</f>
        <v>0</v>
      </c>
      <c r="R72" s="29">
        <f>+_xlfn.IFNA(VLOOKUP($B72,'1а - drž.sek,drž.sl. i nam.'!$A$13:$AL$104,R$3,FALSE),"")</f>
        <v>0</v>
      </c>
      <c r="S72" s="29">
        <f>+_xlfn.IFNA(VLOOKUP($B72,'1а - drž.sek,drž.sl. i nam.'!$A$13:$AL$104,S$3,FALSE),"")</f>
        <v>0</v>
      </c>
      <c r="T72" s="29">
        <f>+_xlfn.IFNA(VLOOKUP($B72,'1а - drž.sek,drž.sl. i nam.'!$A$13:$AL$104,T$3,FALSE),"")</f>
        <v>0</v>
      </c>
      <c r="U72" s="29">
        <f>+_xlfn.IFNA(VLOOKUP($B72,'1а - drž.sek,drž.sl. i nam.'!$A$13:$AL$104,U$3,FALSE),"")</f>
        <v>0</v>
      </c>
      <c r="V72" s="29">
        <f>+_xlfn.IFNA(VLOOKUP($B72,'1а - drž.sek,drž.sl. i nam.'!$A$13:$AL$104,V$3,FALSE),"")</f>
        <v>0</v>
      </c>
      <c r="W72" s="29">
        <f>+_xlfn.IFNA(VLOOKUP($B72,'1а - drž.sek,drž.sl. i nam.'!$A$13:$AL$104,W$3,FALSE),"")</f>
        <v>0</v>
      </c>
      <c r="X72" s="29">
        <f>+_xlfn.IFNA(VLOOKUP($B72,'1а - drž.sek,drž.sl. i nam.'!$A$13:$AL$104,X$3,FALSE),"")</f>
        <v>0</v>
      </c>
      <c r="Y72" s="29">
        <f>+_xlfn.IFNA(VLOOKUP($B72,'1а - drž.sek,drž.sl. i nam.'!$A$13:$AL$104,Y$3,FALSE),"")</f>
        <v>0</v>
      </c>
      <c r="Z72" s="29">
        <f>+_xlfn.IFNA(VLOOKUP($B72,'1а - drž.sek,drž.sl. i nam.'!$A$13:$AL$104,Z$3,FALSE),"")</f>
        <v>0</v>
      </c>
      <c r="AA72" s="29">
        <f>+_xlfn.IFNA(VLOOKUP($B72,'1а - drž.sek,drž.sl. i nam.'!$A$13:$AL$104,AA$3,FALSE),"")</f>
        <v>0</v>
      </c>
      <c r="AB72" s="29">
        <f>+_xlfn.IFNA(VLOOKUP($B72,'1а - drž.sek,drž.sl. i nam.'!$A$13:$AL$104,AB$3,FALSE),"")</f>
        <v>0</v>
      </c>
      <c r="AC72" s="29">
        <f>+_xlfn.IFNA(VLOOKUP($B72,'1а - drž.sek,drž.sl. i nam.'!$A$13:$AL$104,AC$3,FALSE),"")</f>
        <v>0</v>
      </c>
      <c r="AD72" s="29">
        <f>+IFERROR((W72*'1а - drž.sek,drž.sl. i nam.'!$D$5)/100,"")</f>
        <v>0</v>
      </c>
      <c r="AE72" s="29">
        <f>+IFERROR((X72*'1а - drž.sek,drž.sl. i nam.'!$D$5)/100,"")</f>
        <v>0</v>
      </c>
      <c r="AF72" s="29">
        <f>+IFERROR((AB72*'1а - drž.sek,drž.sl. i nam.'!$D$5)/100,"")</f>
        <v>0</v>
      </c>
      <c r="AG72" s="29">
        <f>+IFERROR((AC72*'1а - drž.sek,drž.sl. i nam.'!$D$5)/100,"")</f>
        <v>0</v>
      </c>
    </row>
    <row r="73" spans="1:33" x14ac:dyDescent="0.2">
      <c r="A73">
        <f t="shared" si="5"/>
        <v>0</v>
      </c>
      <c r="B73">
        <f>+IF(MAX(B$5:B72)+1&lt;=B$1,B72+1,0)</f>
        <v>0</v>
      </c>
      <c r="C73" s="194">
        <f t="shared" si="6"/>
        <v>0</v>
      </c>
      <c r="D73">
        <f t="shared" si="7"/>
        <v>0</v>
      </c>
      <c r="E73" s="194">
        <f t="shared" si="8"/>
        <v>0</v>
      </c>
      <c r="F73" s="194">
        <f t="shared" si="9"/>
        <v>0</v>
      </c>
      <c r="G73">
        <f>IF(B73=0,0,+VLOOKUP($B73,'1а - drž.sek,drž.sl. i nam.'!$A$13:$AL$104,'1а - drž.sek,drž.sl. i nam.'!$AL$1,FALSE))</f>
        <v>0</v>
      </c>
      <c r="H73">
        <f>IF(B73=0,0,+VLOOKUP($B73,'1а - drž.sek,drž.sl. i nam.'!$A$13:D$104,3,FALSE))</f>
        <v>0</v>
      </c>
      <c r="I73">
        <f>IF(B73=0,0,+VLOOKUP($B73,'1а - drž.sek,drž.sl. i nam.'!$A$13:D$104,4,FALSE))</f>
        <v>0</v>
      </c>
      <c r="J73">
        <f>+_xlfn.IFNA(VLOOKUP($B73,'1а - drž.sek,drž.sl. i nam.'!$A$13:$AL$104,J$3,FALSE),"")</f>
        <v>0</v>
      </c>
      <c r="K73">
        <f>+_xlfn.IFNA(VLOOKUP($B73,'1а - drž.sek,drž.sl. i nam.'!$A$13:$AL$104,K$3,FALSE),"")</f>
        <v>0</v>
      </c>
      <c r="L73">
        <f>+_xlfn.IFNA(VLOOKUP($B73,'1а - drž.sek,drž.sl. i nam.'!$A$13:$AL$104,L$3,FALSE),"")</f>
        <v>0</v>
      </c>
      <c r="M73" s="29">
        <f>+_xlfn.IFNA(VLOOKUP($B73,'1а - drž.sek,drž.sl. i nam.'!$A$13:$AL$104,M$3,FALSE),"")</f>
        <v>0</v>
      </c>
      <c r="N73" s="29">
        <f>+_xlfn.IFNA(VLOOKUP($B73,'1а - drž.sek,drž.sl. i nam.'!$A$13:$AL$104,N$3,FALSE),"")</f>
        <v>0</v>
      </c>
      <c r="O73" s="29">
        <f>+_xlfn.IFNA(VLOOKUP($B73,'1а - drž.sek,drž.sl. i nam.'!$A$13:$AL$104,O$3,FALSE),"")</f>
        <v>0</v>
      </c>
      <c r="P73" s="29">
        <f>+_xlfn.IFNA(VLOOKUP($B73,'1а - drž.sek,drž.sl. i nam.'!$A$13:$AL$104,P$3,FALSE),"")</f>
        <v>0</v>
      </c>
      <c r="Q73" s="29">
        <f>+_xlfn.IFNA(VLOOKUP($B73,'1а - drž.sek,drž.sl. i nam.'!$A$13:$AL$104,Q$3,FALSE),"")</f>
        <v>0</v>
      </c>
      <c r="R73" s="29">
        <f>+_xlfn.IFNA(VLOOKUP($B73,'1а - drž.sek,drž.sl. i nam.'!$A$13:$AL$104,R$3,FALSE),"")</f>
        <v>0</v>
      </c>
      <c r="S73" s="29">
        <f>+_xlfn.IFNA(VLOOKUP($B73,'1а - drž.sek,drž.sl. i nam.'!$A$13:$AL$104,S$3,FALSE),"")</f>
        <v>0</v>
      </c>
      <c r="T73" s="29">
        <f>+_xlfn.IFNA(VLOOKUP($B73,'1а - drž.sek,drž.sl. i nam.'!$A$13:$AL$104,T$3,FALSE),"")</f>
        <v>0</v>
      </c>
      <c r="U73" s="29">
        <f>+_xlfn.IFNA(VLOOKUP($B73,'1а - drž.sek,drž.sl. i nam.'!$A$13:$AL$104,U$3,FALSE),"")</f>
        <v>0</v>
      </c>
      <c r="V73" s="29">
        <f>+_xlfn.IFNA(VLOOKUP($B73,'1а - drž.sek,drž.sl. i nam.'!$A$13:$AL$104,V$3,FALSE),"")</f>
        <v>0</v>
      </c>
      <c r="W73" s="29">
        <f>+_xlfn.IFNA(VLOOKUP($B73,'1а - drž.sek,drž.sl. i nam.'!$A$13:$AL$104,W$3,FALSE),"")</f>
        <v>0</v>
      </c>
      <c r="X73" s="29">
        <f>+_xlfn.IFNA(VLOOKUP($B73,'1а - drž.sek,drž.sl. i nam.'!$A$13:$AL$104,X$3,FALSE),"")</f>
        <v>0</v>
      </c>
      <c r="Y73" s="29">
        <f>+_xlfn.IFNA(VLOOKUP($B73,'1а - drž.sek,drž.sl. i nam.'!$A$13:$AL$104,Y$3,FALSE),"")</f>
        <v>0</v>
      </c>
      <c r="Z73" s="29">
        <f>+_xlfn.IFNA(VLOOKUP($B73,'1а - drž.sek,drž.sl. i nam.'!$A$13:$AL$104,Z$3,FALSE),"")</f>
        <v>0</v>
      </c>
      <c r="AA73" s="29">
        <f>+_xlfn.IFNA(VLOOKUP($B73,'1а - drž.sek,drž.sl. i nam.'!$A$13:$AL$104,AA$3,FALSE),"")</f>
        <v>0</v>
      </c>
      <c r="AB73" s="29">
        <f>+_xlfn.IFNA(VLOOKUP($B73,'1а - drž.sek,drž.sl. i nam.'!$A$13:$AL$104,AB$3,FALSE),"")</f>
        <v>0</v>
      </c>
      <c r="AC73" s="29">
        <f>+_xlfn.IFNA(VLOOKUP($B73,'1а - drž.sek,drž.sl. i nam.'!$A$13:$AL$104,AC$3,FALSE),"")</f>
        <v>0</v>
      </c>
      <c r="AD73" s="29">
        <f>+IFERROR((W73*'1а - drž.sek,drž.sl. i nam.'!$D$5)/100,"")</f>
        <v>0</v>
      </c>
      <c r="AE73" s="29">
        <f>+IFERROR((X73*'1а - drž.sek,drž.sl. i nam.'!$D$5)/100,"")</f>
        <v>0</v>
      </c>
      <c r="AF73" s="29">
        <f>+IFERROR((AB73*'1а - drž.sek,drž.sl. i nam.'!$D$5)/100,"")</f>
        <v>0</v>
      </c>
      <c r="AG73" s="29">
        <f>+IFERROR((AC73*'1а - drž.sek,drž.sl. i nam.'!$D$5)/100,"")</f>
        <v>0</v>
      </c>
    </row>
    <row r="74" spans="1:33" x14ac:dyDescent="0.2">
      <c r="A74">
        <f t="shared" si="5"/>
        <v>0</v>
      </c>
      <c r="B74">
        <f>+IF(MAX(B$5:B73)+1&lt;=B$1,B73+1,0)</f>
        <v>0</v>
      </c>
      <c r="C74" s="194">
        <f t="shared" si="6"/>
        <v>0</v>
      </c>
      <c r="D74">
        <f t="shared" si="7"/>
        <v>0</v>
      </c>
      <c r="E74" s="194">
        <f t="shared" si="8"/>
        <v>0</v>
      </c>
      <c r="F74" s="194">
        <f t="shared" si="9"/>
        <v>0</v>
      </c>
      <c r="G74">
        <f>IF(B74=0,0,+VLOOKUP($B74,'1а - drž.sek,drž.sl. i nam.'!$A$13:$AL$104,'1а - drž.sek,drž.sl. i nam.'!$AL$1,FALSE))</f>
        <v>0</v>
      </c>
      <c r="H74">
        <f>IF(B74=0,0,+VLOOKUP($B74,'1а - drž.sek,drž.sl. i nam.'!$A$13:D$104,3,FALSE))</f>
        <v>0</v>
      </c>
      <c r="I74">
        <f>IF(B74=0,0,+VLOOKUP($B74,'1а - drž.sek,drž.sl. i nam.'!$A$13:D$104,4,FALSE))</f>
        <v>0</v>
      </c>
      <c r="J74">
        <f>+_xlfn.IFNA(VLOOKUP($B74,'1а - drž.sek,drž.sl. i nam.'!$A$13:$AL$104,J$3,FALSE),"")</f>
        <v>0</v>
      </c>
      <c r="K74">
        <f>+_xlfn.IFNA(VLOOKUP($B74,'1а - drž.sek,drž.sl. i nam.'!$A$13:$AL$104,K$3,FALSE),"")</f>
        <v>0</v>
      </c>
      <c r="L74">
        <f>+_xlfn.IFNA(VLOOKUP($B74,'1а - drž.sek,drž.sl. i nam.'!$A$13:$AL$104,L$3,FALSE),"")</f>
        <v>0</v>
      </c>
      <c r="M74" s="29">
        <f>+_xlfn.IFNA(VLOOKUP($B74,'1а - drž.sek,drž.sl. i nam.'!$A$13:$AL$104,M$3,FALSE),"")</f>
        <v>0</v>
      </c>
      <c r="N74" s="29">
        <f>+_xlfn.IFNA(VLOOKUP($B74,'1а - drž.sek,drž.sl. i nam.'!$A$13:$AL$104,N$3,FALSE),"")</f>
        <v>0</v>
      </c>
      <c r="O74" s="29">
        <f>+_xlfn.IFNA(VLOOKUP($B74,'1а - drž.sek,drž.sl. i nam.'!$A$13:$AL$104,O$3,FALSE),"")</f>
        <v>0</v>
      </c>
      <c r="P74" s="29">
        <f>+_xlfn.IFNA(VLOOKUP($B74,'1а - drž.sek,drž.sl. i nam.'!$A$13:$AL$104,P$3,FALSE),"")</f>
        <v>0</v>
      </c>
      <c r="Q74" s="29">
        <f>+_xlfn.IFNA(VLOOKUP($B74,'1а - drž.sek,drž.sl. i nam.'!$A$13:$AL$104,Q$3,FALSE),"")</f>
        <v>0</v>
      </c>
      <c r="R74" s="29">
        <f>+_xlfn.IFNA(VLOOKUP($B74,'1а - drž.sek,drž.sl. i nam.'!$A$13:$AL$104,R$3,FALSE),"")</f>
        <v>0</v>
      </c>
      <c r="S74" s="29">
        <f>+_xlfn.IFNA(VLOOKUP($B74,'1а - drž.sek,drž.sl. i nam.'!$A$13:$AL$104,S$3,FALSE),"")</f>
        <v>0</v>
      </c>
      <c r="T74" s="29">
        <f>+_xlfn.IFNA(VLOOKUP($B74,'1а - drž.sek,drž.sl. i nam.'!$A$13:$AL$104,T$3,FALSE),"")</f>
        <v>0</v>
      </c>
      <c r="U74" s="29">
        <f>+_xlfn.IFNA(VLOOKUP($B74,'1а - drž.sek,drž.sl. i nam.'!$A$13:$AL$104,U$3,FALSE),"")</f>
        <v>0</v>
      </c>
      <c r="V74" s="29">
        <f>+_xlfn.IFNA(VLOOKUP($B74,'1а - drž.sek,drž.sl. i nam.'!$A$13:$AL$104,V$3,FALSE),"")</f>
        <v>0</v>
      </c>
      <c r="W74" s="29">
        <f>+_xlfn.IFNA(VLOOKUP($B74,'1а - drž.sek,drž.sl. i nam.'!$A$13:$AL$104,W$3,FALSE),"")</f>
        <v>0</v>
      </c>
      <c r="X74" s="29">
        <f>+_xlfn.IFNA(VLOOKUP($B74,'1а - drž.sek,drž.sl. i nam.'!$A$13:$AL$104,X$3,FALSE),"")</f>
        <v>0</v>
      </c>
      <c r="Y74" s="29">
        <f>+_xlfn.IFNA(VLOOKUP($B74,'1а - drž.sek,drž.sl. i nam.'!$A$13:$AL$104,Y$3,FALSE),"")</f>
        <v>0</v>
      </c>
      <c r="Z74" s="29">
        <f>+_xlfn.IFNA(VLOOKUP($B74,'1а - drž.sek,drž.sl. i nam.'!$A$13:$AL$104,Z$3,FALSE),"")</f>
        <v>0</v>
      </c>
      <c r="AA74" s="29">
        <f>+_xlfn.IFNA(VLOOKUP($B74,'1а - drž.sek,drž.sl. i nam.'!$A$13:$AL$104,AA$3,FALSE),"")</f>
        <v>0</v>
      </c>
      <c r="AB74" s="29">
        <f>+_xlfn.IFNA(VLOOKUP($B74,'1а - drž.sek,drž.sl. i nam.'!$A$13:$AL$104,AB$3,FALSE),"")</f>
        <v>0</v>
      </c>
      <c r="AC74" s="29">
        <f>+_xlfn.IFNA(VLOOKUP($B74,'1а - drž.sek,drž.sl. i nam.'!$A$13:$AL$104,AC$3,FALSE),"")</f>
        <v>0</v>
      </c>
      <c r="AD74" s="29">
        <f>+IFERROR((W74*'1а - drž.sek,drž.sl. i nam.'!$D$5)/100,"")</f>
        <v>0</v>
      </c>
      <c r="AE74" s="29">
        <f>+IFERROR((X74*'1а - drž.sek,drž.sl. i nam.'!$D$5)/100,"")</f>
        <v>0</v>
      </c>
      <c r="AF74" s="29">
        <f>+IFERROR((AB74*'1а - drž.sek,drž.sl. i nam.'!$D$5)/100,"")</f>
        <v>0</v>
      </c>
      <c r="AG74" s="29">
        <f>+IFERROR((AC74*'1а - drž.sek,drž.sl. i nam.'!$D$5)/100,"")</f>
        <v>0</v>
      </c>
    </row>
    <row r="75" spans="1:33" x14ac:dyDescent="0.2">
      <c r="A75">
        <f t="shared" si="5"/>
        <v>0</v>
      </c>
      <c r="B75">
        <f>+IF(MAX(B$5:B74)+1&lt;=B$1,B74+1,0)</f>
        <v>0</v>
      </c>
      <c r="C75" s="194">
        <f t="shared" si="6"/>
        <v>0</v>
      </c>
      <c r="D75">
        <f t="shared" si="7"/>
        <v>0</v>
      </c>
      <c r="E75" s="194">
        <f t="shared" si="8"/>
        <v>0</v>
      </c>
      <c r="F75" s="194">
        <f t="shared" si="9"/>
        <v>0</v>
      </c>
      <c r="G75">
        <f>IF(B75=0,0,+VLOOKUP($B75,'1а - drž.sek,drž.sl. i nam.'!$A$13:$AL$104,'1а - drž.sek,drž.sl. i nam.'!$AL$1,FALSE))</f>
        <v>0</v>
      </c>
      <c r="H75">
        <f>IF(B75=0,0,+VLOOKUP($B75,'1а - drž.sek,drž.sl. i nam.'!$A$13:D$104,3,FALSE))</f>
        <v>0</v>
      </c>
      <c r="I75">
        <f>IF(B75=0,0,+VLOOKUP($B75,'1а - drž.sek,drž.sl. i nam.'!$A$13:D$104,4,FALSE))</f>
        <v>0</v>
      </c>
      <c r="J75">
        <f>+_xlfn.IFNA(VLOOKUP($B75,'1а - drž.sek,drž.sl. i nam.'!$A$13:$AL$104,J$3,FALSE),"")</f>
        <v>0</v>
      </c>
      <c r="K75">
        <f>+_xlfn.IFNA(VLOOKUP($B75,'1а - drž.sek,drž.sl. i nam.'!$A$13:$AL$104,K$3,FALSE),"")</f>
        <v>0</v>
      </c>
      <c r="L75">
        <f>+_xlfn.IFNA(VLOOKUP($B75,'1а - drž.sek,drž.sl. i nam.'!$A$13:$AL$104,L$3,FALSE),"")</f>
        <v>0</v>
      </c>
      <c r="M75" s="29">
        <f>+_xlfn.IFNA(VLOOKUP($B75,'1а - drž.sek,drž.sl. i nam.'!$A$13:$AL$104,M$3,FALSE),"")</f>
        <v>0</v>
      </c>
      <c r="N75" s="29">
        <f>+_xlfn.IFNA(VLOOKUP($B75,'1а - drž.sek,drž.sl. i nam.'!$A$13:$AL$104,N$3,FALSE),"")</f>
        <v>0</v>
      </c>
      <c r="O75" s="29">
        <f>+_xlfn.IFNA(VLOOKUP($B75,'1а - drž.sek,drž.sl. i nam.'!$A$13:$AL$104,O$3,FALSE),"")</f>
        <v>0</v>
      </c>
      <c r="P75" s="29">
        <f>+_xlfn.IFNA(VLOOKUP($B75,'1а - drž.sek,drž.sl. i nam.'!$A$13:$AL$104,P$3,FALSE),"")</f>
        <v>0</v>
      </c>
      <c r="Q75" s="29">
        <f>+_xlfn.IFNA(VLOOKUP($B75,'1а - drž.sek,drž.sl. i nam.'!$A$13:$AL$104,Q$3,FALSE),"")</f>
        <v>0</v>
      </c>
      <c r="R75" s="29">
        <f>+_xlfn.IFNA(VLOOKUP($B75,'1а - drž.sek,drž.sl. i nam.'!$A$13:$AL$104,R$3,FALSE),"")</f>
        <v>0</v>
      </c>
      <c r="S75" s="29">
        <f>+_xlfn.IFNA(VLOOKUP($B75,'1а - drž.sek,drž.sl. i nam.'!$A$13:$AL$104,S$3,FALSE),"")</f>
        <v>0</v>
      </c>
      <c r="T75" s="29">
        <f>+_xlfn.IFNA(VLOOKUP($B75,'1а - drž.sek,drž.sl. i nam.'!$A$13:$AL$104,T$3,FALSE),"")</f>
        <v>0</v>
      </c>
      <c r="U75" s="29">
        <f>+_xlfn.IFNA(VLOOKUP($B75,'1а - drž.sek,drž.sl. i nam.'!$A$13:$AL$104,U$3,FALSE),"")</f>
        <v>0</v>
      </c>
      <c r="V75" s="29">
        <f>+_xlfn.IFNA(VLOOKUP($B75,'1а - drž.sek,drž.sl. i nam.'!$A$13:$AL$104,V$3,FALSE),"")</f>
        <v>0</v>
      </c>
      <c r="W75" s="29">
        <f>+_xlfn.IFNA(VLOOKUP($B75,'1а - drž.sek,drž.sl. i nam.'!$A$13:$AL$104,W$3,FALSE),"")</f>
        <v>0</v>
      </c>
      <c r="X75" s="29">
        <f>+_xlfn.IFNA(VLOOKUP($B75,'1а - drž.sek,drž.sl. i nam.'!$A$13:$AL$104,X$3,FALSE),"")</f>
        <v>0</v>
      </c>
      <c r="Y75" s="29">
        <f>+_xlfn.IFNA(VLOOKUP($B75,'1а - drž.sek,drž.sl. i nam.'!$A$13:$AL$104,Y$3,FALSE),"")</f>
        <v>0</v>
      </c>
      <c r="Z75" s="29">
        <f>+_xlfn.IFNA(VLOOKUP($B75,'1а - drž.sek,drž.sl. i nam.'!$A$13:$AL$104,Z$3,FALSE),"")</f>
        <v>0</v>
      </c>
      <c r="AA75" s="29">
        <f>+_xlfn.IFNA(VLOOKUP($B75,'1а - drž.sek,drž.sl. i nam.'!$A$13:$AL$104,AA$3,FALSE),"")</f>
        <v>0</v>
      </c>
      <c r="AB75" s="29">
        <f>+_xlfn.IFNA(VLOOKUP($B75,'1а - drž.sek,drž.sl. i nam.'!$A$13:$AL$104,AB$3,FALSE),"")</f>
        <v>0</v>
      </c>
      <c r="AC75" s="29">
        <f>+_xlfn.IFNA(VLOOKUP($B75,'1а - drž.sek,drž.sl. i nam.'!$A$13:$AL$104,AC$3,FALSE),"")</f>
        <v>0</v>
      </c>
      <c r="AD75" s="29">
        <f>+IFERROR((W75*'1а - drž.sek,drž.sl. i nam.'!$D$5)/100,"")</f>
        <v>0</v>
      </c>
      <c r="AE75" s="29">
        <f>+IFERROR((X75*'1а - drž.sek,drž.sl. i nam.'!$D$5)/100,"")</f>
        <v>0</v>
      </c>
      <c r="AF75" s="29">
        <f>+IFERROR((AB75*'1а - drž.sek,drž.sl. i nam.'!$D$5)/100,"")</f>
        <v>0</v>
      </c>
      <c r="AG75" s="29">
        <f>+IFERROR((AC75*'1а - drž.sek,drž.sl. i nam.'!$D$5)/100,"")</f>
        <v>0</v>
      </c>
    </row>
    <row r="76" spans="1:33" x14ac:dyDescent="0.2">
      <c r="A76">
        <f t="shared" si="5"/>
        <v>0</v>
      </c>
      <c r="B76">
        <f>+IF(MAX(B$5:B75)+1&lt;=B$1,B75+1,0)</f>
        <v>0</v>
      </c>
      <c r="C76" s="194">
        <f t="shared" si="6"/>
        <v>0</v>
      </c>
      <c r="D76">
        <f t="shared" si="7"/>
        <v>0</v>
      </c>
      <c r="E76" s="194">
        <f t="shared" si="8"/>
        <v>0</v>
      </c>
      <c r="F76" s="194">
        <f t="shared" si="9"/>
        <v>0</v>
      </c>
      <c r="G76">
        <f>IF(B76=0,0,+VLOOKUP($B76,'1а - drž.sek,drž.sl. i nam.'!$A$13:$AL$104,'1а - drž.sek,drž.sl. i nam.'!$AL$1,FALSE))</f>
        <v>0</v>
      </c>
      <c r="H76">
        <f>IF(B76=0,0,+VLOOKUP($B76,'1а - drž.sek,drž.sl. i nam.'!$A$13:D$104,3,FALSE))</f>
        <v>0</v>
      </c>
      <c r="I76">
        <f>IF(B76=0,0,+VLOOKUP($B76,'1а - drž.sek,drž.sl. i nam.'!$A$13:D$104,4,FALSE))</f>
        <v>0</v>
      </c>
      <c r="J76">
        <f>+_xlfn.IFNA(VLOOKUP($B76,'1а - drž.sek,drž.sl. i nam.'!$A$13:$AL$104,J$3,FALSE),"")</f>
        <v>0</v>
      </c>
      <c r="K76">
        <f>+_xlfn.IFNA(VLOOKUP($B76,'1а - drž.sek,drž.sl. i nam.'!$A$13:$AL$104,K$3,FALSE),"")</f>
        <v>0</v>
      </c>
      <c r="L76">
        <f>+_xlfn.IFNA(VLOOKUP($B76,'1а - drž.sek,drž.sl. i nam.'!$A$13:$AL$104,L$3,FALSE),"")</f>
        <v>0</v>
      </c>
      <c r="M76" s="29">
        <f>+_xlfn.IFNA(VLOOKUP($B76,'1а - drž.sek,drž.sl. i nam.'!$A$13:$AL$104,M$3,FALSE),"")</f>
        <v>0</v>
      </c>
      <c r="N76" s="29">
        <f>+_xlfn.IFNA(VLOOKUP($B76,'1а - drž.sek,drž.sl. i nam.'!$A$13:$AL$104,N$3,FALSE),"")</f>
        <v>0</v>
      </c>
      <c r="O76" s="29">
        <f>+_xlfn.IFNA(VLOOKUP($B76,'1а - drž.sek,drž.sl. i nam.'!$A$13:$AL$104,O$3,FALSE),"")</f>
        <v>0</v>
      </c>
      <c r="P76" s="29">
        <f>+_xlfn.IFNA(VLOOKUP($B76,'1а - drž.sek,drž.sl. i nam.'!$A$13:$AL$104,P$3,FALSE),"")</f>
        <v>0</v>
      </c>
      <c r="Q76" s="29">
        <f>+_xlfn.IFNA(VLOOKUP($B76,'1а - drž.sek,drž.sl. i nam.'!$A$13:$AL$104,Q$3,FALSE),"")</f>
        <v>0</v>
      </c>
      <c r="R76" s="29">
        <f>+_xlfn.IFNA(VLOOKUP($B76,'1а - drž.sek,drž.sl. i nam.'!$A$13:$AL$104,R$3,FALSE),"")</f>
        <v>0</v>
      </c>
      <c r="S76" s="29">
        <f>+_xlfn.IFNA(VLOOKUP($B76,'1а - drž.sek,drž.sl. i nam.'!$A$13:$AL$104,S$3,FALSE),"")</f>
        <v>0</v>
      </c>
      <c r="T76" s="29">
        <f>+_xlfn.IFNA(VLOOKUP($B76,'1а - drž.sek,drž.sl. i nam.'!$A$13:$AL$104,T$3,FALSE),"")</f>
        <v>0</v>
      </c>
      <c r="U76" s="29">
        <f>+_xlfn.IFNA(VLOOKUP($B76,'1а - drž.sek,drž.sl. i nam.'!$A$13:$AL$104,U$3,FALSE),"")</f>
        <v>0</v>
      </c>
      <c r="V76" s="29">
        <f>+_xlfn.IFNA(VLOOKUP($B76,'1а - drž.sek,drž.sl. i nam.'!$A$13:$AL$104,V$3,FALSE),"")</f>
        <v>0</v>
      </c>
      <c r="W76" s="29">
        <f>+_xlfn.IFNA(VLOOKUP($B76,'1а - drž.sek,drž.sl. i nam.'!$A$13:$AL$104,W$3,FALSE),"")</f>
        <v>0</v>
      </c>
      <c r="X76" s="29">
        <f>+_xlfn.IFNA(VLOOKUP($B76,'1а - drž.sek,drž.sl. i nam.'!$A$13:$AL$104,X$3,FALSE),"")</f>
        <v>0</v>
      </c>
      <c r="Y76" s="29">
        <f>+_xlfn.IFNA(VLOOKUP($B76,'1а - drž.sek,drž.sl. i nam.'!$A$13:$AL$104,Y$3,FALSE),"")</f>
        <v>0</v>
      </c>
      <c r="Z76" s="29">
        <f>+_xlfn.IFNA(VLOOKUP($B76,'1а - drž.sek,drž.sl. i nam.'!$A$13:$AL$104,Z$3,FALSE),"")</f>
        <v>0</v>
      </c>
      <c r="AA76" s="29">
        <f>+_xlfn.IFNA(VLOOKUP($B76,'1а - drž.sek,drž.sl. i nam.'!$A$13:$AL$104,AA$3,FALSE),"")</f>
        <v>0</v>
      </c>
      <c r="AB76" s="29">
        <f>+_xlfn.IFNA(VLOOKUP($B76,'1а - drž.sek,drž.sl. i nam.'!$A$13:$AL$104,AB$3,FALSE),"")</f>
        <v>0</v>
      </c>
      <c r="AC76" s="29">
        <f>+_xlfn.IFNA(VLOOKUP($B76,'1а - drž.sek,drž.sl. i nam.'!$A$13:$AL$104,AC$3,FALSE),"")</f>
        <v>0</v>
      </c>
      <c r="AD76" s="29">
        <f>+IFERROR((W76*'1а - drž.sek,drž.sl. i nam.'!$D$5)/100,"")</f>
        <v>0</v>
      </c>
      <c r="AE76" s="29">
        <f>+IFERROR((X76*'1а - drž.sek,drž.sl. i nam.'!$D$5)/100,"")</f>
        <v>0</v>
      </c>
      <c r="AF76" s="29">
        <f>+IFERROR((AB76*'1а - drž.sek,drž.sl. i nam.'!$D$5)/100,"")</f>
        <v>0</v>
      </c>
      <c r="AG76" s="29">
        <f>+IFERROR((AC76*'1а - drž.sek,drž.sl. i nam.'!$D$5)/100,"")</f>
        <v>0</v>
      </c>
    </row>
    <row r="77" spans="1:33" x14ac:dyDescent="0.2">
      <c r="A77">
        <f t="shared" si="5"/>
        <v>0</v>
      </c>
      <c r="B77">
        <f>+IF(MAX(B$5:B76)+1&lt;=B$1,B76+1,0)</f>
        <v>0</v>
      </c>
      <c r="C77" s="194">
        <f t="shared" si="6"/>
        <v>0</v>
      </c>
      <c r="D77">
        <f t="shared" si="7"/>
        <v>0</v>
      </c>
      <c r="E77" s="194">
        <f t="shared" si="8"/>
        <v>0</v>
      </c>
      <c r="F77" s="194">
        <f t="shared" si="9"/>
        <v>0</v>
      </c>
      <c r="G77">
        <f>IF(B77=0,0,+VLOOKUP($B77,'1а - drž.sek,drž.sl. i nam.'!$A$13:$AL$104,'1а - drž.sek,drž.sl. i nam.'!$AL$1,FALSE))</f>
        <v>0</v>
      </c>
      <c r="H77">
        <f>IF(B77=0,0,+VLOOKUP($B77,'1а - drž.sek,drž.sl. i nam.'!$A$13:D$104,3,FALSE))</f>
        <v>0</v>
      </c>
      <c r="I77">
        <f>IF(B77=0,0,+VLOOKUP($B77,'1а - drž.sek,drž.sl. i nam.'!$A$13:D$104,4,FALSE))</f>
        <v>0</v>
      </c>
      <c r="J77">
        <f>+_xlfn.IFNA(VLOOKUP($B77,'1а - drž.sek,drž.sl. i nam.'!$A$13:$AL$104,J$3,FALSE),"")</f>
        <v>0</v>
      </c>
      <c r="K77">
        <f>+_xlfn.IFNA(VLOOKUP($B77,'1а - drž.sek,drž.sl. i nam.'!$A$13:$AL$104,K$3,FALSE),"")</f>
        <v>0</v>
      </c>
      <c r="L77">
        <f>+_xlfn.IFNA(VLOOKUP($B77,'1а - drž.sek,drž.sl. i nam.'!$A$13:$AL$104,L$3,FALSE),"")</f>
        <v>0</v>
      </c>
      <c r="M77" s="29">
        <f>+_xlfn.IFNA(VLOOKUP($B77,'1а - drž.sek,drž.sl. i nam.'!$A$13:$AL$104,M$3,FALSE),"")</f>
        <v>0</v>
      </c>
      <c r="N77" s="29">
        <f>+_xlfn.IFNA(VLOOKUP($B77,'1а - drž.sek,drž.sl. i nam.'!$A$13:$AL$104,N$3,FALSE),"")</f>
        <v>0</v>
      </c>
      <c r="O77" s="29">
        <f>+_xlfn.IFNA(VLOOKUP($B77,'1а - drž.sek,drž.sl. i nam.'!$A$13:$AL$104,O$3,FALSE),"")</f>
        <v>0</v>
      </c>
      <c r="P77" s="29">
        <f>+_xlfn.IFNA(VLOOKUP($B77,'1а - drž.sek,drž.sl. i nam.'!$A$13:$AL$104,P$3,FALSE),"")</f>
        <v>0</v>
      </c>
      <c r="Q77" s="29">
        <f>+_xlfn.IFNA(VLOOKUP($B77,'1а - drž.sek,drž.sl. i nam.'!$A$13:$AL$104,Q$3,FALSE),"")</f>
        <v>0</v>
      </c>
      <c r="R77" s="29">
        <f>+_xlfn.IFNA(VLOOKUP($B77,'1а - drž.sek,drž.sl. i nam.'!$A$13:$AL$104,R$3,FALSE),"")</f>
        <v>0</v>
      </c>
      <c r="S77" s="29">
        <f>+_xlfn.IFNA(VLOOKUP($B77,'1а - drž.sek,drž.sl. i nam.'!$A$13:$AL$104,S$3,FALSE),"")</f>
        <v>0</v>
      </c>
      <c r="T77" s="29">
        <f>+_xlfn.IFNA(VLOOKUP($B77,'1а - drž.sek,drž.sl. i nam.'!$A$13:$AL$104,T$3,FALSE),"")</f>
        <v>0</v>
      </c>
      <c r="U77" s="29">
        <f>+_xlfn.IFNA(VLOOKUP($B77,'1а - drž.sek,drž.sl. i nam.'!$A$13:$AL$104,U$3,FALSE),"")</f>
        <v>0</v>
      </c>
      <c r="V77" s="29">
        <f>+_xlfn.IFNA(VLOOKUP($B77,'1а - drž.sek,drž.sl. i nam.'!$A$13:$AL$104,V$3,FALSE),"")</f>
        <v>0</v>
      </c>
      <c r="W77" s="29">
        <f>+_xlfn.IFNA(VLOOKUP($B77,'1а - drž.sek,drž.sl. i nam.'!$A$13:$AL$104,W$3,FALSE),"")</f>
        <v>0</v>
      </c>
      <c r="X77" s="29">
        <f>+_xlfn.IFNA(VLOOKUP($B77,'1а - drž.sek,drž.sl. i nam.'!$A$13:$AL$104,X$3,FALSE),"")</f>
        <v>0</v>
      </c>
      <c r="Y77" s="29">
        <f>+_xlfn.IFNA(VLOOKUP($B77,'1а - drž.sek,drž.sl. i nam.'!$A$13:$AL$104,Y$3,FALSE),"")</f>
        <v>0</v>
      </c>
      <c r="Z77" s="29">
        <f>+_xlfn.IFNA(VLOOKUP($B77,'1а - drž.sek,drž.sl. i nam.'!$A$13:$AL$104,Z$3,FALSE),"")</f>
        <v>0</v>
      </c>
      <c r="AA77" s="29">
        <f>+_xlfn.IFNA(VLOOKUP($B77,'1а - drž.sek,drž.sl. i nam.'!$A$13:$AL$104,AA$3,FALSE),"")</f>
        <v>0</v>
      </c>
      <c r="AB77" s="29">
        <f>+_xlfn.IFNA(VLOOKUP($B77,'1а - drž.sek,drž.sl. i nam.'!$A$13:$AL$104,AB$3,FALSE),"")</f>
        <v>0</v>
      </c>
      <c r="AC77" s="29">
        <f>+_xlfn.IFNA(VLOOKUP($B77,'1а - drž.sek,drž.sl. i nam.'!$A$13:$AL$104,AC$3,FALSE),"")</f>
        <v>0</v>
      </c>
      <c r="AD77" s="29">
        <f>+IFERROR((W77*'1а - drž.sek,drž.sl. i nam.'!$D$5)/100,"")</f>
        <v>0</v>
      </c>
      <c r="AE77" s="29">
        <f>+IFERROR((X77*'1а - drž.sek,drž.sl. i nam.'!$D$5)/100,"")</f>
        <v>0</v>
      </c>
      <c r="AF77" s="29">
        <f>+IFERROR((AB77*'1а - drž.sek,drž.sl. i nam.'!$D$5)/100,"")</f>
        <v>0</v>
      </c>
      <c r="AG77" s="29">
        <f>+IFERROR((AC77*'1а - drž.sek,drž.sl. i nam.'!$D$5)/100,"")</f>
        <v>0</v>
      </c>
    </row>
    <row r="78" spans="1:33" x14ac:dyDescent="0.2">
      <c r="A78">
        <f t="shared" si="5"/>
        <v>0</v>
      </c>
      <c r="B78">
        <f>+IF(MAX(B$5:B77)+1&lt;=B$1,B77+1,0)</f>
        <v>0</v>
      </c>
      <c r="C78" s="194">
        <f t="shared" si="6"/>
        <v>0</v>
      </c>
      <c r="D78">
        <f t="shared" si="7"/>
        <v>0</v>
      </c>
      <c r="E78" s="194">
        <f t="shared" si="8"/>
        <v>0</v>
      </c>
      <c r="F78" s="194">
        <f t="shared" si="9"/>
        <v>0</v>
      </c>
      <c r="G78">
        <f>IF(B78=0,0,+VLOOKUP($B78,'1а - drž.sek,drž.sl. i nam.'!$A$13:$AL$104,'1а - drž.sek,drž.sl. i nam.'!$AL$1,FALSE))</f>
        <v>0</v>
      </c>
      <c r="H78">
        <f>IF(B78=0,0,+VLOOKUP($B78,'1а - drž.sek,drž.sl. i nam.'!$A$13:D$104,3,FALSE))</f>
        <v>0</v>
      </c>
      <c r="I78">
        <f>IF(B78=0,0,+VLOOKUP($B78,'1а - drž.sek,drž.sl. i nam.'!$A$13:D$104,4,FALSE))</f>
        <v>0</v>
      </c>
      <c r="J78">
        <f>+_xlfn.IFNA(VLOOKUP($B78,'1а - drž.sek,drž.sl. i nam.'!$A$13:$AL$104,J$3,FALSE),"")</f>
        <v>0</v>
      </c>
      <c r="K78">
        <f>+_xlfn.IFNA(VLOOKUP($B78,'1а - drž.sek,drž.sl. i nam.'!$A$13:$AL$104,K$3,FALSE),"")</f>
        <v>0</v>
      </c>
      <c r="L78">
        <f>+_xlfn.IFNA(VLOOKUP($B78,'1а - drž.sek,drž.sl. i nam.'!$A$13:$AL$104,L$3,FALSE),"")</f>
        <v>0</v>
      </c>
      <c r="M78" s="29">
        <f>+_xlfn.IFNA(VLOOKUP($B78,'1а - drž.sek,drž.sl. i nam.'!$A$13:$AL$104,M$3,FALSE),"")</f>
        <v>0</v>
      </c>
      <c r="N78" s="29">
        <f>+_xlfn.IFNA(VLOOKUP($B78,'1а - drž.sek,drž.sl. i nam.'!$A$13:$AL$104,N$3,FALSE),"")</f>
        <v>0</v>
      </c>
      <c r="O78" s="29">
        <f>+_xlfn.IFNA(VLOOKUP($B78,'1а - drž.sek,drž.sl. i nam.'!$A$13:$AL$104,O$3,FALSE),"")</f>
        <v>0</v>
      </c>
      <c r="P78" s="29">
        <f>+_xlfn.IFNA(VLOOKUP($B78,'1а - drž.sek,drž.sl. i nam.'!$A$13:$AL$104,P$3,FALSE),"")</f>
        <v>0</v>
      </c>
      <c r="Q78" s="29">
        <f>+_xlfn.IFNA(VLOOKUP($B78,'1а - drž.sek,drž.sl. i nam.'!$A$13:$AL$104,Q$3,FALSE),"")</f>
        <v>0</v>
      </c>
      <c r="R78" s="29">
        <f>+_xlfn.IFNA(VLOOKUP($B78,'1а - drž.sek,drž.sl. i nam.'!$A$13:$AL$104,R$3,FALSE),"")</f>
        <v>0</v>
      </c>
      <c r="S78" s="29">
        <f>+_xlfn.IFNA(VLOOKUP($B78,'1а - drž.sek,drž.sl. i nam.'!$A$13:$AL$104,S$3,FALSE),"")</f>
        <v>0</v>
      </c>
      <c r="T78" s="29">
        <f>+_xlfn.IFNA(VLOOKUP($B78,'1а - drž.sek,drž.sl. i nam.'!$A$13:$AL$104,T$3,FALSE),"")</f>
        <v>0</v>
      </c>
      <c r="U78" s="29">
        <f>+_xlfn.IFNA(VLOOKUP($B78,'1а - drž.sek,drž.sl. i nam.'!$A$13:$AL$104,U$3,FALSE),"")</f>
        <v>0</v>
      </c>
      <c r="V78" s="29">
        <f>+_xlfn.IFNA(VLOOKUP($B78,'1а - drž.sek,drž.sl. i nam.'!$A$13:$AL$104,V$3,FALSE),"")</f>
        <v>0</v>
      </c>
      <c r="W78" s="29">
        <f>+_xlfn.IFNA(VLOOKUP($B78,'1а - drž.sek,drž.sl. i nam.'!$A$13:$AL$104,W$3,FALSE),"")</f>
        <v>0</v>
      </c>
      <c r="X78" s="29">
        <f>+_xlfn.IFNA(VLOOKUP($B78,'1а - drž.sek,drž.sl. i nam.'!$A$13:$AL$104,X$3,FALSE),"")</f>
        <v>0</v>
      </c>
      <c r="Y78" s="29">
        <f>+_xlfn.IFNA(VLOOKUP($B78,'1а - drž.sek,drž.sl. i nam.'!$A$13:$AL$104,Y$3,FALSE),"")</f>
        <v>0</v>
      </c>
      <c r="Z78" s="29">
        <f>+_xlfn.IFNA(VLOOKUP($B78,'1а - drž.sek,drž.sl. i nam.'!$A$13:$AL$104,Z$3,FALSE),"")</f>
        <v>0</v>
      </c>
      <c r="AA78" s="29">
        <f>+_xlfn.IFNA(VLOOKUP($B78,'1а - drž.sek,drž.sl. i nam.'!$A$13:$AL$104,AA$3,FALSE),"")</f>
        <v>0</v>
      </c>
      <c r="AB78" s="29">
        <f>+_xlfn.IFNA(VLOOKUP($B78,'1а - drž.sek,drž.sl. i nam.'!$A$13:$AL$104,AB$3,FALSE),"")</f>
        <v>0</v>
      </c>
      <c r="AC78" s="29">
        <f>+_xlfn.IFNA(VLOOKUP($B78,'1а - drž.sek,drž.sl. i nam.'!$A$13:$AL$104,AC$3,FALSE),"")</f>
        <v>0</v>
      </c>
      <c r="AD78" s="29">
        <f>+IFERROR((W78*'1а - drž.sek,drž.sl. i nam.'!$D$5)/100,"")</f>
        <v>0</v>
      </c>
      <c r="AE78" s="29">
        <f>+IFERROR((X78*'1а - drž.sek,drž.sl. i nam.'!$D$5)/100,"")</f>
        <v>0</v>
      </c>
      <c r="AF78" s="29">
        <f>+IFERROR((AB78*'1а - drž.sek,drž.sl. i nam.'!$D$5)/100,"")</f>
        <v>0</v>
      </c>
      <c r="AG78" s="29">
        <f>+IFERROR((AC78*'1а - drž.sek,drž.sl. i nam.'!$D$5)/100,"")</f>
        <v>0</v>
      </c>
    </row>
    <row r="79" spans="1:33" x14ac:dyDescent="0.2">
      <c r="A79">
        <f t="shared" si="5"/>
        <v>0</v>
      </c>
      <c r="B79">
        <f>+IF(MAX(B$5:B78)+1&lt;=B$1,B78+1,0)</f>
        <v>0</v>
      </c>
      <c r="C79" s="194">
        <f t="shared" si="6"/>
        <v>0</v>
      </c>
      <c r="D79">
        <f t="shared" si="7"/>
        <v>0</v>
      </c>
      <c r="E79" s="194">
        <f t="shared" si="8"/>
        <v>0</v>
      </c>
      <c r="F79" s="194">
        <f t="shared" si="9"/>
        <v>0</v>
      </c>
      <c r="G79">
        <f>IF(B79=0,0,+VLOOKUP($B79,'1а - drž.sek,drž.sl. i nam.'!$A$13:$AL$104,'1а - drž.sek,drž.sl. i nam.'!$AL$1,FALSE))</f>
        <v>0</v>
      </c>
      <c r="H79">
        <f>IF(B79=0,0,+VLOOKUP($B79,'1а - drž.sek,drž.sl. i nam.'!$A$13:D$104,3,FALSE))</f>
        <v>0</v>
      </c>
      <c r="I79">
        <f>IF(B79=0,0,+VLOOKUP($B79,'1а - drž.sek,drž.sl. i nam.'!$A$13:D$104,4,FALSE))</f>
        <v>0</v>
      </c>
      <c r="J79">
        <f>+_xlfn.IFNA(VLOOKUP($B79,'1а - drž.sek,drž.sl. i nam.'!$A$13:$AL$104,J$3,FALSE),"")</f>
        <v>0</v>
      </c>
      <c r="K79">
        <f>+_xlfn.IFNA(VLOOKUP($B79,'1а - drž.sek,drž.sl. i nam.'!$A$13:$AL$104,K$3,FALSE),"")</f>
        <v>0</v>
      </c>
      <c r="L79">
        <f>+_xlfn.IFNA(VLOOKUP($B79,'1а - drž.sek,drž.sl. i nam.'!$A$13:$AL$104,L$3,FALSE),"")</f>
        <v>0</v>
      </c>
      <c r="M79" s="29">
        <f>+_xlfn.IFNA(VLOOKUP($B79,'1а - drž.sek,drž.sl. i nam.'!$A$13:$AL$104,M$3,FALSE),"")</f>
        <v>0</v>
      </c>
      <c r="N79" s="29">
        <f>+_xlfn.IFNA(VLOOKUP($B79,'1а - drž.sek,drž.sl. i nam.'!$A$13:$AL$104,N$3,FALSE),"")</f>
        <v>0</v>
      </c>
      <c r="O79" s="29">
        <f>+_xlfn.IFNA(VLOOKUP($B79,'1а - drž.sek,drž.sl. i nam.'!$A$13:$AL$104,O$3,FALSE),"")</f>
        <v>0</v>
      </c>
      <c r="P79" s="29">
        <f>+_xlfn.IFNA(VLOOKUP($B79,'1а - drž.sek,drž.sl. i nam.'!$A$13:$AL$104,P$3,FALSE),"")</f>
        <v>0</v>
      </c>
      <c r="Q79" s="29">
        <f>+_xlfn.IFNA(VLOOKUP($B79,'1а - drž.sek,drž.sl. i nam.'!$A$13:$AL$104,Q$3,FALSE),"")</f>
        <v>0</v>
      </c>
      <c r="R79" s="29">
        <f>+_xlfn.IFNA(VLOOKUP($B79,'1а - drž.sek,drž.sl. i nam.'!$A$13:$AL$104,R$3,FALSE),"")</f>
        <v>0</v>
      </c>
      <c r="S79" s="29">
        <f>+_xlfn.IFNA(VLOOKUP($B79,'1а - drž.sek,drž.sl. i nam.'!$A$13:$AL$104,S$3,FALSE),"")</f>
        <v>0</v>
      </c>
      <c r="T79" s="29">
        <f>+_xlfn.IFNA(VLOOKUP($B79,'1а - drž.sek,drž.sl. i nam.'!$A$13:$AL$104,T$3,FALSE),"")</f>
        <v>0</v>
      </c>
      <c r="U79" s="29">
        <f>+_xlfn.IFNA(VLOOKUP($B79,'1а - drž.sek,drž.sl. i nam.'!$A$13:$AL$104,U$3,FALSE),"")</f>
        <v>0</v>
      </c>
      <c r="V79" s="29">
        <f>+_xlfn.IFNA(VLOOKUP($B79,'1а - drž.sek,drž.sl. i nam.'!$A$13:$AL$104,V$3,FALSE),"")</f>
        <v>0</v>
      </c>
      <c r="W79" s="29">
        <f>+_xlfn.IFNA(VLOOKUP($B79,'1а - drž.sek,drž.sl. i nam.'!$A$13:$AL$104,W$3,FALSE),"")</f>
        <v>0</v>
      </c>
      <c r="X79" s="29">
        <f>+_xlfn.IFNA(VLOOKUP($B79,'1а - drž.sek,drž.sl. i nam.'!$A$13:$AL$104,X$3,FALSE),"")</f>
        <v>0</v>
      </c>
      <c r="Y79" s="29">
        <f>+_xlfn.IFNA(VLOOKUP($B79,'1а - drž.sek,drž.sl. i nam.'!$A$13:$AL$104,Y$3,FALSE),"")</f>
        <v>0</v>
      </c>
      <c r="Z79" s="29">
        <f>+_xlfn.IFNA(VLOOKUP($B79,'1а - drž.sek,drž.sl. i nam.'!$A$13:$AL$104,Z$3,FALSE),"")</f>
        <v>0</v>
      </c>
      <c r="AA79" s="29">
        <f>+_xlfn.IFNA(VLOOKUP($B79,'1а - drž.sek,drž.sl. i nam.'!$A$13:$AL$104,AA$3,FALSE),"")</f>
        <v>0</v>
      </c>
      <c r="AB79" s="29">
        <f>+_xlfn.IFNA(VLOOKUP($B79,'1а - drž.sek,drž.sl. i nam.'!$A$13:$AL$104,AB$3,FALSE),"")</f>
        <v>0</v>
      </c>
      <c r="AC79" s="29">
        <f>+_xlfn.IFNA(VLOOKUP($B79,'1а - drž.sek,drž.sl. i nam.'!$A$13:$AL$104,AC$3,FALSE),"")</f>
        <v>0</v>
      </c>
      <c r="AD79" s="29">
        <f>+IFERROR((W79*'1а - drž.sek,drž.sl. i nam.'!$D$5)/100,"")</f>
        <v>0</v>
      </c>
      <c r="AE79" s="29">
        <f>+IFERROR((X79*'1а - drž.sek,drž.sl. i nam.'!$D$5)/100,"")</f>
        <v>0</v>
      </c>
      <c r="AF79" s="29">
        <f>+IFERROR((AB79*'1а - drž.sek,drž.sl. i nam.'!$D$5)/100,"")</f>
        <v>0</v>
      </c>
      <c r="AG79" s="29">
        <f>+IFERROR((AC79*'1а - drž.sek,drž.sl. i nam.'!$D$5)/100,"")</f>
        <v>0</v>
      </c>
    </row>
    <row r="80" spans="1:33" x14ac:dyDescent="0.2">
      <c r="A80">
        <f t="shared" si="5"/>
        <v>0</v>
      </c>
      <c r="B80">
        <f>+IF(MAX(B$5:B79)+1&lt;=B$1,B79+1,0)</f>
        <v>0</v>
      </c>
      <c r="C80" s="194">
        <f t="shared" si="6"/>
        <v>0</v>
      </c>
      <c r="D80">
        <f t="shared" si="7"/>
        <v>0</v>
      </c>
      <c r="E80" s="194">
        <f t="shared" si="8"/>
        <v>0</v>
      </c>
      <c r="F80" s="194">
        <f t="shared" si="9"/>
        <v>0</v>
      </c>
      <c r="G80">
        <f>IF(B80=0,0,+VLOOKUP($B80,'1а - drž.sek,drž.sl. i nam.'!$A$13:$AL$104,'1а - drž.sek,drž.sl. i nam.'!$AL$1,FALSE))</f>
        <v>0</v>
      </c>
      <c r="H80">
        <f>IF(B80=0,0,+VLOOKUP($B80,'1а - drž.sek,drž.sl. i nam.'!$A$13:D$104,3,FALSE))</f>
        <v>0</v>
      </c>
      <c r="I80">
        <f>IF(B80=0,0,+VLOOKUP($B80,'1а - drž.sek,drž.sl. i nam.'!$A$13:D$104,4,FALSE))</f>
        <v>0</v>
      </c>
      <c r="J80">
        <f>+_xlfn.IFNA(VLOOKUP($B80,'1а - drž.sek,drž.sl. i nam.'!$A$13:$AL$104,J$3,FALSE),"")</f>
        <v>0</v>
      </c>
      <c r="K80">
        <f>+_xlfn.IFNA(VLOOKUP($B80,'1а - drž.sek,drž.sl. i nam.'!$A$13:$AL$104,K$3,FALSE),"")</f>
        <v>0</v>
      </c>
      <c r="L80">
        <f>+_xlfn.IFNA(VLOOKUP($B80,'1а - drž.sek,drž.sl. i nam.'!$A$13:$AL$104,L$3,FALSE),"")</f>
        <v>0</v>
      </c>
      <c r="M80" s="29">
        <f>+_xlfn.IFNA(VLOOKUP($B80,'1а - drž.sek,drž.sl. i nam.'!$A$13:$AL$104,M$3,FALSE),"")</f>
        <v>0</v>
      </c>
      <c r="N80" s="29">
        <f>+_xlfn.IFNA(VLOOKUP($B80,'1а - drž.sek,drž.sl. i nam.'!$A$13:$AL$104,N$3,FALSE),"")</f>
        <v>0</v>
      </c>
      <c r="O80" s="29">
        <f>+_xlfn.IFNA(VLOOKUP($B80,'1а - drž.sek,drž.sl. i nam.'!$A$13:$AL$104,O$3,FALSE),"")</f>
        <v>0</v>
      </c>
      <c r="P80" s="29">
        <f>+_xlfn.IFNA(VLOOKUP($B80,'1а - drž.sek,drž.sl. i nam.'!$A$13:$AL$104,P$3,FALSE),"")</f>
        <v>0</v>
      </c>
      <c r="Q80" s="29">
        <f>+_xlfn.IFNA(VLOOKUP($B80,'1а - drž.sek,drž.sl. i nam.'!$A$13:$AL$104,Q$3,FALSE),"")</f>
        <v>0</v>
      </c>
      <c r="R80" s="29">
        <f>+_xlfn.IFNA(VLOOKUP($B80,'1а - drž.sek,drž.sl. i nam.'!$A$13:$AL$104,R$3,FALSE),"")</f>
        <v>0</v>
      </c>
      <c r="S80" s="29">
        <f>+_xlfn.IFNA(VLOOKUP($B80,'1а - drž.sek,drž.sl. i nam.'!$A$13:$AL$104,S$3,FALSE),"")</f>
        <v>0</v>
      </c>
      <c r="T80" s="29">
        <f>+_xlfn.IFNA(VLOOKUP($B80,'1а - drž.sek,drž.sl. i nam.'!$A$13:$AL$104,T$3,FALSE),"")</f>
        <v>0</v>
      </c>
      <c r="U80" s="29">
        <f>+_xlfn.IFNA(VLOOKUP($B80,'1а - drž.sek,drž.sl. i nam.'!$A$13:$AL$104,U$3,FALSE),"")</f>
        <v>0</v>
      </c>
      <c r="V80" s="29">
        <f>+_xlfn.IFNA(VLOOKUP($B80,'1а - drž.sek,drž.sl. i nam.'!$A$13:$AL$104,V$3,FALSE),"")</f>
        <v>0</v>
      </c>
      <c r="W80" s="29">
        <f>+_xlfn.IFNA(VLOOKUP($B80,'1а - drž.sek,drž.sl. i nam.'!$A$13:$AL$104,W$3,FALSE),"")</f>
        <v>0</v>
      </c>
      <c r="X80" s="29">
        <f>+_xlfn.IFNA(VLOOKUP($B80,'1а - drž.sek,drž.sl. i nam.'!$A$13:$AL$104,X$3,FALSE),"")</f>
        <v>0</v>
      </c>
      <c r="Y80" s="29">
        <f>+_xlfn.IFNA(VLOOKUP($B80,'1а - drž.sek,drž.sl. i nam.'!$A$13:$AL$104,Y$3,FALSE),"")</f>
        <v>0</v>
      </c>
      <c r="Z80" s="29">
        <f>+_xlfn.IFNA(VLOOKUP($B80,'1а - drž.sek,drž.sl. i nam.'!$A$13:$AL$104,Z$3,FALSE),"")</f>
        <v>0</v>
      </c>
      <c r="AA80" s="29">
        <f>+_xlfn.IFNA(VLOOKUP($B80,'1а - drž.sek,drž.sl. i nam.'!$A$13:$AL$104,AA$3,FALSE),"")</f>
        <v>0</v>
      </c>
      <c r="AB80" s="29">
        <f>+_xlfn.IFNA(VLOOKUP($B80,'1а - drž.sek,drž.sl. i nam.'!$A$13:$AL$104,AB$3,FALSE),"")</f>
        <v>0</v>
      </c>
      <c r="AC80" s="29">
        <f>+_xlfn.IFNA(VLOOKUP($B80,'1а - drž.sek,drž.sl. i nam.'!$A$13:$AL$104,AC$3,FALSE),"")</f>
        <v>0</v>
      </c>
      <c r="AD80" s="29">
        <f>+IFERROR((W80*'1а - drž.sek,drž.sl. i nam.'!$D$5)/100,"")</f>
        <v>0</v>
      </c>
      <c r="AE80" s="29">
        <f>+IFERROR((X80*'1а - drž.sek,drž.sl. i nam.'!$D$5)/100,"")</f>
        <v>0</v>
      </c>
      <c r="AF80" s="29">
        <f>+IFERROR((AB80*'1а - drž.sek,drž.sl. i nam.'!$D$5)/100,"")</f>
        <v>0</v>
      </c>
      <c r="AG80" s="29">
        <f>+IFERROR((AC80*'1а - drž.sek,drž.sl. i nam.'!$D$5)/100,"")</f>
        <v>0</v>
      </c>
    </row>
    <row r="81" spans="1:33" x14ac:dyDescent="0.2">
      <c r="A81">
        <f t="shared" si="5"/>
        <v>0</v>
      </c>
      <c r="B81">
        <f>+IF(MAX(B$5:B80)+1&lt;=B$1,B80+1,0)</f>
        <v>0</v>
      </c>
      <c r="C81" s="194">
        <f t="shared" si="6"/>
        <v>0</v>
      </c>
      <c r="D81">
        <f t="shared" si="7"/>
        <v>0</v>
      </c>
      <c r="E81" s="194">
        <f t="shared" si="8"/>
        <v>0</v>
      </c>
      <c r="F81" s="194">
        <f t="shared" si="9"/>
        <v>0</v>
      </c>
      <c r="G81">
        <f>IF(B81=0,0,+VLOOKUP($B81,'1а - drž.sek,drž.sl. i nam.'!$A$13:$AL$104,'1а - drž.sek,drž.sl. i nam.'!$AL$1,FALSE))</f>
        <v>0</v>
      </c>
      <c r="H81">
        <f>IF(B81=0,0,+VLOOKUP($B81,'1а - drž.sek,drž.sl. i nam.'!$A$13:D$104,3,FALSE))</f>
        <v>0</v>
      </c>
      <c r="I81">
        <f>IF(B81=0,0,+VLOOKUP($B81,'1а - drž.sek,drž.sl. i nam.'!$A$13:D$104,4,FALSE))</f>
        <v>0</v>
      </c>
      <c r="J81">
        <f>+_xlfn.IFNA(VLOOKUP($B81,'1а - drž.sek,drž.sl. i nam.'!$A$13:$AL$104,J$3,FALSE),"")</f>
        <v>0</v>
      </c>
      <c r="K81">
        <f>+_xlfn.IFNA(VLOOKUP($B81,'1а - drž.sek,drž.sl. i nam.'!$A$13:$AL$104,K$3,FALSE),"")</f>
        <v>0</v>
      </c>
      <c r="L81">
        <f>+_xlfn.IFNA(VLOOKUP($B81,'1а - drž.sek,drž.sl. i nam.'!$A$13:$AL$104,L$3,FALSE),"")</f>
        <v>0</v>
      </c>
      <c r="M81" s="29">
        <f>+_xlfn.IFNA(VLOOKUP($B81,'1а - drž.sek,drž.sl. i nam.'!$A$13:$AL$104,M$3,FALSE),"")</f>
        <v>0</v>
      </c>
      <c r="N81" s="29">
        <f>+_xlfn.IFNA(VLOOKUP($B81,'1а - drž.sek,drž.sl. i nam.'!$A$13:$AL$104,N$3,FALSE),"")</f>
        <v>0</v>
      </c>
      <c r="O81" s="29">
        <f>+_xlfn.IFNA(VLOOKUP($B81,'1а - drž.sek,drž.sl. i nam.'!$A$13:$AL$104,O$3,FALSE),"")</f>
        <v>0</v>
      </c>
      <c r="P81" s="29">
        <f>+_xlfn.IFNA(VLOOKUP($B81,'1а - drž.sek,drž.sl. i nam.'!$A$13:$AL$104,P$3,FALSE),"")</f>
        <v>0</v>
      </c>
      <c r="Q81" s="29">
        <f>+_xlfn.IFNA(VLOOKUP($B81,'1а - drž.sek,drž.sl. i nam.'!$A$13:$AL$104,Q$3,FALSE),"")</f>
        <v>0</v>
      </c>
      <c r="R81" s="29">
        <f>+_xlfn.IFNA(VLOOKUP($B81,'1а - drž.sek,drž.sl. i nam.'!$A$13:$AL$104,R$3,FALSE),"")</f>
        <v>0</v>
      </c>
      <c r="S81" s="29">
        <f>+_xlfn.IFNA(VLOOKUP($B81,'1а - drž.sek,drž.sl. i nam.'!$A$13:$AL$104,S$3,FALSE),"")</f>
        <v>0</v>
      </c>
      <c r="T81" s="29">
        <f>+_xlfn.IFNA(VLOOKUP($B81,'1а - drž.sek,drž.sl. i nam.'!$A$13:$AL$104,T$3,FALSE),"")</f>
        <v>0</v>
      </c>
      <c r="U81" s="29">
        <f>+_xlfn.IFNA(VLOOKUP($B81,'1а - drž.sek,drž.sl. i nam.'!$A$13:$AL$104,U$3,FALSE),"")</f>
        <v>0</v>
      </c>
      <c r="V81" s="29">
        <f>+_xlfn.IFNA(VLOOKUP($B81,'1а - drž.sek,drž.sl. i nam.'!$A$13:$AL$104,V$3,FALSE),"")</f>
        <v>0</v>
      </c>
      <c r="W81" s="29">
        <f>+_xlfn.IFNA(VLOOKUP($B81,'1а - drž.sek,drž.sl. i nam.'!$A$13:$AL$104,W$3,FALSE),"")</f>
        <v>0</v>
      </c>
      <c r="X81" s="29">
        <f>+_xlfn.IFNA(VLOOKUP($B81,'1а - drž.sek,drž.sl. i nam.'!$A$13:$AL$104,X$3,FALSE),"")</f>
        <v>0</v>
      </c>
      <c r="Y81" s="29">
        <f>+_xlfn.IFNA(VLOOKUP($B81,'1а - drž.sek,drž.sl. i nam.'!$A$13:$AL$104,Y$3,FALSE),"")</f>
        <v>0</v>
      </c>
      <c r="Z81" s="29">
        <f>+_xlfn.IFNA(VLOOKUP($B81,'1а - drž.sek,drž.sl. i nam.'!$A$13:$AL$104,Z$3,FALSE),"")</f>
        <v>0</v>
      </c>
      <c r="AA81" s="29">
        <f>+_xlfn.IFNA(VLOOKUP($B81,'1а - drž.sek,drž.sl. i nam.'!$A$13:$AL$104,AA$3,FALSE),"")</f>
        <v>0</v>
      </c>
      <c r="AB81" s="29">
        <f>+_xlfn.IFNA(VLOOKUP($B81,'1а - drž.sek,drž.sl. i nam.'!$A$13:$AL$104,AB$3,FALSE),"")</f>
        <v>0</v>
      </c>
      <c r="AC81" s="29">
        <f>+_xlfn.IFNA(VLOOKUP($B81,'1а - drž.sek,drž.sl. i nam.'!$A$13:$AL$104,AC$3,FALSE),"")</f>
        <v>0</v>
      </c>
      <c r="AD81" s="29">
        <f>+IFERROR((W81*'1а - drž.sek,drž.sl. i nam.'!$D$5)/100,"")</f>
        <v>0</v>
      </c>
      <c r="AE81" s="29">
        <f>+IFERROR((X81*'1а - drž.sek,drž.sl. i nam.'!$D$5)/100,"")</f>
        <v>0</v>
      </c>
      <c r="AF81" s="29">
        <f>+IFERROR((AB81*'1а - drž.sek,drž.sl. i nam.'!$D$5)/100,"")</f>
        <v>0</v>
      </c>
      <c r="AG81" s="29">
        <f>+IFERROR((AC81*'1а - drž.sek,drž.sl. i nam.'!$D$5)/100,"")</f>
        <v>0</v>
      </c>
    </row>
    <row r="82" spans="1:33" x14ac:dyDescent="0.2">
      <c r="A82">
        <f t="shared" si="5"/>
        <v>0</v>
      </c>
      <c r="B82">
        <f>+IF(MAX(B$5:B81)+1&lt;=B$1,B81+1,0)</f>
        <v>0</v>
      </c>
      <c r="C82" s="194">
        <f t="shared" si="6"/>
        <v>0</v>
      </c>
      <c r="D82">
        <f t="shared" si="7"/>
        <v>0</v>
      </c>
      <c r="E82" s="194">
        <f t="shared" si="8"/>
        <v>0</v>
      </c>
      <c r="F82" s="194">
        <f t="shared" si="9"/>
        <v>0</v>
      </c>
      <c r="G82">
        <f>IF(B82=0,0,+VLOOKUP($B82,'1а - drž.sek,drž.sl. i nam.'!$A$13:$AL$104,'1а - drž.sek,drž.sl. i nam.'!$AL$1,FALSE))</f>
        <v>0</v>
      </c>
      <c r="H82">
        <f>IF(B82=0,0,+VLOOKUP($B82,'1а - drž.sek,drž.sl. i nam.'!$A$13:D$104,3,FALSE))</f>
        <v>0</v>
      </c>
      <c r="I82">
        <f>IF(B82=0,0,+VLOOKUP($B82,'1а - drž.sek,drž.sl. i nam.'!$A$13:D$104,4,FALSE))</f>
        <v>0</v>
      </c>
      <c r="J82">
        <f>+_xlfn.IFNA(VLOOKUP($B82,'1а - drž.sek,drž.sl. i nam.'!$A$13:$AL$104,J$3,FALSE),"")</f>
        <v>0</v>
      </c>
      <c r="K82">
        <f>+_xlfn.IFNA(VLOOKUP($B82,'1а - drž.sek,drž.sl. i nam.'!$A$13:$AL$104,K$3,FALSE),"")</f>
        <v>0</v>
      </c>
      <c r="L82">
        <f>+_xlfn.IFNA(VLOOKUP($B82,'1а - drž.sek,drž.sl. i nam.'!$A$13:$AL$104,L$3,FALSE),"")</f>
        <v>0</v>
      </c>
      <c r="M82" s="29">
        <f>+_xlfn.IFNA(VLOOKUP($B82,'1а - drž.sek,drž.sl. i nam.'!$A$13:$AL$104,M$3,FALSE),"")</f>
        <v>0</v>
      </c>
      <c r="N82" s="29">
        <f>+_xlfn.IFNA(VLOOKUP($B82,'1а - drž.sek,drž.sl. i nam.'!$A$13:$AL$104,N$3,FALSE),"")</f>
        <v>0</v>
      </c>
      <c r="O82" s="29">
        <f>+_xlfn.IFNA(VLOOKUP($B82,'1а - drž.sek,drž.sl. i nam.'!$A$13:$AL$104,O$3,FALSE),"")</f>
        <v>0</v>
      </c>
      <c r="P82" s="29">
        <f>+_xlfn.IFNA(VLOOKUP($B82,'1а - drž.sek,drž.sl. i nam.'!$A$13:$AL$104,P$3,FALSE),"")</f>
        <v>0</v>
      </c>
      <c r="Q82" s="29">
        <f>+_xlfn.IFNA(VLOOKUP($B82,'1а - drž.sek,drž.sl. i nam.'!$A$13:$AL$104,Q$3,FALSE),"")</f>
        <v>0</v>
      </c>
      <c r="R82" s="29">
        <f>+_xlfn.IFNA(VLOOKUP($B82,'1а - drž.sek,drž.sl. i nam.'!$A$13:$AL$104,R$3,FALSE),"")</f>
        <v>0</v>
      </c>
      <c r="S82" s="29">
        <f>+_xlfn.IFNA(VLOOKUP($B82,'1а - drž.sek,drž.sl. i nam.'!$A$13:$AL$104,S$3,FALSE),"")</f>
        <v>0</v>
      </c>
      <c r="T82" s="29">
        <f>+_xlfn.IFNA(VLOOKUP($B82,'1а - drž.sek,drž.sl. i nam.'!$A$13:$AL$104,T$3,FALSE),"")</f>
        <v>0</v>
      </c>
      <c r="U82" s="29">
        <f>+_xlfn.IFNA(VLOOKUP($B82,'1а - drž.sek,drž.sl. i nam.'!$A$13:$AL$104,U$3,FALSE),"")</f>
        <v>0</v>
      </c>
      <c r="V82" s="29">
        <f>+_xlfn.IFNA(VLOOKUP($B82,'1а - drž.sek,drž.sl. i nam.'!$A$13:$AL$104,V$3,FALSE),"")</f>
        <v>0</v>
      </c>
      <c r="W82" s="29">
        <f>+_xlfn.IFNA(VLOOKUP($B82,'1а - drž.sek,drž.sl. i nam.'!$A$13:$AL$104,W$3,FALSE),"")</f>
        <v>0</v>
      </c>
      <c r="X82" s="29">
        <f>+_xlfn.IFNA(VLOOKUP($B82,'1а - drž.sek,drž.sl. i nam.'!$A$13:$AL$104,X$3,FALSE),"")</f>
        <v>0</v>
      </c>
      <c r="Y82" s="29">
        <f>+_xlfn.IFNA(VLOOKUP($B82,'1а - drž.sek,drž.sl. i nam.'!$A$13:$AL$104,Y$3,FALSE),"")</f>
        <v>0</v>
      </c>
      <c r="Z82" s="29">
        <f>+_xlfn.IFNA(VLOOKUP($B82,'1а - drž.sek,drž.sl. i nam.'!$A$13:$AL$104,Z$3,FALSE),"")</f>
        <v>0</v>
      </c>
      <c r="AA82" s="29">
        <f>+_xlfn.IFNA(VLOOKUP($B82,'1а - drž.sek,drž.sl. i nam.'!$A$13:$AL$104,AA$3,FALSE),"")</f>
        <v>0</v>
      </c>
      <c r="AB82" s="29">
        <f>+_xlfn.IFNA(VLOOKUP($B82,'1а - drž.sek,drž.sl. i nam.'!$A$13:$AL$104,AB$3,FALSE),"")</f>
        <v>0</v>
      </c>
      <c r="AC82" s="29">
        <f>+_xlfn.IFNA(VLOOKUP($B82,'1а - drž.sek,drž.sl. i nam.'!$A$13:$AL$104,AC$3,FALSE),"")</f>
        <v>0</v>
      </c>
      <c r="AD82" s="29">
        <f>+IFERROR((W82*'1а - drž.sek,drž.sl. i nam.'!$D$5)/100,"")</f>
        <v>0</v>
      </c>
      <c r="AE82" s="29">
        <f>+IFERROR((X82*'1а - drž.sek,drž.sl. i nam.'!$D$5)/100,"")</f>
        <v>0</v>
      </c>
      <c r="AF82" s="29">
        <f>+IFERROR((AB82*'1а - drž.sek,drž.sl. i nam.'!$D$5)/100,"")</f>
        <v>0</v>
      </c>
      <c r="AG82" s="29">
        <f>+IFERROR((AC82*'1а - drž.sek,drž.sl. i nam.'!$D$5)/100,"")</f>
        <v>0</v>
      </c>
    </row>
    <row r="83" spans="1:33" x14ac:dyDescent="0.2">
      <c r="A83">
        <f t="shared" si="5"/>
        <v>0</v>
      </c>
      <c r="B83">
        <f>+IF(MAX(B$5:B82)+1&lt;=B$1,B82+1,0)</f>
        <v>0</v>
      </c>
      <c r="C83" s="194">
        <f t="shared" si="6"/>
        <v>0</v>
      </c>
      <c r="D83">
        <f t="shared" si="7"/>
        <v>0</v>
      </c>
      <c r="E83" s="194">
        <f t="shared" si="8"/>
        <v>0</v>
      </c>
      <c r="F83" s="194">
        <f t="shared" si="9"/>
        <v>0</v>
      </c>
      <c r="G83">
        <f>IF(B83=0,0,+VLOOKUP($B83,'1а - drž.sek,drž.sl. i nam.'!$A$13:$AL$104,'1а - drž.sek,drž.sl. i nam.'!$AL$1,FALSE))</f>
        <v>0</v>
      </c>
      <c r="H83">
        <f>IF(B83=0,0,+VLOOKUP($B83,'1а - drž.sek,drž.sl. i nam.'!$A$13:D$104,3,FALSE))</f>
        <v>0</v>
      </c>
      <c r="I83">
        <f>IF(B83=0,0,+VLOOKUP($B83,'1а - drž.sek,drž.sl. i nam.'!$A$13:D$104,4,FALSE))</f>
        <v>0</v>
      </c>
      <c r="J83">
        <f>+_xlfn.IFNA(VLOOKUP($B83,'1а - drž.sek,drž.sl. i nam.'!$A$13:$AL$104,J$3,FALSE),"")</f>
        <v>0</v>
      </c>
      <c r="K83">
        <f>+_xlfn.IFNA(VLOOKUP($B83,'1а - drž.sek,drž.sl. i nam.'!$A$13:$AL$104,K$3,FALSE),"")</f>
        <v>0</v>
      </c>
      <c r="L83">
        <f>+_xlfn.IFNA(VLOOKUP($B83,'1а - drž.sek,drž.sl. i nam.'!$A$13:$AL$104,L$3,FALSE),"")</f>
        <v>0</v>
      </c>
      <c r="M83" s="29">
        <f>+_xlfn.IFNA(VLOOKUP($B83,'1а - drž.sek,drž.sl. i nam.'!$A$13:$AL$104,M$3,FALSE),"")</f>
        <v>0</v>
      </c>
      <c r="N83" s="29">
        <f>+_xlfn.IFNA(VLOOKUP($B83,'1а - drž.sek,drž.sl. i nam.'!$A$13:$AL$104,N$3,FALSE),"")</f>
        <v>0</v>
      </c>
      <c r="O83" s="29">
        <f>+_xlfn.IFNA(VLOOKUP($B83,'1а - drž.sek,drž.sl. i nam.'!$A$13:$AL$104,O$3,FALSE),"")</f>
        <v>0</v>
      </c>
      <c r="P83" s="29">
        <f>+_xlfn.IFNA(VLOOKUP($B83,'1а - drž.sek,drž.sl. i nam.'!$A$13:$AL$104,P$3,FALSE),"")</f>
        <v>0</v>
      </c>
      <c r="Q83" s="29">
        <f>+_xlfn.IFNA(VLOOKUP($B83,'1а - drž.sek,drž.sl. i nam.'!$A$13:$AL$104,Q$3,FALSE),"")</f>
        <v>0</v>
      </c>
      <c r="R83" s="29">
        <f>+_xlfn.IFNA(VLOOKUP($B83,'1а - drž.sek,drž.sl. i nam.'!$A$13:$AL$104,R$3,FALSE),"")</f>
        <v>0</v>
      </c>
      <c r="S83" s="29">
        <f>+_xlfn.IFNA(VLOOKUP($B83,'1а - drž.sek,drž.sl. i nam.'!$A$13:$AL$104,S$3,FALSE),"")</f>
        <v>0</v>
      </c>
      <c r="T83" s="29">
        <f>+_xlfn.IFNA(VLOOKUP($B83,'1а - drž.sek,drž.sl. i nam.'!$A$13:$AL$104,T$3,FALSE),"")</f>
        <v>0</v>
      </c>
      <c r="U83" s="29">
        <f>+_xlfn.IFNA(VLOOKUP($B83,'1а - drž.sek,drž.sl. i nam.'!$A$13:$AL$104,U$3,FALSE),"")</f>
        <v>0</v>
      </c>
      <c r="V83" s="29">
        <f>+_xlfn.IFNA(VLOOKUP($B83,'1а - drž.sek,drž.sl. i nam.'!$A$13:$AL$104,V$3,FALSE),"")</f>
        <v>0</v>
      </c>
      <c r="W83" s="29">
        <f>+_xlfn.IFNA(VLOOKUP($B83,'1а - drž.sek,drž.sl. i nam.'!$A$13:$AL$104,W$3,FALSE),"")</f>
        <v>0</v>
      </c>
      <c r="X83" s="29">
        <f>+_xlfn.IFNA(VLOOKUP($B83,'1а - drž.sek,drž.sl. i nam.'!$A$13:$AL$104,X$3,FALSE),"")</f>
        <v>0</v>
      </c>
      <c r="Y83" s="29">
        <f>+_xlfn.IFNA(VLOOKUP($B83,'1а - drž.sek,drž.sl. i nam.'!$A$13:$AL$104,Y$3,FALSE),"")</f>
        <v>0</v>
      </c>
      <c r="Z83" s="29">
        <f>+_xlfn.IFNA(VLOOKUP($B83,'1а - drž.sek,drž.sl. i nam.'!$A$13:$AL$104,Z$3,FALSE),"")</f>
        <v>0</v>
      </c>
      <c r="AA83" s="29">
        <f>+_xlfn.IFNA(VLOOKUP($B83,'1а - drž.sek,drž.sl. i nam.'!$A$13:$AL$104,AA$3,FALSE),"")</f>
        <v>0</v>
      </c>
      <c r="AB83" s="29">
        <f>+_xlfn.IFNA(VLOOKUP($B83,'1а - drž.sek,drž.sl. i nam.'!$A$13:$AL$104,AB$3,FALSE),"")</f>
        <v>0</v>
      </c>
      <c r="AC83" s="29">
        <f>+_xlfn.IFNA(VLOOKUP($B83,'1а - drž.sek,drž.sl. i nam.'!$A$13:$AL$104,AC$3,FALSE),"")</f>
        <v>0</v>
      </c>
      <c r="AD83" s="29">
        <f>+IFERROR((W83*'1а - drž.sek,drž.sl. i nam.'!$D$5)/100,"")</f>
        <v>0</v>
      </c>
      <c r="AE83" s="29">
        <f>+IFERROR((X83*'1а - drž.sek,drž.sl. i nam.'!$D$5)/100,"")</f>
        <v>0</v>
      </c>
      <c r="AF83" s="29">
        <f>+IFERROR((AB83*'1а - drž.sek,drž.sl. i nam.'!$D$5)/100,"")</f>
        <v>0</v>
      </c>
      <c r="AG83" s="29">
        <f>+IFERROR((AC83*'1а - drž.sek,drž.sl. i nam.'!$D$5)/100,"")</f>
        <v>0</v>
      </c>
    </row>
    <row r="84" spans="1:33" x14ac:dyDescent="0.2">
      <c r="T84" s="29">
        <f>+_xlfn.IFNA(VLOOKUP($B84,'1а - drž.sek,drž.sl. i nam.'!$A$13:$AL$104,T$3,FALSE),"")</f>
        <v>0</v>
      </c>
      <c r="U84" s="29">
        <f>+_xlfn.IFNA(VLOOKUP($B84,'1а - drž.sek,drž.sl. i nam.'!$A$13:$AL$104,U$3,FALSE),"")</f>
        <v>0</v>
      </c>
      <c r="V84" s="29">
        <f>+_xlfn.IFNA(VLOOKUP($B84,'1а - drž.sek,drž.sl. i nam.'!$A$13:$AL$104,V$3,FALSE),"")</f>
        <v>0</v>
      </c>
      <c r="W84" s="29">
        <f>+_xlfn.IFNA(VLOOKUP($B84,'1а - drž.sek,drž.sl. i nam.'!$A$13:$AL$104,W$3,FALSE),"")</f>
        <v>0</v>
      </c>
      <c r="X84" s="29">
        <f>+_xlfn.IFNA(VLOOKUP($B84,'1а - drž.sek,drž.sl. i nam.'!$A$13:$AL$104,X$3,FALSE),"")</f>
        <v>0</v>
      </c>
      <c r="Y84" s="29">
        <f>+_xlfn.IFNA(VLOOKUP($B84,'1а - drž.sek,drž.sl. i nam.'!$A$13:$AL$104,Y$3,FALSE),"")</f>
        <v>0</v>
      </c>
      <c r="Z84" s="29">
        <f>+_xlfn.IFNA(VLOOKUP($B84,'1а - drž.sek,drž.sl. i nam.'!$A$13:$AL$104,Z$3,FALSE),"")</f>
        <v>0</v>
      </c>
      <c r="AA84" s="29">
        <f>+_xlfn.IFNA(VLOOKUP($B84,'1а - drž.sek,drž.sl. i nam.'!$A$13:$AL$104,AA$3,FALSE),"")</f>
        <v>0</v>
      </c>
      <c r="AB84" s="29">
        <f>+_xlfn.IFNA(VLOOKUP($B84,'1а - drž.sek,drž.sl. i nam.'!$A$13:$AL$104,AB$3,FALSE),"")</f>
        <v>0</v>
      </c>
      <c r="AC84" s="29">
        <f>+_xlfn.IFNA(VLOOKUP($B84,'1а - drž.sek,drž.sl. i nam.'!$A$13:$AL$104,AC$3,FALSE),"")</f>
        <v>0</v>
      </c>
      <c r="AD84" s="29">
        <f>+IFERROR((W84*'1а - drž.sek,drž.sl. i nam.'!$D$5)/100,"")</f>
        <v>0</v>
      </c>
      <c r="AE84" s="29">
        <f>+IFERROR((X84*'1а - drž.sek,drž.sl. i nam.'!$D$5)/100,"")</f>
        <v>0</v>
      </c>
      <c r="AF84" s="29">
        <f>+IFERROR((AB84*'1а - drž.sek,drž.sl. i nam.'!$D$5)/100,"")</f>
        <v>0</v>
      </c>
      <c r="AG84" s="29">
        <f>+IFERROR((AC84*'1а - drž.sek,drž.sl. i nam.'!$D$5)/100,"")</f>
        <v>0</v>
      </c>
    </row>
    <row r="85" spans="1:33" x14ac:dyDescent="0.2">
      <c r="T85" s="29">
        <f>+_xlfn.IFNA(VLOOKUP($B85,'1а - drž.sek,drž.sl. i nam.'!$A$13:$AL$104,T$3,FALSE),"")</f>
        <v>0</v>
      </c>
      <c r="U85" s="29">
        <f>+_xlfn.IFNA(VLOOKUP($B85,'1а - drž.sek,drž.sl. i nam.'!$A$13:$AL$104,U$3,FALSE),"")</f>
        <v>0</v>
      </c>
      <c r="V85" s="29">
        <f>+_xlfn.IFNA(VLOOKUP($B85,'1а - drž.sek,drž.sl. i nam.'!$A$13:$AL$104,V$3,FALSE),"")</f>
        <v>0</v>
      </c>
      <c r="W85" s="29">
        <f>+_xlfn.IFNA(VLOOKUP($B85,'1а - drž.sek,drž.sl. i nam.'!$A$13:$AL$104,W$3,FALSE),"")</f>
        <v>0</v>
      </c>
      <c r="X85" s="29">
        <f>+_xlfn.IFNA(VLOOKUP($B85,'1а - drž.sek,drž.sl. i nam.'!$A$13:$AL$104,X$3,FALSE),"")</f>
        <v>0</v>
      </c>
      <c r="Y85" s="29">
        <f>+_xlfn.IFNA(VLOOKUP($B85,'1а - drž.sek,drž.sl. i nam.'!$A$13:$AL$104,Y$3,FALSE),"")</f>
        <v>0</v>
      </c>
      <c r="Z85" s="29">
        <f>+_xlfn.IFNA(VLOOKUP($B85,'1а - drž.sek,drž.sl. i nam.'!$A$13:$AL$104,Z$3,FALSE),"")</f>
        <v>0</v>
      </c>
      <c r="AA85" s="29">
        <f>+_xlfn.IFNA(VLOOKUP($B85,'1а - drž.sek,drž.sl. i nam.'!$A$13:$AL$104,AA$3,FALSE),"")</f>
        <v>0</v>
      </c>
      <c r="AB85" s="29">
        <f>+_xlfn.IFNA(VLOOKUP($B85,'1а - drž.sek,drž.sl. i nam.'!$A$13:$AL$104,AB$3,FALSE),"")</f>
        <v>0</v>
      </c>
      <c r="AC85" s="29">
        <f>+_xlfn.IFNA(VLOOKUP($B85,'1а - drž.sek,drž.sl. i nam.'!$A$13:$AL$104,AC$3,FALSE),"")</f>
        <v>0</v>
      </c>
      <c r="AD85" s="29">
        <f>+IFERROR((W85*'1а - drž.sek,drž.sl. i nam.'!$D$5)/100,"")</f>
        <v>0</v>
      </c>
      <c r="AE85" s="29">
        <f>+IFERROR((X85*'1а - drž.sek,drž.sl. i nam.'!$D$5)/100,"")</f>
        <v>0</v>
      </c>
      <c r="AF85" s="29">
        <f>+IFERROR((AB85*'1а - drž.sek,drž.sl. i nam.'!$D$5)/100,"")</f>
        <v>0</v>
      </c>
      <c r="AG85" s="29">
        <f>+IFERROR((AC85*'1а - drž.sek,drž.sl. i nam.'!$D$5)/100,"")</f>
        <v>0</v>
      </c>
    </row>
    <row r="86" spans="1:33" x14ac:dyDescent="0.2">
      <c r="T86" s="29">
        <f>+_xlfn.IFNA(VLOOKUP($B86,'1а - drž.sek,drž.sl. i nam.'!$A$13:$AL$104,T$3,FALSE),"")</f>
        <v>0</v>
      </c>
      <c r="U86" s="29">
        <f>+_xlfn.IFNA(VLOOKUP($B86,'1а - drž.sek,drž.sl. i nam.'!$A$13:$AL$104,U$3,FALSE),"")</f>
        <v>0</v>
      </c>
      <c r="V86" s="29">
        <f>+_xlfn.IFNA(VLOOKUP($B86,'1а - drž.sek,drž.sl. i nam.'!$A$13:$AL$104,V$3,FALSE),"")</f>
        <v>0</v>
      </c>
      <c r="W86" s="29">
        <f>+_xlfn.IFNA(VLOOKUP($B86,'1а - drž.sek,drž.sl. i nam.'!$A$13:$AL$104,W$3,FALSE),"")</f>
        <v>0</v>
      </c>
      <c r="X86" s="29">
        <f>+_xlfn.IFNA(VLOOKUP($B86,'1а - drž.sek,drž.sl. i nam.'!$A$13:$AL$104,X$3,FALSE),"")</f>
        <v>0</v>
      </c>
      <c r="Y86" s="29">
        <f>+_xlfn.IFNA(VLOOKUP($B86,'1а - drž.sek,drž.sl. i nam.'!$A$13:$AL$104,Y$3,FALSE),"")</f>
        <v>0</v>
      </c>
      <c r="Z86" s="29">
        <f>+_xlfn.IFNA(VLOOKUP($B86,'1а - drž.sek,drž.sl. i nam.'!$A$13:$AL$104,Z$3,FALSE),"")</f>
        <v>0</v>
      </c>
      <c r="AA86" s="29">
        <f>+_xlfn.IFNA(VLOOKUP($B86,'1а - drž.sek,drž.sl. i nam.'!$A$13:$AL$104,AA$3,FALSE),"")</f>
        <v>0</v>
      </c>
      <c r="AB86" s="29">
        <f>+_xlfn.IFNA(VLOOKUP($B86,'1а - drž.sek,drž.sl. i nam.'!$A$13:$AL$104,AB$3,FALSE),"")</f>
        <v>0</v>
      </c>
      <c r="AC86" s="29">
        <f>+_xlfn.IFNA(VLOOKUP($B86,'1а - drž.sek,drž.sl. i nam.'!$A$13:$AL$104,AC$3,FALSE),"")</f>
        <v>0</v>
      </c>
      <c r="AD86" s="29">
        <f>+IFERROR((W86*'1а - drž.sek,drž.sl. i nam.'!$D$5)/100,"")</f>
        <v>0</v>
      </c>
      <c r="AE86" s="29">
        <f>+IFERROR((X86*'1а - drž.sek,drž.sl. i nam.'!$D$5)/100,"")</f>
        <v>0</v>
      </c>
      <c r="AF86" s="29">
        <f>+IFERROR((AB86*'1а - drž.sek,drž.sl. i nam.'!$D$5)/100,"")</f>
        <v>0</v>
      </c>
      <c r="AG86" s="29">
        <f>+IFERROR((AC86*'1а - drž.sek,drž.sl. i nam.'!$D$5)/100,"")</f>
        <v>0</v>
      </c>
    </row>
    <row r="87" spans="1:33" x14ac:dyDescent="0.2">
      <c r="T87" s="29">
        <f>+_xlfn.IFNA(VLOOKUP($B87,'1а - drž.sek,drž.sl. i nam.'!$A$13:$AL$104,T$3,FALSE),"")</f>
        <v>0</v>
      </c>
      <c r="U87" s="29">
        <f>+_xlfn.IFNA(VLOOKUP($B87,'1а - drž.sek,drž.sl. i nam.'!$A$13:$AL$104,U$3,FALSE),"")</f>
        <v>0</v>
      </c>
      <c r="V87" s="29">
        <f>+_xlfn.IFNA(VLOOKUP($B87,'1а - drž.sek,drž.sl. i nam.'!$A$13:$AL$104,V$3,FALSE),"")</f>
        <v>0</v>
      </c>
      <c r="W87" s="29">
        <f>+_xlfn.IFNA(VLOOKUP($B87,'1а - drž.sek,drž.sl. i nam.'!$A$13:$AL$104,W$3,FALSE),"")</f>
        <v>0</v>
      </c>
      <c r="X87" s="29">
        <f>+_xlfn.IFNA(VLOOKUP($B87,'1а - drž.sek,drž.sl. i nam.'!$A$13:$AL$104,X$3,FALSE),"")</f>
        <v>0</v>
      </c>
      <c r="Y87" s="29">
        <f>+_xlfn.IFNA(VLOOKUP($B87,'1а - drž.sek,drž.sl. i nam.'!$A$13:$AL$104,Y$3,FALSE),"")</f>
        <v>0</v>
      </c>
      <c r="Z87" s="29">
        <f>+_xlfn.IFNA(VLOOKUP($B87,'1а - drž.sek,drž.sl. i nam.'!$A$13:$AL$104,Z$3,FALSE),"")</f>
        <v>0</v>
      </c>
      <c r="AA87" s="29">
        <f>+_xlfn.IFNA(VLOOKUP($B87,'1а - drž.sek,drž.sl. i nam.'!$A$13:$AL$104,AA$3,FALSE),"")</f>
        <v>0</v>
      </c>
      <c r="AB87" s="29">
        <f>+_xlfn.IFNA(VLOOKUP($B87,'1а - drž.sek,drž.sl. i nam.'!$A$13:$AL$104,AB$3,FALSE),"")</f>
        <v>0</v>
      </c>
      <c r="AC87" s="29">
        <f>+_xlfn.IFNA(VLOOKUP($B87,'1а - drž.sek,drž.sl. i nam.'!$A$13:$AL$104,AC$3,FALSE),"")</f>
        <v>0</v>
      </c>
      <c r="AD87" s="29">
        <f>+IFERROR((W87*'1а - drž.sek,drž.sl. i nam.'!$D$5)/100,"")</f>
        <v>0</v>
      </c>
      <c r="AE87" s="29">
        <f>+IFERROR((X87*'1а - drž.sek,drž.sl. i nam.'!$D$5)/100,"")</f>
        <v>0</v>
      </c>
      <c r="AF87" s="29">
        <f>+IFERROR((AB87*'1а - drž.sek,drž.sl. i nam.'!$D$5)/100,"")</f>
        <v>0</v>
      </c>
      <c r="AG87" s="29">
        <f>+IFERROR((AC87*'1а - drž.sek,drž.sl. i nam.'!$D$5)/100,"")</f>
        <v>0</v>
      </c>
    </row>
    <row r="88" spans="1:33" x14ac:dyDescent="0.2">
      <c r="T88" s="29">
        <f>+_xlfn.IFNA(VLOOKUP($B88,'1а - drž.sek,drž.sl. i nam.'!$A$13:$AL$104,T$3,FALSE),"")</f>
        <v>0</v>
      </c>
      <c r="U88" s="29">
        <f>+_xlfn.IFNA(VLOOKUP($B88,'1а - drž.sek,drž.sl. i nam.'!$A$13:$AL$104,U$3,FALSE),"")</f>
        <v>0</v>
      </c>
      <c r="V88" s="29">
        <f>+_xlfn.IFNA(VLOOKUP($B88,'1а - drž.sek,drž.sl. i nam.'!$A$13:$AL$104,V$3,FALSE),"")</f>
        <v>0</v>
      </c>
      <c r="W88" s="29">
        <f>+_xlfn.IFNA(VLOOKUP($B88,'1а - drž.sek,drž.sl. i nam.'!$A$13:$AL$104,W$3,FALSE),"")</f>
        <v>0</v>
      </c>
      <c r="X88" s="29">
        <f>+_xlfn.IFNA(VLOOKUP($B88,'1а - drž.sek,drž.sl. i nam.'!$A$13:$AL$104,X$3,FALSE),"")</f>
        <v>0</v>
      </c>
      <c r="Y88" s="29">
        <f>+_xlfn.IFNA(VLOOKUP($B88,'1а - drž.sek,drž.sl. i nam.'!$A$13:$AL$104,Y$3,FALSE),"")</f>
        <v>0</v>
      </c>
      <c r="Z88" s="29">
        <f>+_xlfn.IFNA(VLOOKUP($B88,'1а - drž.sek,drž.sl. i nam.'!$A$13:$AL$104,Z$3,FALSE),"")</f>
        <v>0</v>
      </c>
      <c r="AA88" s="29">
        <f>+_xlfn.IFNA(VLOOKUP($B88,'1а - drž.sek,drž.sl. i nam.'!$A$13:$AL$104,AA$3,FALSE),"")</f>
        <v>0</v>
      </c>
      <c r="AB88" s="29">
        <f>+_xlfn.IFNA(VLOOKUP($B88,'1а - drž.sek,drž.sl. i nam.'!$A$13:$AL$104,AB$3,FALSE),"")</f>
        <v>0</v>
      </c>
      <c r="AC88" s="29">
        <f>+_xlfn.IFNA(VLOOKUP($B88,'1а - drž.sek,drž.sl. i nam.'!$A$13:$AL$104,AC$3,FALSE),"")</f>
        <v>0</v>
      </c>
      <c r="AD88" s="29">
        <f>+IFERROR((W88*'1а - drž.sek,drž.sl. i nam.'!$D$5)/100,"")</f>
        <v>0</v>
      </c>
      <c r="AE88" s="29">
        <f>+IFERROR((X88*'1а - drž.sek,drž.sl. i nam.'!$D$5)/100,"")</f>
        <v>0</v>
      </c>
      <c r="AF88" s="29">
        <f>+IFERROR((AB88*'1а - drž.sek,drž.sl. i nam.'!$D$5)/100,"")</f>
        <v>0</v>
      </c>
      <c r="AG88" s="29">
        <f>+IFERROR((AC88*'1а - drž.sek,drž.sl. i nam.'!$D$5)/100,"")</f>
        <v>0</v>
      </c>
    </row>
    <row r="89" spans="1:33" x14ac:dyDescent="0.2">
      <c r="T89" s="29">
        <f>+_xlfn.IFNA(VLOOKUP($B89,'1а - drž.sek,drž.sl. i nam.'!$A$13:$AL$104,T$3,FALSE),"")</f>
        <v>0</v>
      </c>
      <c r="U89" s="29">
        <f>+_xlfn.IFNA(VLOOKUP($B89,'1а - drž.sek,drž.sl. i nam.'!$A$13:$AL$104,U$3,FALSE),"")</f>
        <v>0</v>
      </c>
      <c r="V89" s="29">
        <f>+_xlfn.IFNA(VLOOKUP($B89,'1а - drž.sek,drž.sl. i nam.'!$A$13:$AL$104,V$3,FALSE),"")</f>
        <v>0</v>
      </c>
      <c r="W89" s="29">
        <f>+_xlfn.IFNA(VLOOKUP($B89,'1а - drž.sek,drž.sl. i nam.'!$A$13:$AL$104,W$3,FALSE),"")</f>
        <v>0</v>
      </c>
      <c r="X89" s="29">
        <f>+_xlfn.IFNA(VLOOKUP($B89,'1а - drž.sek,drž.sl. i nam.'!$A$13:$AL$104,X$3,FALSE),"")</f>
        <v>0</v>
      </c>
      <c r="Y89" s="29">
        <f>+_xlfn.IFNA(VLOOKUP($B89,'1а - drž.sek,drž.sl. i nam.'!$A$13:$AL$104,Y$3,FALSE),"")</f>
        <v>0</v>
      </c>
      <c r="Z89" s="29">
        <f>+_xlfn.IFNA(VLOOKUP($B89,'1а - drž.sek,drž.sl. i nam.'!$A$13:$AL$104,Z$3,FALSE),"")</f>
        <v>0</v>
      </c>
      <c r="AA89" s="29">
        <f>+_xlfn.IFNA(VLOOKUP($B89,'1а - drž.sek,drž.sl. i nam.'!$A$13:$AL$104,AA$3,FALSE),"")</f>
        <v>0</v>
      </c>
      <c r="AB89" s="29">
        <f>+_xlfn.IFNA(VLOOKUP($B89,'1а - drž.sek,drž.sl. i nam.'!$A$13:$AL$104,AB$3,FALSE),"")</f>
        <v>0</v>
      </c>
      <c r="AC89" s="29">
        <f>+_xlfn.IFNA(VLOOKUP($B89,'1а - drž.sek,drž.sl. i nam.'!$A$13:$AL$104,AC$3,FALSE),"")</f>
        <v>0</v>
      </c>
      <c r="AD89" s="29">
        <f>+IFERROR((W89*'1а - drž.sek,drž.sl. i nam.'!$D$5)/100,"")</f>
        <v>0</v>
      </c>
      <c r="AE89" s="29">
        <f>+IFERROR((X89*'1а - drž.sek,drž.sl. i nam.'!$D$5)/100,"")</f>
        <v>0</v>
      </c>
      <c r="AF89" s="29">
        <f>+IFERROR((AB89*'1а - drž.sek,drž.sl. i nam.'!$D$5)/100,"")</f>
        <v>0</v>
      </c>
      <c r="AG89" s="29">
        <f>+IFERROR((AC89*'1а - drž.sek,drž.sl. i nam.'!$D$5)/100,"")</f>
        <v>0</v>
      </c>
    </row>
    <row r="90" spans="1:33" x14ac:dyDescent="0.2">
      <c r="T90" s="29">
        <f>+_xlfn.IFNA(VLOOKUP($B90,'1а - drž.sek,drž.sl. i nam.'!$A$13:$AL$104,T$3,FALSE),"")</f>
        <v>0</v>
      </c>
      <c r="U90" s="29">
        <f>+_xlfn.IFNA(VLOOKUP($B90,'1а - drž.sek,drž.sl. i nam.'!$A$13:$AL$104,U$3,FALSE),"")</f>
        <v>0</v>
      </c>
      <c r="V90" s="29">
        <f>+_xlfn.IFNA(VLOOKUP($B90,'1а - drž.sek,drž.sl. i nam.'!$A$13:$AL$104,V$3,FALSE),"")</f>
        <v>0</v>
      </c>
      <c r="W90" s="29">
        <f>+_xlfn.IFNA(VLOOKUP($B90,'1а - drž.sek,drž.sl. i nam.'!$A$13:$AL$104,W$3,FALSE),"")</f>
        <v>0</v>
      </c>
      <c r="X90" s="29">
        <f>+_xlfn.IFNA(VLOOKUP($B90,'1а - drž.sek,drž.sl. i nam.'!$A$13:$AL$104,X$3,FALSE),"")</f>
        <v>0</v>
      </c>
      <c r="Y90" s="29">
        <f>+_xlfn.IFNA(VLOOKUP($B90,'1а - drž.sek,drž.sl. i nam.'!$A$13:$AL$104,Y$3,FALSE),"")</f>
        <v>0</v>
      </c>
      <c r="Z90" s="29">
        <f>+_xlfn.IFNA(VLOOKUP($B90,'1а - drž.sek,drž.sl. i nam.'!$A$13:$AL$104,Z$3,FALSE),"")</f>
        <v>0</v>
      </c>
      <c r="AA90" s="29">
        <f>+_xlfn.IFNA(VLOOKUP($B90,'1а - drž.sek,drž.sl. i nam.'!$A$13:$AL$104,AA$3,FALSE),"")</f>
        <v>0</v>
      </c>
      <c r="AB90" s="29">
        <f>+_xlfn.IFNA(VLOOKUP($B90,'1а - drž.sek,drž.sl. i nam.'!$A$13:$AL$104,AB$3,FALSE),"")</f>
        <v>0</v>
      </c>
      <c r="AC90" s="29">
        <f>+_xlfn.IFNA(VLOOKUP($B90,'1а - drž.sek,drž.sl. i nam.'!$A$13:$AL$104,AC$3,FALSE),"")</f>
        <v>0</v>
      </c>
      <c r="AD90" s="29">
        <f>+IFERROR((W90*'1а - drž.sek,drž.sl. i nam.'!$D$5)/100,"")</f>
        <v>0</v>
      </c>
      <c r="AE90" s="29">
        <f>+IFERROR((X90*'1а - drž.sek,drž.sl. i nam.'!$D$5)/100,"")</f>
        <v>0</v>
      </c>
      <c r="AF90" s="29">
        <f>+IFERROR((AB90*'1а - drž.sek,drž.sl. i nam.'!$D$5)/100,"")</f>
        <v>0</v>
      </c>
      <c r="AG90" s="29">
        <f>+IFERROR((AC90*'1а - drž.sek,drž.sl. i nam.'!$D$5)/100,"")</f>
        <v>0</v>
      </c>
    </row>
  </sheetData>
  <sheetProtection formatCells="0" formatColumns="0" formatRows="0"/>
  <mergeCells count="8">
    <mergeCell ref="AD2:AG2"/>
    <mergeCell ref="T2:X2"/>
    <mergeCell ref="Y2:AC2"/>
    <mergeCell ref="R2:S2"/>
    <mergeCell ref="J2:K2"/>
    <mergeCell ref="L2:M2"/>
    <mergeCell ref="N2:O2"/>
    <mergeCell ref="P2:Q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showZeros="0" zoomScale="90" zoomScaleNormal="9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J5" sqref="J5"/>
    </sheetView>
  </sheetViews>
  <sheetFormatPr defaultRowHeight="12.75" x14ac:dyDescent="0.2"/>
  <cols>
    <col min="1" max="1" width="6.42578125" customWidth="1"/>
    <col min="2" max="2" width="4.7109375" style="317" customWidth="1"/>
    <col min="3" max="3" width="8" customWidth="1"/>
    <col min="4" max="4" width="23" style="317" customWidth="1"/>
    <col min="5" max="5" width="7" customWidth="1"/>
    <col min="6" max="6" width="23" style="194" customWidth="1"/>
    <col min="7" max="7" width="21.85546875" customWidth="1"/>
    <col min="8" max="8" width="5.85546875" customWidth="1"/>
    <col min="9" max="9" width="5.42578125" customWidth="1"/>
    <col min="10" max="10" width="17" customWidth="1"/>
    <col min="11" max="12" width="15.42578125" customWidth="1"/>
    <col min="13" max="13" width="16" customWidth="1"/>
    <col min="14" max="14" width="18.28515625" customWidth="1"/>
    <col min="15" max="15" width="12.7109375" customWidth="1"/>
    <col min="16" max="16" width="12" customWidth="1"/>
    <col min="17" max="19" width="17.42578125" customWidth="1"/>
    <col min="20" max="21" width="10.85546875" bestFit="1" customWidth="1"/>
    <col min="22" max="22" width="11.42578125" bestFit="1" customWidth="1"/>
    <col min="23" max="24" width="10.85546875" bestFit="1" customWidth="1"/>
    <col min="25" max="26" width="10.28515625" bestFit="1" customWidth="1"/>
    <col min="27" max="27" width="11.42578125" bestFit="1" customWidth="1"/>
    <col min="28" max="29" width="10.85546875" bestFit="1" customWidth="1"/>
    <col min="30" max="30" width="10.140625" style="29" bestFit="1" customWidth="1"/>
    <col min="31" max="31" width="9.140625" style="29" bestFit="1" customWidth="1"/>
    <col min="32" max="32" width="10.140625" style="29" bestFit="1" customWidth="1"/>
    <col min="33" max="33" width="9.140625" style="29" bestFit="1" customWidth="1"/>
  </cols>
  <sheetData>
    <row r="1" spans="1:33" ht="20.25" x14ac:dyDescent="0.3">
      <c r="B1">
        <f>+'1b - izabrana lica u Vl,NS i US'!A1</f>
        <v>0</v>
      </c>
      <c r="C1" s="194"/>
      <c r="D1"/>
      <c r="E1" s="194"/>
      <c r="P1">
        <v>12</v>
      </c>
      <c r="T1" s="451"/>
      <c r="U1" s="451"/>
      <c r="V1" s="451"/>
      <c r="W1" s="451"/>
      <c r="X1" s="451"/>
      <c r="Y1" s="451"/>
      <c r="Z1" s="451"/>
      <c r="AA1" s="451"/>
      <c r="AB1" s="451"/>
      <c r="AC1" s="451"/>
    </row>
    <row r="2" spans="1:33" ht="20.25" customHeight="1" x14ac:dyDescent="0.3">
      <c r="B2"/>
      <c r="C2" s="194"/>
      <c r="D2"/>
      <c r="E2" s="194"/>
      <c r="J2" s="690" t="s">
        <v>498</v>
      </c>
      <c r="K2" s="691"/>
      <c r="L2" s="692" t="s">
        <v>922</v>
      </c>
      <c r="M2" s="693"/>
      <c r="N2" s="694" t="s">
        <v>919</v>
      </c>
      <c r="O2" s="694"/>
      <c r="P2" s="695" t="s">
        <v>499</v>
      </c>
      <c r="Q2" s="695"/>
      <c r="R2" s="688" t="s">
        <v>500</v>
      </c>
      <c r="S2" s="689"/>
      <c r="T2" s="618" t="s">
        <v>488</v>
      </c>
      <c r="U2" s="618"/>
      <c r="V2" s="618"/>
      <c r="W2" s="618"/>
      <c r="X2" s="618"/>
      <c r="Y2" s="622" t="s">
        <v>918</v>
      </c>
      <c r="Z2" s="622"/>
      <c r="AA2" s="622"/>
      <c r="AB2" s="622"/>
      <c r="AC2" s="622"/>
      <c r="AD2" s="685" t="s">
        <v>543</v>
      </c>
      <c r="AE2" s="686"/>
      <c r="AF2" s="686"/>
      <c r="AG2" s="687"/>
    </row>
    <row r="3" spans="1:33" ht="13.5" thickBot="1" x14ac:dyDescent="0.25">
      <c r="B3"/>
      <c r="C3" s="194"/>
      <c r="D3"/>
      <c r="E3" s="194"/>
      <c r="I3">
        <f>+'1b - izabrana lica u Vl,NS i US'!D$29</f>
        <v>4</v>
      </c>
      <c r="J3">
        <f>+'1b - izabrana lica u Vl,NS i US'!C$29</f>
        <v>3</v>
      </c>
      <c r="K3">
        <f>+'1b - izabrana lica u Vl,NS i US'!I$29</f>
        <v>9</v>
      </c>
      <c r="S3" s="29"/>
      <c r="T3">
        <f>+'1b - izabrana lica u Vl,NS i US'!J$29</f>
        <v>10</v>
      </c>
      <c r="W3">
        <f>+'1b - izabrana lica u Vl,NS i US'!K$29</f>
        <v>11</v>
      </c>
      <c r="X3">
        <f>+'1b - izabrana lica u Vl,NS i US'!L$29</f>
        <v>12</v>
      </c>
      <c r="Y3">
        <f>+'1b - izabrana lica u Vl,NS i US'!M$29</f>
        <v>13</v>
      </c>
      <c r="AB3">
        <f>+'1b - izabrana lica u Vl,NS i US'!N$29</f>
        <v>14</v>
      </c>
      <c r="AC3">
        <f>+'1b - izabrana lica u Vl,NS i US'!O$29</f>
        <v>15</v>
      </c>
    </row>
    <row r="4" spans="1:33" ht="120" customHeight="1" thickBot="1" x14ac:dyDescent="0.25">
      <c r="A4" s="497" t="s">
        <v>497</v>
      </c>
      <c r="B4" s="195" t="s">
        <v>372</v>
      </c>
      <c r="C4" s="318" t="s">
        <v>376</v>
      </c>
      <c r="D4" s="195" t="s">
        <v>377</v>
      </c>
      <c r="E4" s="318" t="s">
        <v>378</v>
      </c>
      <c r="F4" s="459" t="s">
        <v>525</v>
      </c>
      <c r="G4" s="196" t="s">
        <v>373</v>
      </c>
      <c r="H4" s="196" t="s">
        <v>374</v>
      </c>
      <c r="I4" s="196" t="s">
        <v>375</v>
      </c>
      <c r="J4" s="447" t="s">
        <v>501</v>
      </c>
      <c r="K4" s="445" t="s">
        <v>907</v>
      </c>
      <c r="L4" s="447" t="s">
        <v>502</v>
      </c>
      <c r="M4" s="445" t="s">
        <v>908</v>
      </c>
      <c r="N4" s="447" t="s">
        <v>920</v>
      </c>
      <c r="O4" s="445" t="s">
        <v>921</v>
      </c>
      <c r="P4" s="447" t="s">
        <v>503</v>
      </c>
      <c r="Q4" s="445" t="s">
        <v>909</v>
      </c>
      <c r="R4" s="447" t="s">
        <v>504</v>
      </c>
      <c r="S4" s="445" t="s">
        <v>910</v>
      </c>
      <c r="T4" s="450" t="s">
        <v>505</v>
      </c>
      <c r="U4" s="450" t="s">
        <v>506</v>
      </c>
      <c r="V4" s="450" t="s">
        <v>507</v>
      </c>
      <c r="W4" s="450" t="s">
        <v>508</v>
      </c>
      <c r="X4" s="450" t="s">
        <v>509</v>
      </c>
      <c r="Y4" s="450" t="s">
        <v>911</v>
      </c>
      <c r="Z4" s="450" t="s">
        <v>912</v>
      </c>
      <c r="AA4" s="450" t="s">
        <v>913</v>
      </c>
      <c r="AB4" s="450" t="s">
        <v>914</v>
      </c>
      <c r="AC4" s="450" t="s">
        <v>915</v>
      </c>
      <c r="AD4" s="498" t="s">
        <v>544</v>
      </c>
      <c r="AE4" s="498" t="s">
        <v>545</v>
      </c>
      <c r="AF4" s="498" t="s">
        <v>916</v>
      </c>
      <c r="AG4" s="498" t="s">
        <v>917</v>
      </c>
    </row>
    <row r="5" spans="1:33" x14ac:dyDescent="0.2">
      <c r="A5" t="str">
        <f>+'1 -sredstva'!E2</f>
        <v/>
      </c>
      <c r="B5" s="320">
        <v>1</v>
      </c>
      <c r="C5" s="317">
        <f>+'1 -sredstva'!D3</f>
        <v>0</v>
      </c>
      <c r="D5" t="str">
        <f>+'1 -sredstva'!F3</f>
        <v/>
      </c>
      <c r="E5" s="317">
        <f>+'1 -sredstva'!D4</f>
        <v>0</v>
      </c>
      <c r="F5" s="194" t="str">
        <f>+_xlfn.IFNA(VLOOKUP(C5,Korisnici!A$2:E$200,5,FALSE),"")</f>
        <v/>
      </c>
      <c r="G5" t="str">
        <f>_xlfn.IFNA(IF($B5=0,"",VLOOKUP($B5,'1b - izabrana lica u Vl,NS i US'!$A$15:$I$24,2,FALSE)),"")</f>
        <v/>
      </c>
      <c r="I5" t="str">
        <f>_xlfn.IFNA(IF($B5=0,0,+VLOOKUP($B5,'1b - izabrana lica u Vl,NS i US'!$A$15:$I$25,I$3,FALSE)),"")</f>
        <v/>
      </c>
      <c r="J5" t="str">
        <f>_xlfn.IFNA(IF($B5=0,0,+VLOOKUP($B5,'1b - izabrana lica u Vl,NS i US'!$A$15:$I$25,J$3,FALSE)),"")</f>
        <v/>
      </c>
      <c r="K5" t="str">
        <f>_xlfn.IFNA(IF($B5=0,0,+VLOOKUP($B5,'1b - izabrana lica u Vl,NS i US'!$A$15:$I$25,K$3,FALSE)),"")</f>
        <v/>
      </c>
      <c r="L5" s="29"/>
      <c r="T5" s="29" t="str">
        <f>_xlfn.IFNA(IF($B5=0,0,+VLOOKUP($B5,'1b - izabrana lica u Vl,NS i US'!$A$15:$O$25,T$3,FALSE)),"")</f>
        <v/>
      </c>
      <c r="U5" s="29"/>
      <c r="V5" s="29" t="str">
        <f>+T5</f>
        <v/>
      </c>
      <c r="W5" s="29" t="str">
        <f>_xlfn.IFNA(IF($B5=0,0,+VLOOKUP($B5,'1b - izabrana lica u Vl,NS i US'!$A$15:$O$25,W$3,FALSE)),"")</f>
        <v/>
      </c>
      <c r="X5" s="29" t="str">
        <f>_xlfn.IFNA(IF($B5=0,0,+VLOOKUP($B5,'1b - izabrana lica u Vl,NS i US'!$A$15:$O$25,X$3,FALSE)),"")</f>
        <v/>
      </c>
      <c r="Y5" s="29" t="str">
        <f>_xlfn.IFNA(IF($B5=0,0,+VLOOKUP($B5,'1b - izabrana lica u Vl,NS i US'!$A$15:$O$25,Y$3,FALSE)),"")</f>
        <v/>
      </c>
      <c r="Z5" s="29"/>
      <c r="AA5" s="29" t="str">
        <f>+Y5</f>
        <v/>
      </c>
      <c r="AB5" s="29" t="str">
        <f>_xlfn.IFNA(IF($B5=0,0,+VLOOKUP($B5,'1b - izabrana lica u Vl,NS i US'!$A$15:$O$25,AB$3,FALSE)),"")</f>
        <v/>
      </c>
      <c r="AC5" s="29" t="str">
        <f>_xlfn.IFNA(IF($B5=0,0,+VLOOKUP($B5,'1b - izabrana lica u Vl,NS i US'!$A$15:$O$25,AC$3,FALSE)),"")</f>
        <v/>
      </c>
      <c r="AD5" s="29" t="str">
        <f>+IFERROR((W5*'1b - izabrana lica u Vl,NS i US'!$C$7)/100,"")</f>
        <v/>
      </c>
      <c r="AE5" s="29" t="str">
        <f>+IFERROR((X5*'1b - izabrana lica u Vl,NS i US'!$C$7)/100,"")</f>
        <v/>
      </c>
      <c r="AF5" s="29" t="str">
        <f>+IFERROR((AB5*'1b - izabrana lica u Vl,NS i US'!$C$7)/100,"")</f>
        <v/>
      </c>
      <c r="AG5" s="29" t="str">
        <f>+IFERROR((AC5*'1b - izabrana lica u Vl,NS i US'!$C$7)/100,"")</f>
        <v/>
      </c>
    </row>
    <row r="6" spans="1:33" x14ac:dyDescent="0.2">
      <c r="A6">
        <f t="shared" ref="A6:A17" si="0">+IF(B6=0,0,A5)</f>
        <v>0</v>
      </c>
      <c r="B6">
        <f>+IF(MAX(B$4:B5)+1&lt;=B$1,B5+1,0)</f>
        <v>0</v>
      </c>
      <c r="C6" s="317">
        <f>+IF(B6&gt;0,C5,0)</f>
        <v>0</v>
      </c>
      <c r="D6">
        <f>+IF(C6&gt;0,D5,0)</f>
        <v>0</v>
      </c>
      <c r="E6" s="317">
        <f>+IF(D6&gt;0,E5,0)</f>
        <v>0</v>
      </c>
      <c r="F6" s="194">
        <f>+IF(B6=0,0,F5)</f>
        <v>0</v>
      </c>
      <c r="G6" t="str">
        <f>_xlfn.IFNA(IF($B6=0,"",VLOOKUP($B6,'1b - izabrana lica u Vl,NS i US'!$A$15:$I$24,2,FALSE)),"")</f>
        <v/>
      </c>
      <c r="I6">
        <f>_xlfn.IFNA(IF($B6=0,0,+VLOOKUP($B6,'1b - izabrana lica u Vl,NS i US'!$A$15:$I$25,I$3,FALSE)),"")</f>
        <v>0</v>
      </c>
      <c r="J6">
        <f>_xlfn.IFNA(IF($B6=0,0,+VLOOKUP($B6,'1b - izabrana lica u Vl,NS i US'!$A$15:$I$25,J$3,FALSE)),"")</f>
        <v>0</v>
      </c>
      <c r="K6">
        <f>_xlfn.IFNA(IF($B6=0,0,+VLOOKUP($B6,'1b - izabrana lica u Vl,NS i US'!$A$15:$I$25,K$3,FALSE)),"")</f>
        <v>0</v>
      </c>
      <c r="L6" s="29"/>
      <c r="T6" s="29">
        <f>_xlfn.IFNA(IF($B6=0,0,+VLOOKUP($B6,'1b - izabrana lica u Vl,NS i US'!$A$15:$O$25,T$3,FALSE)),"")</f>
        <v>0</v>
      </c>
      <c r="U6" s="29"/>
      <c r="V6" s="29">
        <f t="shared" ref="V6:V17" si="1">+T6</f>
        <v>0</v>
      </c>
      <c r="W6" s="29">
        <f>_xlfn.IFNA(IF($B6=0,0,+VLOOKUP($B6,'1b - izabrana lica u Vl,NS i US'!$A$15:$O$25,W$3,FALSE)),"")</f>
        <v>0</v>
      </c>
      <c r="X6" s="29">
        <f>_xlfn.IFNA(IF($B6=0,0,+VLOOKUP($B6,'1b - izabrana lica u Vl,NS i US'!$A$15:$O$25,X$3,FALSE)),"")</f>
        <v>0</v>
      </c>
      <c r="Y6" s="29">
        <f>_xlfn.IFNA(IF($B6=0,0,+VLOOKUP($B6,'1b - izabrana lica u Vl,NS i US'!$A$15:$O$25,Y$3,FALSE)),"")</f>
        <v>0</v>
      </c>
      <c r="Z6" s="29"/>
      <c r="AA6" s="29">
        <f t="shared" ref="AA6:AA17" si="2">+Y6</f>
        <v>0</v>
      </c>
      <c r="AB6" s="29">
        <f>_xlfn.IFNA(IF($B6=0,0,+VLOOKUP($B6,'1b - izabrana lica u Vl,NS i US'!$A$15:$O$25,AB$3,FALSE)),"")</f>
        <v>0</v>
      </c>
      <c r="AC6" s="29">
        <f>_xlfn.IFNA(IF($B6=0,0,+VLOOKUP($B6,'1b - izabrana lica u Vl,NS i US'!$A$15:$O$25,AC$3,FALSE)),"")</f>
        <v>0</v>
      </c>
      <c r="AD6" s="29">
        <f>+IFERROR((W6*'1b - izabrana lica u Vl,NS i US'!$C$7)/100,"")</f>
        <v>0</v>
      </c>
      <c r="AE6" s="29">
        <f>+IFERROR((X6*'1b - izabrana lica u Vl,NS i US'!$C$7)/100,"")</f>
        <v>0</v>
      </c>
      <c r="AF6" s="29">
        <f>+IFERROR((AB6*'1b - izabrana lica u Vl,NS i US'!$C$7)/100,"")</f>
        <v>0</v>
      </c>
      <c r="AG6" s="29">
        <f>+IFERROR((AC6*'1b - izabrana lica u Vl,NS i US'!$C$7)/100,"")</f>
        <v>0</v>
      </c>
    </row>
    <row r="7" spans="1:33" x14ac:dyDescent="0.2">
      <c r="A7">
        <f t="shared" si="0"/>
        <v>0</v>
      </c>
      <c r="B7">
        <f>+IF(MAX(B$4:B6)+1&lt;=B$1,B6+1,0)</f>
        <v>0</v>
      </c>
      <c r="C7" s="317">
        <f t="shared" ref="C7:C17" si="3">+IF(B7&gt;0,C6,0)</f>
        <v>0</v>
      </c>
      <c r="D7">
        <f t="shared" ref="D7:E17" si="4">+IF(C7&gt;0,D6,0)</f>
        <v>0</v>
      </c>
      <c r="E7" s="317">
        <f t="shared" si="4"/>
        <v>0</v>
      </c>
      <c r="F7" s="194">
        <f t="shared" ref="F7:F16" si="5">+IF(B7=0,0,F6)</f>
        <v>0</v>
      </c>
      <c r="G7" t="str">
        <f>_xlfn.IFNA(IF($B7=0,"",VLOOKUP($B7,'1b - izabrana lica u Vl,NS i US'!$A$15:$I$24,2,FALSE)),"")</f>
        <v/>
      </c>
      <c r="I7">
        <f>_xlfn.IFNA(IF($B7=0,0,+VLOOKUP($B7,'1b - izabrana lica u Vl,NS i US'!$A$15:$I$25,I$3,FALSE)),"")</f>
        <v>0</v>
      </c>
      <c r="J7">
        <f>_xlfn.IFNA(IF($B7=0,0,+VLOOKUP($B7,'1b - izabrana lica u Vl,NS i US'!$A$15:$I$25,J$3,FALSE)),"")</f>
        <v>0</v>
      </c>
      <c r="K7">
        <f>_xlfn.IFNA(IF($B7=0,0,+VLOOKUP($B7,'1b - izabrana lica u Vl,NS i US'!$A$15:$I$25,K$3,FALSE)),"")</f>
        <v>0</v>
      </c>
      <c r="L7" s="29"/>
      <c r="T7" s="29">
        <f>_xlfn.IFNA(IF($B7=0,0,+VLOOKUP($B7,'1b - izabrana lica u Vl,NS i US'!$A$15:$O$25,T$3,FALSE)),"")</f>
        <v>0</v>
      </c>
      <c r="U7" s="29"/>
      <c r="V7" s="29">
        <f t="shared" si="1"/>
        <v>0</v>
      </c>
      <c r="W7" s="29">
        <f>_xlfn.IFNA(IF($B7=0,0,+VLOOKUP($B7,'1b - izabrana lica u Vl,NS i US'!$A$15:$O$25,W$3,FALSE)),"")</f>
        <v>0</v>
      </c>
      <c r="X7" s="29">
        <f>_xlfn.IFNA(IF($B7=0,0,+VLOOKUP($B7,'1b - izabrana lica u Vl,NS i US'!$A$15:$O$25,X$3,FALSE)),"")</f>
        <v>0</v>
      </c>
      <c r="Y7" s="29">
        <f>_xlfn.IFNA(IF($B7=0,0,+VLOOKUP($B7,'1b - izabrana lica u Vl,NS i US'!$A$15:$O$25,Y$3,FALSE)),"")</f>
        <v>0</v>
      </c>
      <c r="Z7" s="29"/>
      <c r="AA7" s="29">
        <f t="shared" si="2"/>
        <v>0</v>
      </c>
      <c r="AB7" s="29">
        <f>_xlfn.IFNA(IF($B7=0,0,+VLOOKUP($B7,'1b - izabrana lica u Vl,NS i US'!$A$15:$O$25,AB$3,FALSE)),"")</f>
        <v>0</v>
      </c>
      <c r="AC7" s="29">
        <f>_xlfn.IFNA(IF($B7=0,0,+VLOOKUP($B7,'1b - izabrana lica u Vl,NS i US'!$A$15:$O$25,AC$3,FALSE)),"")</f>
        <v>0</v>
      </c>
      <c r="AD7" s="29">
        <f>+IFERROR((W7*'1b - izabrana lica u Vl,NS i US'!$C$7)/100,"")</f>
        <v>0</v>
      </c>
      <c r="AE7" s="29">
        <f>+IFERROR((X7*'1b - izabrana lica u Vl,NS i US'!$C$7)/100,"")</f>
        <v>0</v>
      </c>
      <c r="AF7" s="29">
        <f>+IFERROR((AB7*'1b - izabrana lica u Vl,NS i US'!$C$7)/100,"")</f>
        <v>0</v>
      </c>
      <c r="AG7" s="29">
        <f>+IFERROR((AC7*'1b - izabrana lica u Vl,NS i US'!$C$7)/100,"")</f>
        <v>0</v>
      </c>
    </row>
    <row r="8" spans="1:33" x14ac:dyDescent="0.2">
      <c r="A8">
        <f t="shared" si="0"/>
        <v>0</v>
      </c>
      <c r="B8">
        <f>+IF(MAX(B$4:B7)+1&lt;=B$1,B7+1,0)</f>
        <v>0</v>
      </c>
      <c r="C8" s="317">
        <f t="shared" si="3"/>
        <v>0</v>
      </c>
      <c r="D8">
        <f t="shared" si="4"/>
        <v>0</v>
      </c>
      <c r="E8" s="317">
        <f t="shared" si="4"/>
        <v>0</v>
      </c>
      <c r="F8" s="194">
        <f t="shared" si="5"/>
        <v>0</v>
      </c>
      <c r="G8" t="str">
        <f>_xlfn.IFNA(IF($B8=0,"",VLOOKUP($B8,'1b - izabrana lica u Vl,NS i US'!$A$15:$I$24,2,FALSE)),"")</f>
        <v/>
      </c>
      <c r="I8">
        <f>_xlfn.IFNA(IF($B8=0,0,+VLOOKUP($B8,'1b - izabrana lica u Vl,NS i US'!$A$15:$I$25,I$3,FALSE)),"")</f>
        <v>0</v>
      </c>
      <c r="J8">
        <f>_xlfn.IFNA(IF($B8=0,0,+VLOOKUP($B8,'1b - izabrana lica u Vl,NS i US'!$A$15:$I$25,J$3,FALSE)),"")</f>
        <v>0</v>
      </c>
      <c r="K8">
        <f>_xlfn.IFNA(IF($B8=0,0,+VLOOKUP($B8,'1b - izabrana lica u Vl,NS i US'!$A$15:$I$25,K$3,FALSE)),"")</f>
        <v>0</v>
      </c>
      <c r="L8" s="29"/>
      <c r="T8" s="29">
        <f>_xlfn.IFNA(IF($B8=0,0,+VLOOKUP($B8,'1b - izabrana lica u Vl,NS i US'!$A$15:$O$25,T$3,FALSE)),"")</f>
        <v>0</v>
      </c>
      <c r="U8" s="29"/>
      <c r="V8" s="29">
        <f t="shared" si="1"/>
        <v>0</v>
      </c>
      <c r="W8" s="29">
        <f>_xlfn.IFNA(IF($B8=0,0,+VLOOKUP($B8,'1b - izabrana lica u Vl,NS i US'!$A$15:$O$25,W$3,FALSE)),"")</f>
        <v>0</v>
      </c>
      <c r="X8" s="29">
        <f>_xlfn.IFNA(IF($B8=0,0,+VLOOKUP($B8,'1b - izabrana lica u Vl,NS i US'!$A$15:$O$25,X$3,FALSE)),"")</f>
        <v>0</v>
      </c>
      <c r="Y8" s="29">
        <f>_xlfn.IFNA(IF($B8=0,0,+VLOOKUP($B8,'1b - izabrana lica u Vl,NS i US'!$A$15:$O$25,Y$3,FALSE)),"")</f>
        <v>0</v>
      </c>
      <c r="Z8" s="29"/>
      <c r="AA8" s="29">
        <f t="shared" si="2"/>
        <v>0</v>
      </c>
      <c r="AB8" s="29">
        <f>_xlfn.IFNA(IF($B8=0,0,+VLOOKUP($B8,'1b - izabrana lica u Vl,NS i US'!$A$15:$O$25,AB$3,FALSE)),"")</f>
        <v>0</v>
      </c>
      <c r="AC8" s="29">
        <f>_xlfn.IFNA(IF($B8=0,0,+VLOOKUP($B8,'1b - izabrana lica u Vl,NS i US'!$A$15:$O$25,AC$3,FALSE)),"")</f>
        <v>0</v>
      </c>
      <c r="AD8" s="29">
        <f>+IFERROR((W8*'1b - izabrana lica u Vl,NS i US'!$C$7)/100,"")</f>
        <v>0</v>
      </c>
      <c r="AE8" s="29">
        <f>+IFERROR((X8*'1b - izabrana lica u Vl,NS i US'!$C$7)/100,"")</f>
        <v>0</v>
      </c>
      <c r="AF8" s="29">
        <f>+IFERROR((AB8*'1b - izabrana lica u Vl,NS i US'!$C$7)/100,"")</f>
        <v>0</v>
      </c>
      <c r="AG8" s="29">
        <f>+IFERROR((AC8*'1b - izabrana lica u Vl,NS i US'!$C$7)/100,"")</f>
        <v>0</v>
      </c>
    </row>
    <row r="9" spans="1:33" x14ac:dyDescent="0.2">
      <c r="A9">
        <f t="shared" si="0"/>
        <v>0</v>
      </c>
      <c r="B9">
        <f>+IF(MAX(B$4:B8)+1&lt;=B$1,B8+1,0)</f>
        <v>0</v>
      </c>
      <c r="C9" s="317">
        <f t="shared" si="3"/>
        <v>0</v>
      </c>
      <c r="D9">
        <f t="shared" si="4"/>
        <v>0</v>
      </c>
      <c r="E9" s="317">
        <f t="shared" si="4"/>
        <v>0</v>
      </c>
      <c r="F9" s="194">
        <f t="shared" si="5"/>
        <v>0</v>
      </c>
      <c r="G9" t="str">
        <f>_xlfn.IFNA(IF($B9=0,"",VLOOKUP($B9,'1b - izabrana lica u Vl,NS i US'!$A$15:$I$24,2,FALSE)),"")</f>
        <v/>
      </c>
      <c r="I9">
        <f>_xlfn.IFNA(IF($B9=0,0,+VLOOKUP($B9,'1b - izabrana lica u Vl,NS i US'!$A$15:$I$25,I$3,FALSE)),"")</f>
        <v>0</v>
      </c>
      <c r="J9">
        <f>_xlfn.IFNA(IF($B9=0,0,+VLOOKUP($B9,'1b - izabrana lica u Vl,NS i US'!$A$15:$I$25,J$3,FALSE)),"")</f>
        <v>0</v>
      </c>
      <c r="K9">
        <f>_xlfn.IFNA(IF($B9=0,0,+VLOOKUP($B9,'1b - izabrana lica u Vl,NS i US'!$A$15:$I$25,K$3,FALSE)),"")</f>
        <v>0</v>
      </c>
      <c r="L9" s="29"/>
      <c r="T9" s="29">
        <f>_xlfn.IFNA(IF($B9=0,0,+VLOOKUP($B9,'1b - izabrana lica u Vl,NS i US'!$A$15:$O$25,T$3,FALSE)),"")</f>
        <v>0</v>
      </c>
      <c r="U9" s="29"/>
      <c r="V9" s="29">
        <f t="shared" si="1"/>
        <v>0</v>
      </c>
      <c r="W9" s="29">
        <f>_xlfn.IFNA(IF($B9=0,0,+VLOOKUP($B9,'1b - izabrana lica u Vl,NS i US'!$A$15:$O$25,W$3,FALSE)),"")</f>
        <v>0</v>
      </c>
      <c r="X9" s="29">
        <f>_xlfn.IFNA(IF($B9=0,0,+VLOOKUP($B9,'1b - izabrana lica u Vl,NS i US'!$A$15:$O$25,X$3,FALSE)),"")</f>
        <v>0</v>
      </c>
      <c r="Y9" s="29">
        <f>_xlfn.IFNA(IF($B9=0,0,+VLOOKUP($B9,'1b - izabrana lica u Vl,NS i US'!$A$15:$O$25,Y$3,FALSE)),"")</f>
        <v>0</v>
      </c>
      <c r="Z9" s="29"/>
      <c r="AA9" s="29">
        <f t="shared" si="2"/>
        <v>0</v>
      </c>
      <c r="AB9" s="29">
        <f>_xlfn.IFNA(IF($B9=0,0,+VLOOKUP($B9,'1b - izabrana lica u Vl,NS i US'!$A$15:$O$25,AB$3,FALSE)),"")</f>
        <v>0</v>
      </c>
      <c r="AC9" s="29">
        <f>_xlfn.IFNA(IF($B9=0,0,+VLOOKUP($B9,'1b - izabrana lica u Vl,NS i US'!$A$15:$O$25,AC$3,FALSE)),"")</f>
        <v>0</v>
      </c>
      <c r="AD9" s="29">
        <f>+IFERROR((W9*'1b - izabrana lica u Vl,NS i US'!$C$7)/100,"")</f>
        <v>0</v>
      </c>
      <c r="AE9" s="29">
        <f>+IFERROR((X9*'1b - izabrana lica u Vl,NS i US'!$C$7)/100,"")</f>
        <v>0</v>
      </c>
      <c r="AF9" s="29">
        <f>+IFERROR((AB9*'1b - izabrana lica u Vl,NS i US'!$C$7)/100,"")</f>
        <v>0</v>
      </c>
      <c r="AG9" s="29">
        <f>+IFERROR((AC9*'1b - izabrana lica u Vl,NS i US'!$C$7)/100,"")</f>
        <v>0</v>
      </c>
    </row>
    <row r="10" spans="1:33" x14ac:dyDescent="0.2">
      <c r="A10">
        <f t="shared" si="0"/>
        <v>0</v>
      </c>
      <c r="B10">
        <f>+IF(MAX(B$4:B9)+1&lt;=B$1,B9+1,0)</f>
        <v>0</v>
      </c>
      <c r="C10" s="317">
        <f t="shared" si="3"/>
        <v>0</v>
      </c>
      <c r="D10">
        <f t="shared" si="4"/>
        <v>0</v>
      </c>
      <c r="E10" s="317">
        <f t="shared" si="4"/>
        <v>0</v>
      </c>
      <c r="F10" s="194">
        <f t="shared" si="5"/>
        <v>0</v>
      </c>
      <c r="G10" t="str">
        <f>_xlfn.IFNA(IF($B10=0,"",VLOOKUP($B10,'1b - izabrana lica u Vl,NS i US'!$A$15:$I$24,2,FALSE)),"")</f>
        <v/>
      </c>
      <c r="I10">
        <f>_xlfn.IFNA(IF($B10=0,0,+VLOOKUP($B10,'1b - izabrana lica u Vl,NS i US'!$A$15:$I$25,I$3,FALSE)),"")</f>
        <v>0</v>
      </c>
      <c r="J10">
        <f>_xlfn.IFNA(IF($B10=0,0,+VLOOKUP($B10,'1b - izabrana lica u Vl,NS i US'!$A$15:$I$25,J$3,FALSE)),"")</f>
        <v>0</v>
      </c>
      <c r="K10">
        <f>_xlfn.IFNA(IF($B10=0,0,+VLOOKUP($B10,'1b - izabrana lica u Vl,NS i US'!$A$15:$I$25,K$3,FALSE)),"")</f>
        <v>0</v>
      </c>
      <c r="L10" s="29"/>
      <c r="T10" s="29">
        <f>_xlfn.IFNA(IF($B10=0,0,+VLOOKUP($B10,'1b - izabrana lica u Vl,NS i US'!$A$15:$O$25,T$3,FALSE)),"")</f>
        <v>0</v>
      </c>
      <c r="U10" s="29"/>
      <c r="V10" s="29">
        <f t="shared" si="1"/>
        <v>0</v>
      </c>
      <c r="W10" s="29">
        <f>_xlfn.IFNA(IF($B10=0,0,+VLOOKUP($B10,'1b - izabrana lica u Vl,NS i US'!$A$15:$O$25,W$3,FALSE)),"")</f>
        <v>0</v>
      </c>
      <c r="X10" s="29">
        <f>_xlfn.IFNA(IF($B10=0,0,+VLOOKUP($B10,'1b - izabrana lica u Vl,NS i US'!$A$15:$O$25,X$3,FALSE)),"")</f>
        <v>0</v>
      </c>
      <c r="Y10" s="29">
        <f>_xlfn.IFNA(IF($B10=0,0,+VLOOKUP($B10,'1b - izabrana lica u Vl,NS i US'!$A$15:$O$25,Y$3,FALSE)),"")</f>
        <v>0</v>
      </c>
      <c r="Z10" s="29"/>
      <c r="AA10" s="29">
        <f t="shared" si="2"/>
        <v>0</v>
      </c>
      <c r="AB10" s="29">
        <f>_xlfn.IFNA(IF($B10=0,0,+VLOOKUP($B10,'1b - izabrana lica u Vl,NS i US'!$A$15:$O$25,AB$3,FALSE)),"")</f>
        <v>0</v>
      </c>
      <c r="AC10" s="29">
        <f>_xlfn.IFNA(IF($B10=0,0,+VLOOKUP($B10,'1b - izabrana lica u Vl,NS i US'!$A$15:$O$25,AC$3,FALSE)),"")</f>
        <v>0</v>
      </c>
      <c r="AD10" s="29">
        <f>+IFERROR((W10*'1b - izabrana lica u Vl,NS i US'!$C$7)/100,"")</f>
        <v>0</v>
      </c>
      <c r="AE10" s="29">
        <f>+IFERROR((X10*'1b - izabrana lica u Vl,NS i US'!$C$7)/100,"")</f>
        <v>0</v>
      </c>
      <c r="AF10" s="29">
        <f>+IFERROR((AB10*'1b - izabrana lica u Vl,NS i US'!$C$7)/100,"")</f>
        <v>0</v>
      </c>
      <c r="AG10" s="29">
        <f>+IFERROR((AC10*'1b - izabrana lica u Vl,NS i US'!$C$7)/100,"")</f>
        <v>0</v>
      </c>
    </row>
    <row r="11" spans="1:33" x14ac:dyDescent="0.2">
      <c r="A11">
        <f t="shared" si="0"/>
        <v>0</v>
      </c>
      <c r="B11">
        <f>+IF(MAX(B$4:B10)+1&lt;=B$1,B10+1,0)</f>
        <v>0</v>
      </c>
      <c r="C11" s="317">
        <f t="shared" si="3"/>
        <v>0</v>
      </c>
      <c r="D11">
        <f t="shared" si="4"/>
        <v>0</v>
      </c>
      <c r="E11" s="317">
        <f t="shared" si="4"/>
        <v>0</v>
      </c>
      <c r="F11" s="194">
        <f t="shared" si="5"/>
        <v>0</v>
      </c>
      <c r="G11" t="str">
        <f>_xlfn.IFNA(IF($B11=0,"",VLOOKUP($B11,'1b - izabrana lica u Vl,NS i US'!$A$15:$I$24,2,FALSE)),"")</f>
        <v/>
      </c>
      <c r="I11">
        <f>_xlfn.IFNA(IF($B11=0,0,+VLOOKUP($B11,'1b - izabrana lica u Vl,NS i US'!$A$15:$I$25,I$3,FALSE)),"")</f>
        <v>0</v>
      </c>
      <c r="J11">
        <f>_xlfn.IFNA(IF($B11=0,0,+VLOOKUP($B11,'1b - izabrana lica u Vl,NS i US'!$A$15:$I$25,J$3,FALSE)),"")</f>
        <v>0</v>
      </c>
      <c r="K11">
        <f>_xlfn.IFNA(IF($B11=0,0,+VLOOKUP($B11,'1b - izabrana lica u Vl,NS i US'!$A$15:$I$25,K$3,FALSE)),"")</f>
        <v>0</v>
      </c>
      <c r="L11" s="29"/>
      <c r="T11" s="29">
        <f>_xlfn.IFNA(IF($B11=0,0,+VLOOKUP($B11,'1b - izabrana lica u Vl,NS i US'!$A$15:$O$25,T$3,FALSE)),"")</f>
        <v>0</v>
      </c>
      <c r="U11" s="29"/>
      <c r="V11" s="29">
        <f t="shared" si="1"/>
        <v>0</v>
      </c>
      <c r="W11" s="29">
        <f>_xlfn.IFNA(IF($B11=0,0,+VLOOKUP($B11,'1b - izabrana lica u Vl,NS i US'!$A$15:$O$25,W$3,FALSE)),"")</f>
        <v>0</v>
      </c>
      <c r="X11" s="29">
        <f>_xlfn.IFNA(IF($B11=0,0,+VLOOKUP($B11,'1b - izabrana lica u Vl,NS i US'!$A$15:$O$25,X$3,FALSE)),"")</f>
        <v>0</v>
      </c>
      <c r="Y11" s="29">
        <f>_xlfn.IFNA(IF($B11=0,0,+VLOOKUP($B11,'1b - izabrana lica u Vl,NS i US'!$A$15:$O$25,Y$3,FALSE)),"")</f>
        <v>0</v>
      </c>
      <c r="Z11" s="29"/>
      <c r="AA11" s="29">
        <f t="shared" si="2"/>
        <v>0</v>
      </c>
      <c r="AB11" s="29">
        <f>_xlfn.IFNA(IF($B11=0,0,+VLOOKUP($B11,'1b - izabrana lica u Vl,NS i US'!$A$15:$O$25,AB$3,FALSE)),"")</f>
        <v>0</v>
      </c>
      <c r="AC11" s="29">
        <f>_xlfn.IFNA(IF($B11=0,0,+VLOOKUP($B11,'1b - izabrana lica u Vl,NS i US'!$A$15:$O$25,AC$3,FALSE)),"")</f>
        <v>0</v>
      </c>
      <c r="AD11" s="29">
        <f>+IFERROR((W11*'1b - izabrana lica u Vl,NS i US'!$C$7)/100,"")</f>
        <v>0</v>
      </c>
      <c r="AE11" s="29">
        <f>+IFERROR((X11*'1b - izabrana lica u Vl,NS i US'!$C$7)/100,"")</f>
        <v>0</v>
      </c>
      <c r="AF11" s="29">
        <f>+IFERROR((AB11*'1b - izabrana lica u Vl,NS i US'!$C$7)/100,"")</f>
        <v>0</v>
      </c>
      <c r="AG11" s="29">
        <f>+IFERROR((AC11*'1b - izabrana lica u Vl,NS i US'!$C$7)/100,"")</f>
        <v>0</v>
      </c>
    </row>
    <row r="12" spans="1:33" x14ac:dyDescent="0.2">
      <c r="A12">
        <f t="shared" si="0"/>
        <v>0</v>
      </c>
      <c r="B12">
        <f>+IF(MAX(B$4:B11)+1&lt;=B$1,B11+1,0)</f>
        <v>0</v>
      </c>
      <c r="C12" s="317">
        <f t="shared" si="3"/>
        <v>0</v>
      </c>
      <c r="D12">
        <f t="shared" si="4"/>
        <v>0</v>
      </c>
      <c r="E12" s="317">
        <f t="shared" si="4"/>
        <v>0</v>
      </c>
      <c r="F12" s="194">
        <f t="shared" si="5"/>
        <v>0</v>
      </c>
      <c r="G12" t="str">
        <f>_xlfn.IFNA(IF($B12=0,"",VLOOKUP($B12,'1b - izabrana lica u Vl,NS i US'!$A$15:$I$24,2,FALSE)),"")</f>
        <v/>
      </c>
      <c r="I12">
        <f>_xlfn.IFNA(IF($B12=0,0,+VLOOKUP($B12,'1b - izabrana lica u Vl,NS i US'!$A$15:$I$25,I$3,FALSE)),"")</f>
        <v>0</v>
      </c>
      <c r="J12">
        <f>_xlfn.IFNA(IF($B12=0,0,+VLOOKUP($B12,'1b - izabrana lica u Vl,NS i US'!$A$15:$I$25,J$3,FALSE)),"")</f>
        <v>0</v>
      </c>
      <c r="K12">
        <f>_xlfn.IFNA(IF($B12=0,0,+VLOOKUP($B12,'1b - izabrana lica u Vl,NS i US'!$A$15:$I$25,K$3,FALSE)),"")</f>
        <v>0</v>
      </c>
      <c r="L12" s="29"/>
      <c r="T12" s="29">
        <f>_xlfn.IFNA(IF($B12=0,0,+VLOOKUP($B12,'1b - izabrana lica u Vl,NS i US'!$A$15:$O$25,T$3,FALSE)),"")</f>
        <v>0</v>
      </c>
      <c r="U12" s="29"/>
      <c r="V12" s="29">
        <f t="shared" si="1"/>
        <v>0</v>
      </c>
      <c r="W12" s="29">
        <f>_xlfn.IFNA(IF($B12=0,0,+VLOOKUP($B12,'1b - izabrana lica u Vl,NS i US'!$A$15:$O$25,W$3,FALSE)),"")</f>
        <v>0</v>
      </c>
      <c r="X12" s="29">
        <f>_xlfn.IFNA(IF($B12=0,0,+VLOOKUP($B12,'1b - izabrana lica u Vl,NS i US'!$A$15:$O$25,X$3,FALSE)),"")</f>
        <v>0</v>
      </c>
      <c r="Y12" s="29">
        <f>_xlfn.IFNA(IF($B12=0,0,+VLOOKUP($B12,'1b - izabrana lica u Vl,NS i US'!$A$15:$O$25,Y$3,FALSE)),"")</f>
        <v>0</v>
      </c>
      <c r="Z12" s="29"/>
      <c r="AA12" s="29">
        <f t="shared" si="2"/>
        <v>0</v>
      </c>
      <c r="AB12" s="29">
        <f>_xlfn.IFNA(IF($B12=0,0,+VLOOKUP($B12,'1b - izabrana lica u Vl,NS i US'!$A$15:$O$25,AB$3,FALSE)),"")</f>
        <v>0</v>
      </c>
      <c r="AC12" s="29">
        <f>_xlfn.IFNA(IF($B12=0,0,+VLOOKUP($B12,'1b - izabrana lica u Vl,NS i US'!$A$15:$O$25,AC$3,FALSE)),"")</f>
        <v>0</v>
      </c>
      <c r="AD12" s="29">
        <f>+IFERROR((W12*'1b - izabrana lica u Vl,NS i US'!$C$7)/100,"")</f>
        <v>0</v>
      </c>
      <c r="AE12" s="29">
        <f>+IFERROR((X12*'1b - izabrana lica u Vl,NS i US'!$C$7)/100,"")</f>
        <v>0</v>
      </c>
      <c r="AF12" s="29">
        <f>+IFERROR((AB12*'1b - izabrana lica u Vl,NS i US'!$C$7)/100,"")</f>
        <v>0</v>
      </c>
      <c r="AG12" s="29">
        <f>+IFERROR((AC12*'1b - izabrana lica u Vl,NS i US'!$C$7)/100,"")</f>
        <v>0</v>
      </c>
    </row>
    <row r="13" spans="1:33" x14ac:dyDescent="0.2">
      <c r="A13">
        <f t="shared" si="0"/>
        <v>0</v>
      </c>
      <c r="B13">
        <f>+IF(MAX(B$4:B12)+1&lt;=B$1,B12+1,0)</f>
        <v>0</v>
      </c>
      <c r="C13" s="317">
        <f t="shared" si="3"/>
        <v>0</v>
      </c>
      <c r="D13">
        <f t="shared" si="4"/>
        <v>0</v>
      </c>
      <c r="E13" s="317">
        <f t="shared" si="4"/>
        <v>0</v>
      </c>
      <c r="F13" s="194">
        <f t="shared" si="5"/>
        <v>0</v>
      </c>
      <c r="G13" t="str">
        <f>_xlfn.IFNA(IF($B13=0,"",VLOOKUP($B13,'1b - izabrana lica u Vl,NS i US'!$A$15:$I$24,2,FALSE)),"")</f>
        <v/>
      </c>
      <c r="I13">
        <f>_xlfn.IFNA(IF($B13=0,0,+VLOOKUP($B13,'1b - izabrana lica u Vl,NS i US'!$A$15:$I$25,I$3,FALSE)),"")</f>
        <v>0</v>
      </c>
      <c r="J13">
        <f>_xlfn.IFNA(IF($B13=0,0,+VLOOKUP($B13,'1b - izabrana lica u Vl,NS i US'!$A$15:$I$25,J$3,FALSE)),"")</f>
        <v>0</v>
      </c>
      <c r="K13">
        <f>_xlfn.IFNA(IF($B13=0,0,+VLOOKUP($B13,'1b - izabrana lica u Vl,NS i US'!$A$15:$I$25,K$3,FALSE)),"")</f>
        <v>0</v>
      </c>
      <c r="L13" s="29"/>
      <c r="T13" s="29">
        <f>_xlfn.IFNA(IF($B13=0,0,+VLOOKUP($B13,'1b - izabrana lica u Vl,NS i US'!$A$15:$O$25,T$3,FALSE)),"")</f>
        <v>0</v>
      </c>
      <c r="U13" s="29"/>
      <c r="V13" s="29">
        <f t="shared" si="1"/>
        <v>0</v>
      </c>
      <c r="W13" s="29">
        <f>_xlfn.IFNA(IF($B13=0,0,+VLOOKUP($B13,'1b - izabrana lica u Vl,NS i US'!$A$15:$O$25,W$3,FALSE)),"")</f>
        <v>0</v>
      </c>
      <c r="X13" s="29">
        <f>_xlfn.IFNA(IF($B13=0,0,+VLOOKUP($B13,'1b - izabrana lica u Vl,NS i US'!$A$15:$O$25,X$3,FALSE)),"")</f>
        <v>0</v>
      </c>
      <c r="Y13" s="29">
        <f>_xlfn.IFNA(IF($B13=0,0,+VLOOKUP($B13,'1b - izabrana lica u Vl,NS i US'!$A$15:$O$25,Y$3,FALSE)),"")</f>
        <v>0</v>
      </c>
      <c r="Z13" s="29"/>
      <c r="AA13" s="29">
        <f t="shared" si="2"/>
        <v>0</v>
      </c>
      <c r="AB13" s="29">
        <f>_xlfn.IFNA(IF($B13=0,0,+VLOOKUP($B13,'1b - izabrana lica u Vl,NS i US'!$A$15:$O$25,AB$3,FALSE)),"")</f>
        <v>0</v>
      </c>
      <c r="AC13" s="29">
        <f>_xlfn.IFNA(IF($B13=0,0,+VLOOKUP($B13,'1b - izabrana lica u Vl,NS i US'!$A$15:$O$25,AC$3,FALSE)),"")</f>
        <v>0</v>
      </c>
      <c r="AD13" s="29">
        <f>+IFERROR((W13*'1b - izabrana lica u Vl,NS i US'!$C$7)/100,"")</f>
        <v>0</v>
      </c>
      <c r="AE13" s="29">
        <f>+IFERROR((X13*'1b - izabrana lica u Vl,NS i US'!$C$7)/100,"")</f>
        <v>0</v>
      </c>
      <c r="AF13" s="29">
        <f>+IFERROR((AB13*'1b - izabrana lica u Vl,NS i US'!$C$7)/100,"")</f>
        <v>0</v>
      </c>
      <c r="AG13" s="29">
        <f>+IFERROR((AC13*'1b - izabrana lica u Vl,NS i US'!$C$7)/100,"")</f>
        <v>0</v>
      </c>
    </row>
    <row r="14" spans="1:33" x14ac:dyDescent="0.2">
      <c r="A14">
        <f t="shared" si="0"/>
        <v>0</v>
      </c>
      <c r="B14">
        <f>+IF(MAX(B$4:B13)+1&lt;=B$1,B13+1,0)</f>
        <v>0</v>
      </c>
      <c r="C14" s="317">
        <f t="shared" si="3"/>
        <v>0</v>
      </c>
      <c r="D14">
        <f t="shared" si="4"/>
        <v>0</v>
      </c>
      <c r="E14" s="317">
        <f t="shared" si="4"/>
        <v>0</v>
      </c>
      <c r="F14" s="194">
        <f t="shared" si="5"/>
        <v>0</v>
      </c>
      <c r="G14" t="str">
        <f>_xlfn.IFNA(IF($B14=0,"",VLOOKUP($B14,'1b - izabrana lica u Vl,NS i US'!$A$15:$I$24,2,FALSE)),"")</f>
        <v/>
      </c>
      <c r="I14">
        <f>_xlfn.IFNA(IF($B14=0,0,+VLOOKUP($B14,'1b - izabrana lica u Vl,NS i US'!$A$15:$I$25,I$3,FALSE)),"")</f>
        <v>0</v>
      </c>
      <c r="J14">
        <f>_xlfn.IFNA(IF($B14=0,0,+VLOOKUP($B14,'1b - izabrana lica u Vl,NS i US'!$A$15:$I$25,J$3,FALSE)),"")</f>
        <v>0</v>
      </c>
      <c r="K14">
        <f>_xlfn.IFNA(IF($B14=0,0,+VLOOKUP($B14,'1b - izabrana lica u Vl,NS i US'!$A$15:$I$25,K$3,FALSE)),"")</f>
        <v>0</v>
      </c>
      <c r="L14" s="29"/>
      <c r="T14" s="29">
        <f>_xlfn.IFNA(IF($B14=0,0,+VLOOKUP($B14,'1b - izabrana lica u Vl,NS i US'!$A$15:$O$25,T$3,FALSE)),"")</f>
        <v>0</v>
      </c>
      <c r="U14" s="29"/>
      <c r="V14" s="29">
        <f t="shared" si="1"/>
        <v>0</v>
      </c>
      <c r="W14" s="29">
        <f>_xlfn.IFNA(IF($B14=0,0,+VLOOKUP($B14,'1b - izabrana lica u Vl,NS i US'!$A$15:$O$25,W$3,FALSE)),"")</f>
        <v>0</v>
      </c>
      <c r="X14" s="29">
        <f>_xlfn.IFNA(IF($B14=0,0,+VLOOKUP($B14,'1b - izabrana lica u Vl,NS i US'!$A$15:$O$25,X$3,FALSE)),"")</f>
        <v>0</v>
      </c>
      <c r="Y14" s="29">
        <f>_xlfn.IFNA(IF($B14=0,0,+VLOOKUP($B14,'1b - izabrana lica u Vl,NS i US'!$A$15:$O$25,Y$3,FALSE)),"")</f>
        <v>0</v>
      </c>
      <c r="Z14" s="29"/>
      <c r="AA14" s="29">
        <f t="shared" si="2"/>
        <v>0</v>
      </c>
      <c r="AB14" s="29">
        <f>_xlfn.IFNA(IF($B14=0,0,+VLOOKUP($B14,'1b - izabrana lica u Vl,NS i US'!$A$15:$O$25,AB$3,FALSE)),"")</f>
        <v>0</v>
      </c>
      <c r="AC14" s="29">
        <f>_xlfn.IFNA(IF($B14=0,0,+VLOOKUP($B14,'1b - izabrana lica u Vl,NS i US'!$A$15:$O$25,AC$3,FALSE)),"")</f>
        <v>0</v>
      </c>
      <c r="AD14" s="29">
        <f>+IFERROR((W14*'1b - izabrana lica u Vl,NS i US'!$C$7)/100,"")</f>
        <v>0</v>
      </c>
      <c r="AE14" s="29">
        <f>+IFERROR((X14*'1b - izabrana lica u Vl,NS i US'!$C$7)/100,"")</f>
        <v>0</v>
      </c>
      <c r="AF14" s="29">
        <f>+IFERROR((AB14*'1b - izabrana lica u Vl,NS i US'!$C$7)/100,"")</f>
        <v>0</v>
      </c>
      <c r="AG14" s="29">
        <f>+IFERROR((AC14*'1b - izabrana lica u Vl,NS i US'!$C$7)/100,"")</f>
        <v>0</v>
      </c>
    </row>
    <row r="15" spans="1:33" x14ac:dyDescent="0.2">
      <c r="A15">
        <f t="shared" si="0"/>
        <v>0</v>
      </c>
      <c r="B15">
        <f>+IF(MAX(B$4:B14)+1&lt;=B$1,B14+1,0)</f>
        <v>0</v>
      </c>
      <c r="C15" s="317">
        <f t="shared" si="3"/>
        <v>0</v>
      </c>
      <c r="D15">
        <f t="shared" si="4"/>
        <v>0</v>
      </c>
      <c r="E15" s="317">
        <f t="shared" si="4"/>
        <v>0</v>
      </c>
      <c r="F15" s="194">
        <f t="shared" si="5"/>
        <v>0</v>
      </c>
      <c r="G15" t="str">
        <f>_xlfn.IFNA(IF($B15=0,"",VLOOKUP($B15,'1b - izabrana lica u Vl,NS i US'!$A$15:$I$24,2,FALSE)),"")</f>
        <v/>
      </c>
      <c r="I15">
        <f>_xlfn.IFNA(IF($B15=0,0,+VLOOKUP($B15,'1b - izabrana lica u Vl,NS i US'!$A$15:$I$25,I$3,FALSE)),"")</f>
        <v>0</v>
      </c>
      <c r="J15">
        <f>_xlfn.IFNA(IF($B15=0,0,+VLOOKUP($B15,'1b - izabrana lica u Vl,NS i US'!$A$15:$I$25,J$3,FALSE)),"")</f>
        <v>0</v>
      </c>
      <c r="K15">
        <f>_xlfn.IFNA(IF($B15=0,0,+VLOOKUP($B15,'1b - izabrana lica u Vl,NS i US'!$A$15:$I$25,K$3,FALSE)),"")</f>
        <v>0</v>
      </c>
      <c r="L15" s="29"/>
      <c r="T15" s="29">
        <f>_xlfn.IFNA(IF($B15=0,0,+VLOOKUP($B15,'1b - izabrana lica u Vl,NS i US'!$A$15:$O$25,T$3,FALSE)),"")</f>
        <v>0</v>
      </c>
      <c r="U15" s="29"/>
      <c r="V15" s="29">
        <f t="shared" si="1"/>
        <v>0</v>
      </c>
      <c r="W15" s="29">
        <f>_xlfn.IFNA(IF($B15=0,0,+VLOOKUP($B15,'1b - izabrana lica u Vl,NS i US'!$A$15:$O$25,W$3,FALSE)),"")</f>
        <v>0</v>
      </c>
      <c r="X15" s="29">
        <f>_xlfn.IFNA(IF($B15=0,0,+VLOOKUP($B15,'1b - izabrana lica u Vl,NS i US'!$A$15:$O$25,X$3,FALSE)),"")</f>
        <v>0</v>
      </c>
      <c r="Y15" s="29">
        <f>_xlfn.IFNA(IF($B15=0,0,+VLOOKUP($B15,'1b - izabrana lica u Vl,NS i US'!$A$15:$O$25,Y$3,FALSE)),"")</f>
        <v>0</v>
      </c>
      <c r="Z15" s="29"/>
      <c r="AA15" s="29">
        <f t="shared" si="2"/>
        <v>0</v>
      </c>
      <c r="AB15" s="29">
        <f>_xlfn.IFNA(IF($B15=0,0,+VLOOKUP($B15,'1b - izabrana lica u Vl,NS i US'!$A$15:$O$25,AB$3,FALSE)),"")</f>
        <v>0</v>
      </c>
      <c r="AC15" s="29">
        <f>_xlfn.IFNA(IF($B15=0,0,+VLOOKUP($B15,'1b - izabrana lica u Vl,NS i US'!$A$15:$O$25,AC$3,FALSE)),"")</f>
        <v>0</v>
      </c>
      <c r="AD15" s="29">
        <f>+IFERROR((W15*'1b - izabrana lica u Vl,NS i US'!$C$7)/100,"")</f>
        <v>0</v>
      </c>
      <c r="AE15" s="29">
        <f>+IFERROR((X15*'1b - izabrana lica u Vl,NS i US'!$C$7)/100,"")</f>
        <v>0</v>
      </c>
      <c r="AF15" s="29">
        <f>+IFERROR((AB15*'1b - izabrana lica u Vl,NS i US'!$C$7)/100,"")</f>
        <v>0</v>
      </c>
      <c r="AG15" s="29">
        <f>+IFERROR((AC15*'1b - izabrana lica u Vl,NS i US'!$C$7)/100,"")</f>
        <v>0</v>
      </c>
    </row>
    <row r="16" spans="1:33" x14ac:dyDescent="0.2">
      <c r="A16">
        <f t="shared" si="0"/>
        <v>0</v>
      </c>
      <c r="B16">
        <f>+IF(MAX(B$4:B15)+1&lt;=B$1,B15+1,0)</f>
        <v>0</v>
      </c>
      <c r="C16" s="317">
        <f t="shared" si="3"/>
        <v>0</v>
      </c>
      <c r="D16">
        <f t="shared" si="4"/>
        <v>0</v>
      </c>
      <c r="E16" s="317">
        <f t="shared" si="4"/>
        <v>0</v>
      </c>
      <c r="F16" s="194">
        <f t="shared" si="5"/>
        <v>0</v>
      </c>
      <c r="G16" t="str">
        <f>_xlfn.IFNA(IF($B16=0,"",VLOOKUP($B16,'1b - izabrana lica u Vl,NS i US'!$A$15:$I$24,2,FALSE)),"")</f>
        <v/>
      </c>
      <c r="I16">
        <f>_xlfn.IFNA(IF($B16=0,0,+VLOOKUP($B16,'1b - izabrana lica u Vl,NS i US'!$A$15:$I$25,I$3,FALSE)),"")</f>
        <v>0</v>
      </c>
      <c r="J16">
        <f>_xlfn.IFNA(IF($B16=0,0,+VLOOKUP($B16,'1b - izabrana lica u Vl,NS i US'!$A$15:$I$25,J$3,FALSE)),"")</f>
        <v>0</v>
      </c>
      <c r="K16">
        <f>_xlfn.IFNA(IF($B16=0,0,+VLOOKUP($B16,'1b - izabrana lica u Vl,NS i US'!$A$15:$I$25,K$3,FALSE)),"")</f>
        <v>0</v>
      </c>
      <c r="L16" s="29"/>
      <c r="T16" s="29">
        <f>_xlfn.IFNA(IF($B16=0,0,+VLOOKUP($B16,'1b - izabrana lica u Vl,NS i US'!$A$15:$O$25,T$3,FALSE)),"")</f>
        <v>0</v>
      </c>
      <c r="U16" s="29"/>
      <c r="V16" s="29">
        <f t="shared" si="1"/>
        <v>0</v>
      </c>
      <c r="W16" s="29">
        <f>_xlfn.IFNA(IF($B16=0,0,+VLOOKUP($B16,'1b - izabrana lica u Vl,NS i US'!$A$15:$O$25,W$3,FALSE)),"")</f>
        <v>0</v>
      </c>
      <c r="X16" s="29">
        <f>_xlfn.IFNA(IF($B16=0,0,+VLOOKUP($B16,'1b - izabrana lica u Vl,NS i US'!$A$15:$O$25,X$3,FALSE)),"")</f>
        <v>0</v>
      </c>
      <c r="Y16" s="29">
        <f>_xlfn.IFNA(IF($B16=0,0,+VLOOKUP($B16,'1b - izabrana lica u Vl,NS i US'!$A$15:$O$25,Y$3,FALSE)),"")</f>
        <v>0</v>
      </c>
      <c r="Z16" s="29"/>
      <c r="AA16" s="29">
        <f t="shared" si="2"/>
        <v>0</v>
      </c>
      <c r="AB16" s="29">
        <f>_xlfn.IFNA(IF($B16=0,0,+VLOOKUP($B16,'1b - izabrana lica u Vl,NS i US'!$A$15:$O$25,AB$3,FALSE)),"")</f>
        <v>0</v>
      </c>
      <c r="AC16" s="29">
        <f>_xlfn.IFNA(IF($B16=0,0,+VLOOKUP($B16,'1b - izabrana lica u Vl,NS i US'!$A$15:$O$25,AC$3,FALSE)),"")</f>
        <v>0</v>
      </c>
      <c r="AD16" s="29">
        <f>+IFERROR((W16*'1b - izabrana lica u Vl,NS i US'!$C$7)/100,"")</f>
        <v>0</v>
      </c>
      <c r="AE16" s="29">
        <f>+IFERROR((X16*'1b - izabrana lica u Vl,NS i US'!$C$7)/100,"")</f>
        <v>0</v>
      </c>
      <c r="AF16" s="29">
        <f>+IFERROR((AB16*'1b - izabrana lica u Vl,NS i US'!$C$7)/100,"")</f>
        <v>0</v>
      </c>
      <c r="AG16" s="29">
        <f>+IFERROR((AC16*'1b - izabrana lica u Vl,NS i US'!$C$7)/100,"")</f>
        <v>0</v>
      </c>
    </row>
    <row r="17" spans="1:33" x14ac:dyDescent="0.2">
      <c r="A17">
        <f t="shared" si="0"/>
        <v>0</v>
      </c>
      <c r="B17">
        <f>+IF(MAX(B$4:B16)+1&lt;=B$1,B16+1,0)</f>
        <v>0</v>
      </c>
      <c r="C17" s="317">
        <f t="shared" si="3"/>
        <v>0</v>
      </c>
      <c r="D17">
        <f t="shared" si="4"/>
        <v>0</v>
      </c>
      <c r="E17" s="317">
        <f t="shared" si="4"/>
        <v>0</v>
      </c>
      <c r="G17" t="str">
        <f>_xlfn.IFNA(IF($B17=0,"",VLOOKUP($B17,'1b - izabrana lica u Vl,NS i US'!$A$15:$I$24,2,FALSE)),"")</f>
        <v/>
      </c>
      <c r="I17">
        <f>_xlfn.IFNA(IF($B17=0,0,+VLOOKUP($B17,'1b - izabrana lica u Vl,NS i US'!$A$15:$I$25,I$3,FALSE)),"")</f>
        <v>0</v>
      </c>
      <c r="J17">
        <f>_xlfn.IFNA(IF($B17=0,0,+VLOOKUP($B17,'1b - izabrana lica u Vl,NS i US'!$A$15:$I$25,J$3,FALSE)),"")</f>
        <v>0</v>
      </c>
      <c r="K17">
        <f>_xlfn.IFNA(IF($B17=0,0,+VLOOKUP($B17,'1b - izabrana lica u Vl,NS i US'!$A$15:$I$25,K$3,FALSE)),"")</f>
        <v>0</v>
      </c>
      <c r="L17" s="29"/>
      <c r="T17" s="29">
        <f>_xlfn.IFNA(IF($B17=0,0,+VLOOKUP($B17,'1b - izabrana lica u Vl,NS i US'!$A$15:$O$25,T$3,FALSE)),"")</f>
        <v>0</v>
      </c>
      <c r="U17" s="29"/>
      <c r="V17" s="29">
        <f t="shared" si="1"/>
        <v>0</v>
      </c>
      <c r="W17" s="29">
        <f>_xlfn.IFNA(IF($B17=0,0,+VLOOKUP($B17,'1b - izabrana lica u Vl,NS i US'!$A$15:$O$25,W$3,FALSE)),"")</f>
        <v>0</v>
      </c>
      <c r="X17" s="29">
        <f>_xlfn.IFNA(IF($B17=0,0,+VLOOKUP($B17,'1b - izabrana lica u Vl,NS i US'!$A$15:$O$25,X$3,FALSE)),"")</f>
        <v>0</v>
      </c>
      <c r="Y17" s="29">
        <f>_xlfn.IFNA(IF($B17=0,0,+VLOOKUP($B17,'1b - izabrana lica u Vl,NS i US'!$A$15:$O$25,Y$3,FALSE)),"")</f>
        <v>0</v>
      </c>
      <c r="Z17" s="29"/>
      <c r="AA17" s="29">
        <f t="shared" si="2"/>
        <v>0</v>
      </c>
      <c r="AB17" s="29">
        <f>_xlfn.IFNA(IF($B17=0,0,+VLOOKUP($B17,'1b - izabrana lica u Vl,NS i US'!$A$15:$O$25,AB$3,FALSE)),"")</f>
        <v>0</v>
      </c>
      <c r="AC17" s="29">
        <f>_xlfn.IFNA(IF($B17=0,0,+VLOOKUP($B17,'1b - izabrana lica u Vl,NS i US'!$A$15:$O$25,AC$3,FALSE)),"")</f>
        <v>0</v>
      </c>
      <c r="AD17" s="29">
        <f>+IFERROR((W17*'1b - izabrana lica u Vl,NS i US'!$C$7)/100,"")</f>
        <v>0</v>
      </c>
      <c r="AE17" s="29">
        <f>+IFERROR((X17*'1b - izabrana lica u Vl,NS i US'!$C$7)/100,"")</f>
        <v>0</v>
      </c>
      <c r="AF17" s="29">
        <f>+IFERROR((AB17*'1b - izabrana lica u Vl,NS i US'!$C$7)/100,"")</f>
        <v>0</v>
      </c>
      <c r="AG17" s="29">
        <f>+IFERROR((AC17*'1b - izabrana lica u Vl,NS i US'!$C$7)/100,"")</f>
        <v>0</v>
      </c>
    </row>
    <row r="18" spans="1:33" x14ac:dyDescent="0.2">
      <c r="K18" s="29"/>
      <c r="L18" s="29"/>
      <c r="M18" s="29"/>
      <c r="N18" s="29"/>
      <c r="O18" s="29"/>
      <c r="P18" s="29"/>
      <c r="AD18" s="29">
        <f>+IFERROR((W18*'1b - izabrana lica u Vl,NS i US'!$C$7)/100,"")</f>
        <v>0</v>
      </c>
      <c r="AE18" s="29">
        <f>+IFERROR((X18*'1b - izabrana lica u Vl,NS i US'!$C$7)/100,"")</f>
        <v>0</v>
      </c>
      <c r="AF18" s="29">
        <f>+IFERROR((AB18*'1b - izabrana lica u Vl,NS i US'!$C$7)/100,"")</f>
        <v>0</v>
      </c>
      <c r="AG18" s="29">
        <f>+IFERROR((AC18*'1b - izabrana lica u Vl,NS i US'!$C$7)/100,"")</f>
        <v>0</v>
      </c>
    </row>
    <row r="19" spans="1:33" x14ac:dyDescent="0.2">
      <c r="K19" s="29"/>
      <c r="L19" s="29"/>
      <c r="M19" s="29"/>
      <c r="N19" s="29"/>
      <c r="O19" s="29"/>
      <c r="P19" s="29"/>
    </row>
    <row r="20" spans="1:33" x14ac:dyDescent="0.2">
      <c r="K20" s="29"/>
      <c r="L20" s="29"/>
      <c r="M20" s="29"/>
      <c r="N20" s="29"/>
      <c r="O20" s="29"/>
      <c r="P20" s="29"/>
    </row>
    <row r="21" spans="1:33" x14ac:dyDescent="0.2">
      <c r="K21" s="29"/>
      <c r="L21" s="29"/>
      <c r="M21" s="29"/>
      <c r="N21" s="29"/>
      <c r="O21" s="29"/>
      <c r="P21" s="29"/>
    </row>
    <row r="22" spans="1:33" x14ac:dyDescent="0.2">
      <c r="K22" s="29"/>
      <c r="L22" s="29"/>
      <c r="M22" s="29"/>
      <c r="N22" s="29"/>
      <c r="O22" s="29"/>
      <c r="P22" s="29"/>
    </row>
    <row r="23" spans="1:33" x14ac:dyDescent="0.2">
      <c r="K23" s="29"/>
      <c r="L23" s="29"/>
      <c r="M23" s="29"/>
      <c r="N23" s="29"/>
      <c r="O23" s="29"/>
      <c r="P23" s="29"/>
    </row>
    <row r="24" spans="1:33" x14ac:dyDescent="0.2">
      <c r="K24" s="29"/>
      <c r="L24" s="29"/>
      <c r="M24" s="29"/>
      <c r="N24" s="29"/>
      <c r="O24" s="29"/>
      <c r="P24" s="29"/>
    </row>
    <row r="25" spans="1:33" x14ac:dyDescent="0.2">
      <c r="K25" s="29"/>
      <c r="L25" s="29"/>
      <c r="M25" s="29"/>
      <c r="N25" s="29"/>
      <c r="O25" s="29"/>
      <c r="P25" s="29"/>
    </row>
    <row r="26" spans="1:33" x14ac:dyDescent="0.2">
      <c r="K26" s="29"/>
      <c r="L26" s="29"/>
      <c r="M26" s="29"/>
      <c r="N26" s="29"/>
      <c r="O26" s="29"/>
      <c r="P26" s="29"/>
    </row>
    <row r="27" spans="1:33" x14ac:dyDescent="0.2">
      <c r="K27" s="29"/>
      <c r="L27" s="29"/>
      <c r="M27" s="29"/>
      <c r="N27" s="29"/>
      <c r="O27" s="29"/>
      <c r="P27" s="29"/>
    </row>
    <row r="28" spans="1:33" x14ac:dyDescent="0.2">
      <c r="K28" s="29"/>
      <c r="L28" s="29"/>
      <c r="M28" s="29"/>
      <c r="N28" s="29"/>
      <c r="O28" s="29"/>
      <c r="P28" s="29"/>
    </row>
    <row r="29" spans="1:33" x14ac:dyDescent="0.2">
      <c r="K29" s="29"/>
      <c r="L29" s="29"/>
      <c r="M29" s="29"/>
      <c r="N29" s="29"/>
      <c r="O29" s="29"/>
      <c r="P29" s="29"/>
    </row>
    <row r="30" spans="1:33" x14ac:dyDescent="0.2">
      <c r="K30" s="29"/>
      <c r="L30" s="29"/>
      <c r="M30" s="29"/>
      <c r="N30" s="29"/>
      <c r="O30" s="29"/>
      <c r="P30" s="29"/>
    </row>
    <row r="31" spans="1:33" x14ac:dyDescent="0.2">
      <c r="K31" s="29"/>
      <c r="L31" s="29"/>
      <c r="M31" s="29"/>
      <c r="N31" s="29"/>
      <c r="O31" s="29"/>
      <c r="P31" s="29"/>
    </row>
    <row r="32" spans="1:33" x14ac:dyDescent="0.2">
      <c r="K32" s="29"/>
      <c r="L32" s="29"/>
      <c r="M32" s="29"/>
      <c r="N32" s="29"/>
      <c r="O32" s="29"/>
      <c r="P32" s="29"/>
    </row>
    <row r="33" spans="11:16" x14ac:dyDescent="0.2">
      <c r="K33" s="29"/>
      <c r="L33" s="29"/>
      <c r="M33" s="29"/>
      <c r="N33" s="29"/>
      <c r="O33" s="29"/>
      <c r="P33" s="29"/>
    </row>
    <row r="34" spans="11:16" x14ac:dyDescent="0.2">
      <c r="K34" s="29"/>
      <c r="L34" s="29"/>
      <c r="M34" s="29"/>
      <c r="N34" s="29"/>
      <c r="O34" s="29"/>
      <c r="P34" s="29"/>
    </row>
    <row r="35" spans="11:16" x14ac:dyDescent="0.2">
      <c r="K35" s="29"/>
      <c r="L35" s="29"/>
      <c r="M35" s="29"/>
      <c r="N35" s="29"/>
      <c r="O35" s="29"/>
      <c r="P35" s="29"/>
    </row>
    <row r="36" spans="11:16" x14ac:dyDescent="0.2">
      <c r="K36" s="29"/>
      <c r="L36" s="29"/>
      <c r="M36" s="29"/>
      <c r="N36" s="29"/>
      <c r="O36" s="29"/>
      <c r="P36" s="29"/>
    </row>
    <row r="37" spans="11:16" x14ac:dyDescent="0.2">
      <c r="K37" s="29"/>
      <c r="L37" s="29"/>
      <c r="M37" s="29"/>
      <c r="N37" s="29"/>
      <c r="O37" s="29"/>
      <c r="P37" s="29"/>
    </row>
    <row r="38" spans="11:16" x14ac:dyDescent="0.2">
      <c r="K38" s="29"/>
      <c r="L38" s="29"/>
      <c r="M38" s="29"/>
      <c r="N38" s="29"/>
      <c r="O38" s="29"/>
      <c r="P38" s="29"/>
    </row>
    <row r="39" spans="11:16" x14ac:dyDescent="0.2">
      <c r="K39" s="29"/>
      <c r="L39" s="29"/>
      <c r="M39" s="29"/>
      <c r="N39" s="29"/>
      <c r="O39" s="29"/>
      <c r="P39" s="29"/>
    </row>
    <row r="40" spans="11:16" x14ac:dyDescent="0.2">
      <c r="K40" s="29"/>
      <c r="L40" s="29"/>
      <c r="M40" s="29"/>
      <c r="N40" s="29"/>
      <c r="O40" s="29"/>
      <c r="P40" s="29"/>
    </row>
    <row r="41" spans="11:16" x14ac:dyDescent="0.2">
      <c r="K41" s="29"/>
      <c r="L41" s="29"/>
      <c r="M41" s="29"/>
      <c r="N41" s="29"/>
      <c r="O41" s="29"/>
      <c r="P41" s="29"/>
    </row>
    <row r="42" spans="11:16" x14ac:dyDescent="0.2">
      <c r="K42" s="29"/>
      <c r="L42" s="29"/>
      <c r="M42" s="29"/>
      <c r="N42" s="29"/>
      <c r="O42" s="29"/>
      <c r="P42" s="29"/>
    </row>
    <row r="43" spans="11:16" x14ac:dyDescent="0.2">
      <c r="K43" s="29"/>
      <c r="L43" s="29"/>
      <c r="M43" s="29"/>
      <c r="N43" s="29"/>
      <c r="O43" s="29"/>
      <c r="P43" s="29"/>
    </row>
    <row r="44" spans="11:16" x14ac:dyDescent="0.2">
      <c r="K44" s="29"/>
      <c r="L44" s="29"/>
      <c r="M44" s="29"/>
      <c r="N44" s="29"/>
      <c r="O44" s="29"/>
      <c r="P44" s="29"/>
    </row>
    <row r="45" spans="11:16" x14ac:dyDescent="0.2">
      <c r="K45" s="29"/>
      <c r="L45" s="29"/>
      <c r="M45" s="29"/>
      <c r="N45" s="29"/>
      <c r="O45" s="29"/>
      <c r="P45" s="29"/>
    </row>
    <row r="46" spans="11:16" x14ac:dyDescent="0.2">
      <c r="K46" s="29"/>
      <c r="L46" s="29"/>
      <c r="M46" s="29"/>
      <c r="N46" s="29"/>
      <c r="O46" s="29"/>
      <c r="P46" s="29"/>
    </row>
    <row r="47" spans="11:16" x14ac:dyDescent="0.2">
      <c r="K47" s="29"/>
      <c r="L47" s="29"/>
      <c r="M47" s="29"/>
      <c r="N47" s="29"/>
      <c r="O47" s="29"/>
      <c r="P47" s="29"/>
    </row>
    <row r="48" spans="11:16" x14ac:dyDescent="0.2">
      <c r="K48" s="29"/>
      <c r="L48" s="29"/>
      <c r="M48" s="29"/>
      <c r="N48" s="29"/>
      <c r="O48" s="29"/>
      <c r="P48" s="29"/>
    </row>
    <row r="49" spans="11:16" x14ac:dyDescent="0.2">
      <c r="K49" s="29"/>
      <c r="L49" s="29"/>
      <c r="M49" s="29"/>
      <c r="N49" s="29"/>
      <c r="O49" s="29"/>
      <c r="P49" s="29"/>
    </row>
    <row r="50" spans="11:16" x14ac:dyDescent="0.2">
      <c r="K50" s="29"/>
      <c r="L50" s="29"/>
      <c r="M50" s="29"/>
      <c r="N50" s="29"/>
      <c r="O50" s="29"/>
      <c r="P50" s="29"/>
    </row>
    <row r="51" spans="11:16" x14ac:dyDescent="0.2">
      <c r="K51" s="29"/>
      <c r="L51" s="29"/>
      <c r="M51" s="29"/>
      <c r="N51" s="29"/>
      <c r="O51" s="29"/>
      <c r="P51" s="29"/>
    </row>
    <row r="52" spans="11:16" x14ac:dyDescent="0.2">
      <c r="K52" s="29"/>
      <c r="L52" s="29"/>
      <c r="M52" s="29"/>
      <c r="N52" s="29"/>
      <c r="O52" s="29"/>
      <c r="P52" s="29"/>
    </row>
    <row r="53" spans="11:16" x14ac:dyDescent="0.2">
      <c r="K53" s="29"/>
      <c r="L53" s="29"/>
      <c r="M53" s="29"/>
      <c r="N53" s="29"/>
      <c r="O53" s="29"/>
      <c r="P53" s="29"/>
    </row>
    <row r="54" spans="11:16" x14ac:dyDescent="0.2">
      <c r="K54" s="29"/>
      <c r="L54" s="29"/>
      <c r="M54" s="29"/>
      <c r="N54" s="29"/>
      <c r="O54" s="29"/>
      <c r="P54" s="29"/>
    </row>
    <row r="55" spans="11:16" x14ac:dyDescent="0.2">
      <c r="K55" s="29"/>
      <c r="L55" s="29"/>
      <c r="M55" s="29"/>
      <c r="N55" s="29"/>
      <c r="O55" s="29"/>
      <c r="P55" s="29"/>
    </row>
    <row r="56" spans="11:16" x14ac:dyDescent="0.2">
      <c r="K56" s="29"/>
      <c r="L56" s="29"/>
      <c r="M56" s="29"/>
      <c r="N56" s="29"/>
      <c r="O56" s="29"/>
      <c r="P56" s="29"/>
    </row>
    <row r="57" spans="11:16" x14ac:dyDescent="0.2">
      <c r="K57" s="29"/>
      <c r="L57" s="29"/>
      <c r="M57" s="29"/>
      <c r="N57" s="29"/>
      <c r="O57" s="29"/>
      <c r="P57" s="29"/>
    </row>
    <row r="58" spans="11:16" x14ac:dyDescent="0.2">
      <c r="K58" s="29"/>
      <c r="L58" s="29"/>
      <c r="M58" s="29"/>
      <c r="N58" s="29"/>
      <c r="O58" s="29"/>
      <c r="P58" s="29"/>
    </row>
    <row r="59" spans="11:16" x14ac:dyDescent="0.2">
      <c r="K59" s="29"/>
      <c r="L59" s="29"/>
      <c r="M59" s="29"/>
      <c r="N59" s="29"/>
      <c r="O59" s="29"/>
      <c r="P59" s="29"/>
    </row>
    <row r="60" spans="11:16" x14ac:dyDescent="0.2">
      <c r="K60" s="29"/>
      <c r="L60" s="29"/>
      <c r="M60" s="29"/>
      <c r="N60" s="29"/>
      <c r="O60" s="29"/>
      <c r="P60" s="29"/>
    </row>
    <row r="61" spans="11:16" x14ac:dyDescent="0.2">
      <c r="K61" s="29"/>
      <c r="L61" s="29"/>
      <c r="M61" s="29"/>
      <c r="N61" s="29"/>
      <c r="O61" s="29"/>
      <c r="P61" s="29"/>
    </row>
    <row r="62" spans="11:16" x14ac:dyDescent="0.2">
      <c r="K62" s="29"/>
      <c r="L62" s="29"/>
      <c r="M62" s="29"/>
      <c r="N62" s="29"/>
      <c r="O62" s="29"/>
      <c r="P62" s="29"/>
    </row>
    <row r="63" spans="11:16" x14ac:dyDescent="0.2">
      <c r="K63" s="29"/>
      <c r="L63" s="29"/>
      <c r="M63" s="29"/>
      <c r="N63" s="29"/>
      <c r="O63" s="29"/>
      <c r="P63" s="29"/>
    </row>
    <row r="64" spans="11:16" x14ac:dyDescent="0.2">
      <c r="K64" s="29"/>
      <c r="L64" s="29"/>
      <c r="M64" s="29"/>
      <c r="N64" s="29"/>
      <c r="O64" s="29"/>
      <c r="P64" s="29"/>
    </row>
    <row r="65" spans="11:16" x14ac:dyDescent="0.2">
      <c r="K65" s="29"/>
      <c r="L65" s="29"/>
      <c r="M65" s="29"/>
      <c r="N65" s="29"/>
      <c r="O65" s="29"/>
      <c r="P65" s="29"/>
    </row>
    <row r="66" spans="11:16" x14ac:dyDescent="0.2">
      <c r="K66" s="29"/>
      <c r="L66" s="29"/>
      <c r="M66" s="29"/>
      <c r="N66" s="29"/>
      <c r="O66" s="29"/>
      <c r="P66" s="29"/>
    </row>
    <row r="67" spans="11:16" x14ac:dyDescent="0.2">
      <c r="K67" s="29"/>
      <c r="L67" s="29"/>
      <c r="M67" s="29"/>
      <c r="N67" s="29"/>
      <c r="O67" s="29"/>
      <c r="P67" s="29"/>
    </row>
    <row r="68" spans="11:16" x14ac:dyDescent="0.2">
      <c r="K68" s="29"/>
      <c r="L68" s="29"/>
      <c r="M68" s="29"/>
      <c r="N68" s="29"/>
      <c r="O68" s="29"/>
      <c r="P68" s="29"/>
    </row>
    <row r="69" spans="11:16" x14ac:dyDescent="0.2">
      <c r="K69" s="29"/>
      <c r="L69" s="29"/>
      <c r="M69" s="29"/>
      <c r="N69" s="29"/>
      <c r="O69" s="29"/>
      <c r="P69" s="29"/>
    </row>
    <row r="70" spans="11:16" x14ac:dyDescent="0.2">
      <c r="K70" s="29"/>
      <c r="L70" s="29"/>
      <c r="M70" s="29"/>
      <c r="N70" s="29"/>
      <c r="O70" s="29"/>
      <c r="P70" s="29"/>
    </row>
    <row r="71" spans="11:16" x14ac:dyDescent="0.2">
      <c r="K71" s="29"/>
      <c r="L71" s="29"/>
      <c r="M71" s="29"/>
      <c r="N71" s="29"/>
      <c r="O71" s="29"/>
      <c r="P71" s="29"/>
    </row>
    <row r="72" spans="11:16" x14ac:dyDescent="0.2">
      <c r="K72" s="29"/>
      <c r="L72" s="29"/>
      <c r="M72" s="29"/>
      <c r="N72" s="29"/>
      <c r="O72" s="29"/>
      <c r="P72" s="29"/>
    </row>
    <row r="73" spans="11:16" x14ac:dyDescent="0.2">
      <c r="K73" s="29"/>
      <c r="L73" s="29"/>
      <c r="M73" s="29"/>
      <c r="N73" s="29"/>
      <c r="O73" s="29"/>
      <c r="P73" s="29"/>
    </row>
    <row r="74" spans="11:16" x14ac:dyDescent="0.2">
      <c r="K74" s="29"/>
      <c r="L74" s="29"/>
      <c r="M74" s="29"/>
      <c r="N74" s="29"/>
      <c r="O74" s="29"/>
      <c r="P74" s="29"/>
    </row>
    <row r="75" spans="11:16" x14ac:dyDescent="0.2">
      <c r="K75" s="29"/>
      <c r="L75" s="29"/>
      <c r="M75" s="29"/>
      <c r="N75" s="29"/>
      <c r="O75" s="29"/>
      <c r="P75" s="29"/>
    </row>
    <row r="76" spans="11:16" x14ac:dyDescent="0.2">
      <c r="K76" s="29"/>
      <c r="L76" s="29"/>
      <c r="M76" s="29"/>
      <c r="N76" s="29"/>
      <c r="O76" s="29"/>
      <c r="P76" s="29"/>
    </row>
    <row r="77" spans="11:16" x14ac:dyDescent="0.2">
      <c r="K77" s="29"/>
      <c r="L77" s="29"/>
      <c r="M77" s="29"/>
      <c r="N77" s="29"/>
      <c r="O77" s="29"/>
      <c r="P77" s="29"/>
    </row>
    <row r="78" spans="11:16" x14ac:dyDescent="0.2">
      <c r="K78" s="29"/>
      <c r="L78" s="29"/>
      <c r="M78" s="29"/>
      <c r="N78" s="29"/>
      <c r="O78" s="29"/>
      <c r="P78" s="29"/>
    </row>
    <row r="79" spans="11:16" x14ac:dyDescent="0.2">
      <c r="K79" s="29"/>
      <c r="L79" s="29"/>
      <c r="M79" s="29"/>
      <c r="N79" s="29"/>
      <c r="O79" s="29"/>
      <c r="P79" s="29"/>
    </row>
    <row r="80" spans="11:16" x14ac:dyDescent="0.2">
      <c r="K80" s="29"/>
      <c r="L80" s="29"/>
      <c r="M80" s="29"/>
      <c r="N80" s="29"/>
      <c r="O80" s="29"/>
      <c r="P80" s="29"/>
    </row>
    <row r="81" spans="11:16" x14ac:dyDescent="0.2">
      <c r="K81" s="29"/>
      <c r="L81" s="29"/>
      <c r="M81" s="29"/>
      <c r="N81" s="29"/>
      <c r="O81" s="29"/>
      <c r="P81" s="29"/>
    </row>
    <row r="82" spans="11:16" x14ac:dyDescent="0.2">
      <c r="K82" s="29"/>
      <c r="L82" s="29"/>
      <c r="M82" s="29"/>
      <c r="N82" s="29"/>
      <c r="O82" s="29"/>
      <c r="P82" s="29"/>
    </row>
    <row r="83" spans="11:16" x14ac:dyDescent="0.2">
      <c r="K83" s="29"/>
      <c r="L83" s="29"/>
      <c r="M83" s="29"/>
      <c r="N83" s="29"/>
      <c r="O83" s="29"/>
      <c r="P83" s="29"/>
    </row>
  </sheetData>
  <sheetProtection formatCells="0" formatColumns="0" formatRows="0"/>
  <mergeCells count="8">
    <mergeCell ref="J2:K2"/>
    <mergeCell ref="N2:O2"/>
    <mergeCell ref="P2:Q2"/>
    <mergeCell ref="L2:M2"/>
    <mergeCell ref="AD2:AG2"/>
    <mergeCell ref="Y2:AC2"/>
    <mergeCell ref="R2:S2"/>
    <mergeCell ref="T2:X2"/>
  </mergeCells>
  <conditionalFormatting sqref="T1:AC1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1 -sredstva</vt:lpstr>
      <vt:lpstr>1а - drž.sek,drž.sl. i nam.</vt:lpstr>
      <vt:lpstr>1b - izabrana lica u Vl,NS i US</vt:lpstr>
      <vt:lpstr>1v -ostali</vt:lpstr>
      <vt:lpstr>1g -izabrana lica u pravosuđu</vt:lpstr>
      <vt:lpstr>1 đ - projekcija plata</vt:lpstr>
      <vt:lpstr>1е - dodaci</vt:lpstr>
      <vt:lpstr>PRENOS-1</vt:lpstr>
      <vt:lpstr>prenos-2</vt:lpstr>
      <vt:lpstr>prenos-3</vt:lpstr>
      <vt:lpstr>prenos-4</vt:lpstr>
      <vt:lpstr>PRENOS-5</vt:lpstr>
      <vt:lpstr>mesec</vt:lpstr>
      <vt:lpstr>Funkcije</vt:lpstr>
      <vt:lpstr>Korisnici</vt:lpstr>
      <vt:lpstr>NASLOVI</vt:lpstr>
      <vt:lpstr>'1 -sredstva'!Print_Area</vt:lpstr>
      <vt:lpstr>'1b - izabrana lica u Vl,NS i US'!Print_Area</vt:lpstr>
      <vt:lpstr>'1g -izabrana lica u pravosuđu'!Print_Area</vt:lpstr>
      <vt:lpstr>'1v -ostali'!Print_Area</vt:lpstr>
      <vt:lpstr>'1а - drž.sek,drž.sl. i nam.'!Print_Area</vt:lpstr>
      <vt:lpstr>'1е - dodaci'!Print_Area</vt:lpstr>
      <vt:lpstr>'1 -sredstva'!Print_Titles</vt:lpstr>
      <vt:lpstr>'1b - izabrana lica u Vl,NS i US'!Print_Titles</vt:lpstr>
      <vt:lpstr>'1g -izabrana lica u pravosuđu'!Print_Titles</vt:lpstr>
      <vt:lpstr>'1v -ostali'!Print_Titles</vt:lpstr>
      <vt:lpstr>'1а - drž.sek,drž.sl. 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Dunja Tepavac</cp:lastModifiedBy>
  <cp:lastPrinted>2019-06-20T07:37:35Z</cp:lastPrinted>
  <dcterms:created xsi:type="dcterms:W3CDTF">1996-10-14T23:33:28Z</dcterms:created>
  <dcterms:modified xsi:type="dcterms:W3CDTF">2019-08-07T09:56:48Z</dcterms:modified>
</cp:coreProperties>
</file>