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31.05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6" i="1" l="1"/>
  <c r="E185" i="1"/>
  <c r="D184" i="1"/>
  <c r="C184" i="1"/>
  <c r="E183" i="1"/>
  <c r="E182" i="1"/>
  <c r="D182" i="1"/>
  <c r="C182" i="1"/>
  <c r="E181" i="1"/>
  <c r="C180" i="1"/>
  <c r="E180" i="1" s="1"/>
  <c r="E179" i="1"/>
  <c r="E178" i="1"/>
  <c r="E177" i="1"/>
  <c r="E176" i="1"/>
  <c r="E175" i="1"/>
  <c r="D174" i="1"/>
  <c r="D173" i="1" s="1"/>
  <c r="C174" i="1"/>
  <c r="E172" i="1"/>
  <c r="E171" i="1"/>
  <c r="E170" i="1"/>
  <c r="E169" i="1"/>
  <c r="E168" i="1"/>
  <c r="E167" i="1"/>
  <c r="D166" i="1"/>
  <c r="D165" i="1" s="1"/>
  <c r="E165" i="1" s="1"/>
  <c r="C166" i="1"/>
  <c r="C165" i="1"/>
  <c r="E164" i="1"/>
  <c r="E163" i="1"/>
  <c r="E162" i="1"/>
  <c r="E161" i="1"/>
  <c r="E160" i="1"/>
  <c r="E159" i="1"/>
  <c r="E158" i="1"/>
  <c r="D157" i="1"/>
  <c r="D156" i="1" s="1"/>
  <c r="E156" i="1" s="1"/>
  <c r="C157" i="1"/>
  <c r="C156" i="1"/>
  <c r="E155" i="1"/>
  <c r="D154" i="1"/>
  <c r="E154" i="1" s="1"/>
  <c r="C154" i="1"/>
  <c r="E153" i="1"/>
  <c r="E152" i="1"/>
  <c r="E151" i="1"/>
  <c r="E150" i="1"/>
  <c r="E149" i="1"/>
  <c r="E148" i="1"/>
  <c r="E147" i="1"/>
  <c r="E146" i="1"/>
  <c r="E145" i="1"/>
  <c r="D144" i="1"/>
  <c r="E144" i="1" s="1"/>
  <c r="C144" i="1"/>
  <c r="E143" i="1"/>
  <c r="D142" i="1"/>
  <c r="E142" i="1" s="1"/>
  <c r="C142" i="1"/>
  <c r="E141" i="1"/>
  <c r="D140" i="1"/>
  <c r="E140" i="1" s="1"/>
  <c r="C140" i="1"/>
  <c r="E139" i="1"/>
  <c r="E138" i="1"/>
  <c r="D137" i="1"/>
  <c r="E137" i="1" s="1"/>
  <c r="C137" i="1"/>
  <c r="E136" i="1"/>
  <c r="E135" i="1"/>
  <c r="D135" i="1"/>
  <c r="C135" i="1"/>
  <c r="E134" i="1"/>
  <c r="D133" i="1"/>
  <c r="E133" i="1" s="1"/>
  <c r="C133" i="1"/>
  <c r="E132" i="1"/>
  <c r="E131" i="1"/>
  <c r="E130" i="1"/>
  <c r="D129" i="1"/>
  <c r="E129" i="1" s="1"/>
  <c r="C129" i="1"/>
  <c r="E128" i="1"/>
  <c r="D127" i="1"/>
  <c r="E127" i="1" s="1"/>
  <c r="C127" i="1"/>
  <c r="E126" i="1"/>
  <c r="E125" i="1"/>
  <c r="E124" i="1"/>
  <c r="D123" i="1"/>
  <c r="E123" i="1" s="1"/>
  <c r="C123" i="1"/>
  <c r="E122" i="1"/>
  <c r="E121" i="1"/>
  <c r="D120" i="1"/>
  <c r="E120" i="1" s="1"/>
  <c r="C120" i="1"/>
  <c r="E119" i="1"/>
  <c r="E118" i="1"/>
  <c r="E117" i="1"/>
  <c r="E116" i="1"/>
  <c r="E115" i="1"/>
  <c r="E114" i="1"/>
  <c r="E113" i="1"/>
  <c r="E112" i="1"/>
  <c r="E111" i="1"/>
  <c r="D110" i="1"/>
  <c r="E110" i="1" s="1"/>
  <c r="C110" i="1"/>
  <c r="E109" i="1"/>
  <c r="E108" i="1"/>
  <c r="D107" i="1"/>
  <c r="E107" i="1" s="1"/>
  <c r="C107" i="1"/>
  <c r="E106" i="1"/>
  <c r="D105" i="1"/>
  <c r="E105" i="1" s="1"/>
  <c r="C105" i="1"/>
  <c r="E104" i="1"/>
  <c r="E103" i="1"/>
  <c r="E102" i="1"/>
  <c r="E101" i="1"/>
  <c r="E100" i="1"/>
  <c r="E99" i="1"/>
  <c r="E98" i="1"/>
  <c r="E97" i="1"/>
  <c r="D96" i="1"/>
  <c r="E96" i="1" s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D83" i="1"/>
  <c r="E83" i="1" s="1"/>
  <c r="C83" i="1"/>
  <c r="E82" i="1"/>
  <c r="E81" i="1"/>
  <c r="E80" i="1"/>
  <c r="E79" i="1"/>
  <c r="E78" i="1"/>
  <c r="E77" i="1"/>
  <c r="E76" i="1"/>
  <c r="E75" i="1"/>
  <c r="E74" i="1"/>
  <c r="D73" i="1"/>
  <c r="E73" i="1" s="1"/>
  <c r="C73" i="1"/>
  <c r="E72" i="1"/>
  <c r="E71" i="1"/>
  <c r="E70" i="1"/>
  <c r="E69" i="1"/>
  <c r="E68" i="1"/>
  <c r="E67" i="1"/>
  <c r="E66" i="1"/>
  <c r="E65" i="1"/>
  <c r="E64" i="1"/>
  <c r="D63" i="1"/>
  <c r="E63" i="1" s="1"/>
  <c r="C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D43" i="1"/>
  <c r="C43" i="1"/>
  <c r="C42" i="1" s="1"/>
  <c r="E41" i="1"/>
  <c r="D40" i="1"/>
  <c r="D39" i="1" s="1"/>
  <c r="E39" i="1" s="1"/>
  <c r="C40" i="1"/>
  <c r="C39" i="1"/>
  <c r="E38" i="1"/>
  <c r="D37" i="1"/>
  <c r="E37" i="1" s="1"/>
  <c r="C37" i="1"/>
  <c r="E36" i="1"/>
  <c r="D35" i="1"/>
  <c r="E35" i="1" s="1"/>
  <c r="C35" i="1"/>
  <c r="E34" i="1"/>
  <c r="D33" i="1"/>
  <c r="E33" i="1" s="1"/>
  <c r="C33" i="1"/>
  <c r="C32" i="1" s="1"/>
  <c r="E31" i="1"/>
  <c r="D30" i="1"/>
  <c r="D29" i="1" s="1"/>
  <c r="C30" i="1"/>
  <c r="C29" i="1" s="1"/>
  <c r="E28" i="1"/>
  <c r="D27" i="1"/>
  <c r="E27" i="1" s="1"/>
  <c r="C27" i="1"/>
  <c r="E26" i="1"/>
  <c r="D25" i="1"/>
  <c r="E25" i="1" s="1"/>
  <c r="C25" i="1"/>
  <c r="C24" i="1" s="1"/>
  <c r="D24" i="1"/>
  <c r="E24" i="1" s="1"/>
  <c r="E23" i="1"/>
  <c r="D22" i="1"/>
  <c r="D21" i="1" s="1"/>
  <c r="C22" i="1"/>
  <c r="C21" i="1" s="1"/>
  <c r="E20" i="1"/>
  <c r="D19" i="1"/>
  <c r="E19" i="1" s="1"/>
  <c r="C19" i="1"/>
  <c r="E18" i="1"/>
  <c r="D17" i="1"/>
  <c r="C17" i="1"/>
  <c r="E16" i="1"/>
  <c r="E15" i="1"/>
  <c r="D15" i="1"/>
  <c r="C15" i="1"/>
  <c r="E14" i="1"/>
  <c r="D13" i="1"/>
  <c r="E13" i="1" s="1"/>
  <c r="C13" i="1"/>
  <c r="E12" i="1"/>
  <c r="D11" i="1"/>
  <c r="C11" i="1"/>
  <c r="E10" i="1"/>
  <c r="E9" i="1"/>
  <c r="D9" i="1"/>
  <c r="C9" i="1"/>
  <c r="E7" i="1"/>
  <c r="D6" i="1"/>
  <c r="C6" i="1"/>
  <c r="C5" i="1" s="1"/>
  <c r="D5" i="1"/>
  <c r="E4" i="1"/>
  <c r="D3" i="1"/>
  <c r="E3" i="1" s="1"/>
  <c r="C3" i="1"/>
  <c r="C2" i="1" s="1"/>
  <c r="D2" i="1"/>
  <c r="E2" i="1" s="1"/>
  <c r="E157" i="1" l="1"/>
  <c r="D42" i="1"/>
  <c r="E42" i="1" s="1"/>
  <c r="D32" i="1"/>
  <c r="E32" i="1" s="1"/>
  <c r="E184" i="1"/>
  <c r="E17" i="1"/>
  <c r="E11" i="1"/>
  <c r="C8" i="1"/>
  <c r="E5" i="1"/>
  <c r="E6" i="1"/>
  <c r="E21" i="1"/>
  <c r="E29" i="1"/>
  <c r="E40" i="1"/>
  <c r="E166" i="1"/>
  <c r="E174" i="1"/>
  <c r="D8" i="1"/>
  <c r="E43" i="1"/>
  <c r="C173" i="1"/>
  <c r="E173" i="1" s="1"/>
  <c r="E22" i="1"/>
  <c r="E30" i="1"/>
  <c r="E8" i="1" l="1"/>
  <c r="C187" i="1"/>
  <c r="D187" i="1"/>
  <c r="E187" i="1" s="1"/>
</calcChain>
</file>

<file path=xl/sharedStrings.xml><?xml version="1.0" encoding="utf-8"?>
<sst xmlns="http://schemas.openxmlformats.org/spreadsheetml/2006/main" count="216" uniqueCount="113">
  <si>
    <t>програм/програмска активност</t>
  </si>
  <si>
    <t>Текућа апропријација 2025. год.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</si>
  <si>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</si>
  <si>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</si>
  <si>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</si>
  <si>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</si>
  <si>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</si>
  <si>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</si>
  <si>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</si>
  <si>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</si>
  <si>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</si>
  <si>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</si>
  <si>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</si>
  <si>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0702</t>
  </si>
  <si>
    <t>РЕАЛИЗАЦИЈА ИНФРАСТРУКТУРНИХ ПРОЈЕКАТА ОД ЗНАЧАЈА ЗА РЕПУБЛИКУ СРБИЈУ</t>
  </si>
  <si>
    <t>4006</t>
  </si>
  <si>
    <t>Експропријација земљишта у циљу изградње капиталних пројеката</t>
  </si>
  <si>
    <t>541-Земљиште</t>
  </si>
  <si>
    <t>Изградња Националног фудбалског стадиона са пратећим садржајима</t>
  </si>
  <si>
    <t>511-Зграде и грађевински објекти</t>
  </si>
  <si>
    <t>EXPO Београд 2027</t>
  </si>
  <si>
    <t>Тунел од Карађоршђеве улице до Дунавске падине</t>
  </si>
  <si>
    <t>511 - Зграде и грађевински објекти</t>
  </si>
  <si>
    <t>Изградња акваријума са пратећим садржајем</t>
  </si>
  <si>
    <t>Линијска инфраструктура</t>
  </si>
  <si>
    <t>0802</t>
  </si>
  <si>
    <t>УРЕЂЕЊЕ СИСТЕМА РАДА И РАДНО-ПРАВНИХ ОДНОСА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</si>
  <si>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</si>
  <si>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</si>
  <si>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</si>
  <si>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</si>
  <si>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</si>
  <si>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</si>
  <si>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</si>
  <si>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</si>
  <si>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</si>
  <si>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</si>
  <si>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</si>
  <si>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</si>
  <si>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</si>
  <si>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</si>
  <si>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</si>
  <si>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</si>
  <si>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</si>
  <si>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</si>
  <si>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</si>
  <si>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Враћање одузете имовине и обештећење за одузету имовину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</si>
  <si>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</si>
  <si>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</si>
  <si>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</si>
  <si>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</si>
  <si>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</si>
  <si>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</si>
  <si>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</si>
  <si>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</si>
  <si>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</si>
  <si>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</si>
  <si>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</si>
  <si>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</si>
  <si>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</si>
  <si>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</si>
  <si>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</si>
  <si>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</si>
  <si>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</si>
  <si>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</si>
  <si>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452-Субвенције приватним финансијским институцијама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</si>
  <si>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</si>
  <si>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</si>
  <si>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</si>
  <si>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512-Машине и опрема</t>
  </si>
  <si>
    <t>515-Нематеријална имовина</t>
  </si>
  <si>
    <t>622-Набавка стране финансијске имовине</t>
  </si>
  <si>
    <t>0012</t>
  </si>
  <si>
    <t>Макроекономске и фискалне анализе и пројекције</t>
  </si>
  <si>
    <t>512 - Машине и опрема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</si>
  <si>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</si>
  <si>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</si>
  <si>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</si>
  <si>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</si>
  <si>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0015</t>
  </si>
  <si>
    <t>Спровођење другостепеног пореског и царинског поступка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</si>
  <si>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</si>
  <si>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</si>
  <si>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 xml:space="preserve">Пројеката развоја тржишта капитала </t>
  </si>
  <si>
    <t>Централни информациони систем за обрачун примања запослених у јавном сектору - Искра</t>
  </si>
  <si>
    <t>Интегрисани комуникациони систем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</si>
  <si>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</si>
  <si>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</si>
  <si>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</si>
  <si>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>Надоградња система за консолидацију података и пословно извештавање</t>
  </si>
  <si>
    <t xml:space="preserve">Реконструкцијаи адаптација непокретности Министарства финансија </t>
  </si>
  <si>
    <t>Надоградња система за управљање претприступне помоћи ЕУ</t>
  </si>
  <si>
    <t>Информациони систем Е - акцизе</t>
  </si>
  <si>
    <t>Пројекат унапређења управљања јавним финанасијама за зелену транзицију</t>
  </si>
  <si>
    <t>Подршка реализацији ЕXPO Београд 2027</t>
  </si>
  <si>
    <t>621-Набавка домаће финансијске имовине</t>
  </si>
  <si>
    <t>УПРАВЉАЊЕ ПОРЕСКИМ СИСТЕМОМ И ПОРЕСКОМ АДМИНИСТРАЦИЈОМ</t>
  </si>
  <si>
    <t>Нормативно уређење фискалног система</t>
  </si>
  <si>
    <t>426 - Материјал</t>
  </si>
  <si>
    <t>УПРАВЉАЊЕ ЦАРИНСКИМ СИСТЕМОМ И ЦАРИНСКОМ АДМИНИСТРАЦИЈОМ</t>
  </si>
  <si>
    <t>Нормативно уређење царинског система</t>
  </si>
  <si>
    <t>416-Награде запосленима и остали посебни расходи</t>
  </si>
  <si>
    <t>ИНТЕРВЕНЦИЈСКА СРЕДСТВА</t>
  </si>
  <si>
    <t xml:space="preserve">Интервенцијска средства за потребе спровођења ИПА програма 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</si>
  <si>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</si>
  <si>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</si>
  <si>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</si>
  <si>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</si>
  <si>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Кредитна подршка</t>
  </si>
  <si>
    <t>621 - Набавка домаће финансијске имовине</t>
  </si>
  <si>
    <t>622 - Набавка стране финансијске имовине</t>
  </si>
  <si>
    <t>УКУПНО МИНИСТАРСТВО ФИНАНСИЈА</t>
  </si>
  <si>
    <t xml:space="preserve">Извршено до 31.05.2025.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</si>
</sst>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  <charset val="238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23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4" xfId="0" quotePrefix="1" applyFont="1" applyFill="1" applyBorder="1" applyAlignment="1">
      <alignment horizontal="right"/>
    </xf>
    <xf numFmtId="0" fontId="5" fillId="0" borderId="5" xfId="0" applyFont="1" applyFill="1" applyBorder="1" applyAlignment="1">
      <alignment wrapText="1"/>
    </xf>
    <xf numFmtId="4" fontId="6" fillId="0" borderId="6" xfId="0" applyNumberFormat="1" applyFont="1" applyFill="1" applyBorder="1" applyAlignment="1">
      <alignment horizontal="right" wrapText="1"/>
    </xf>
    <xf numFmtId="4" fontId="7" fillId="0" borderId="7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wrapText="1"/>
    </xf>
    <xf numFmtId="4" fontId="9" fillId="0" borderId="9" xfId="0" applyNumberFormat="1" applyFont="1" applyFill="1" applyBorder="1" applyAlignment="1">
      <alignment horizontal="right" wrapText="1"/>
    </xf>
    <xf numFmtId="4" fontId="2" fillId="0" borderId="10" xfId="0" applyNumberFormat="1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" fontId="6" fillId="0" borderId="6" xfId="0" applyNumberFormat="1" applyFont="1" applyFill="1" applyBorder="1" applyAlignment="1"/>
    <xf numFmtId="4" fontId="7" fillId="0" borderId="12" xfId="0" applyNumberFormat="1" applyFont="1" applyFill="1" applyBorder="1" applyAlignment="1">
      <alignment horizontal="right" wrapText="1"/>
    </xf>
    <xf numFmtId="0" fontId="2" fillId="0" borderId="8" xfId="0" applyFont="1" applyFill="1" applyBorder="1"/>
    <xf numFmtId="0" fontId="8" fillId="0" borderId="13" xfId="0" applyFont="1" applyFill="1" applyBorder="1" applyAlignment="1">
      <alignment wrapText="1"/>
    </xf>
    <xf numFmtId="4" fontId="8" fillId="0" borderId="14" xfId="0" applyNumberFormat="1" applyFont="1" applyFill="1" applyBorder="1" applyAlignment="1"/>
    <xf numFmtId="0" fontId="3" fillId="0" borderId="15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16" xfId="0" quotePrefix="1" applyFont="1" applyFill="1" applyBorder="1" applyAlignment="1">
      <alignment horizontal="right"/>
    </xf>
    <xf numFmtId="0" fontId="5" fillId="0" borderId="17" xfId="0" applyFont="1" applyFill="1" applyBorder="1" applyAlignment="1">
      <alignment wrapText="1"/>
    </xf>
    <xf numFmtId="0" fontId="2" fillId="0" borderId="18" xfId="0" applyFont="1" applyFill="1" applyBorder="1"/>
    <xf numFmtId="0" fontId="8" fillId="0" borderId="19" xfId="0" applyFont="1" applyFill="1" applyBorder="1" applyAlignment="1">
      <alignment wrapText="1"/>
    </xf>
    <xf numFmtId="4" fontId="8" fillId="0" borderId="20" xfId="0" applyNumberFormat="1" applyFont="1" applyFill="1" applyBorder="1" applyAlignment="1"/>
    <xf numFmtId="4" fontId="2" fillId="0" borderId="21" xfId="0" applyNumberFormat="1" applyFont="1" applyFill="1" applyBorder="1" applyAlignment="1">
      <alignment horizontal="right" wrapText="1"/>
    </xf>
    <xf numFmtId="0" fontId="2" fillId="0" borderId="22" xfId="0" applyFont="1" applyFill="1" applyBorder="1"/>
    <xf numFmtId="0" fontId="8" fillId="0" borderId="23" xfId="0" applyFont="1" applyFill="1" applyBorder="1" applyAlignment="1">
      <alignment wrapText="1"/>
    </xf>
    <xf numFmtId="4" fontId="8" fillId="0" borderId="24" xfId="0" applyNumberFormat="1" applyFont="1" applyFill="1" applyBorder="1" applyAlignment="1"/>
    <xf numFmtId="4" fontId="2" fillId="0" borderId="25" xfId="0" applyNumberFormat="1" applyFont="1" applyFill="1" applyBorder="1" applyAlignment="1">
      <alignment horizontal="right" wrapText="1"/>
    </xf>
    <xf numFmtId="0" fontId="5" fillId="0" borderId="18" xfId="0" applyFont="1" applyFill="1" applyBorder="1"/>
    <xf numFmtId="0" fontId="5" fillId="0" borderId="23" xfId="0" applyFont="1" applyFill="1" applyBorder="1" applyAlignment="1">
      <alignment wrapText="1"/>
    </xf>
    <xf numFmtId="4" fontId="6" fillId="0" borderId="24" xfId="0" applyNumberFormat="1" applyFont="1" applyFill="1" applyBorder="1" applyAlignment="1"/>
    <xf numFmtId="0" fontId="5" fillId="0" borderId="22" xfId="0" applyFont="1" applyFill="1" applyBorder="1"/>
    <xf numFmtId="0" fontId="8" fillId="0" borderId="24" xfId="0" applyFont="1" applyFill="1" applyBorder="1" applyAlignment="1">
      <alignment wrapText="1"/>
    </xf>
    <xf numFmtId="43" fontId="6" fillId="0" borderId="20" xfId="1" applyFont="1" applyFill="1" applyBorder="1" applyAlignment="1"/>
    <xf numFmtId="0" fontId="13" fillId="0" borderId="20" xfId="0" applyFont="1" applyBorder="1" applyAlignment="1">
      <alignment wrapText="1"/>
    </xf>
    <xf numFmtId="43" fontId="14" fillId="0" borderId="20" xfId="1" applyFont="1" applyFill="1" applyBorder="1" applyAlignment="1"/>
    <xf numFmtId="0" fontId="5" fillId="0" borderId="20" xfId="0" applyFont="1" applyFill="1" applyBorder="1"/>
    <xf numFmtId="43" fontId="15" fillId="0" borderId="6" xfId="1" applyFont="1" applyFill="1" applyBorder="1" applyAlignment="1"/>
    <xf numFmtId="0" fontId="2" fillId="0" borderId="20" xfId="0" applyFont="1" applyFill="1" applyBorder="1"/>
    <xf numFmtId="0" fontId="13" fillId="0" borderId="26" xfId="0" applyFont="1" applyBorder="1" applyAlignment="1">
      <alignment wrapText="1"/>
    </xf>
    <xf numFmtId="43" fontId="14" fillId="0" borderId="6" xfId="1" applyFont="1" applyFill="1" applyBorder="1" applyAlignment="1"/>
    <xf numFmtId="4" fontId="5" fillId="0" borderId="25" xfId="0" applyNumberFormat="1" applyFont="1" applyFill="1" applyBorder="1" applyAlignment="1">
      <alignment horizontal="right" wrapText="1"/>
    </xf>
    <xf numFmtId="0" fontId="2" fillId="0" borderId="24" xfId="0" applyFont="1" applyFill="1" applyBorder="1"/>
    <xf numFmtId="0" fontId="13" fillId="0" borderId="27" xfId="0" applyFont="1" applyBorder="1" applyAlignment="1">
      <alignment wrapText="1"/>
    </xf>
    <xf numFmtId="43" fontId="14" fillId="0" borderId="5" xfId="1" applyFont="1" applyFill="1" applyBorder="1" applyAlignment="1"/>
    <xf numFmtId="0" fontId="5" fillId="0" borderId="28" xfId="0" applyFont="1" applyFill="1" applyBorder="1" applyAlignment="1">
      <alignment wrapText="1"/>
    </xf>
    <xf numFmtId="4" fontId="5" fillId="0" borderId="5" xfId="0" applyNumberFormat="1" applyFont="1" applyFill="1" applyBorder="1" applyAlignment="1"/>
    <xf numFmtId="4" fontId="5" fillId="0" borderId="12" xfId="0" applyNumberFormat="1" applyFont="1" applyFill="1" applyBorder="1" applyAlignment="1">
      <alignment horizontal="right" wrapText="1"/>
    </xf>
    <xf numFmtId="0" fontId="5" fillId="0" borderId="29" xfId="0" quotePrefix="1" applyFont="1" applyFill="1" applyBorder="1" applyAlignment="1">
      <alignment horizontal="right"/>
    </xf>
    <xf numFmtId="4" fontId="8" fillId="0" borderId="9" xfId="0" applyNumberFormat="1" applyFont="1" applyFill="1" applyBorder="1" applyAlignment="1"/>
    <xf numFmtId="4" fontId="16" fillId="0" borderId="10" xfId="0" applyNumberFormat="1" applyFont="1" applyFill="1" applyBorder="1" applyAlignment="1">
      <alignment horizontal="right" wrapText="1"/>
    </xf>
    <xf numFmtId="4" fontId="0" fillId="0" borderId="0" xfId="0" applyNumberFormat="1"/>
    <xf numFmtId="4" fontId="7" fillId="0" borderId="17" xfId="0" applyNumberFormat="1" applyFont="1" applyFill="1" applyBorder="1" applyAlignment="1"/>
    <xf numFmtId="4" fontId="7" fillId="0" borderId="6" xfId="0" applyNumberFormat="1" applyFont="1" applyFill="1" applyBorder="1" applyAlignment="1"/>
    <xf numFmtId="0" fontId="17" fillId="0" borderId="0" xfId="0" applyFont="1"/>
    <xf numFmtId="0" fontId="2" fillId="0" borderId="30" xfId="0" applyFont="1" applyFill="1" applyBorder="1"/>
    <xf numFmtId="4" fontId="8" fillId="0" borderId="5" xfId="0" applyNumberFormat="1" applyFont="1" applyFill="1" applyBorder="1" applyAlignment="1"/>
    <xf numFmtId="4" fontId="16" fillId="0" borderId="25" xfId="0" applyNumberFormat="1" applyFont="1" applyFill="1" applyBorder="1" applyAlignment="1">
      <alignment horizontal="right" wrapText="1"/>
    </xf>
    <xf numFmtId="0" fontId="5" fillId="0" borderId="18" xfId="0" quotePrefix="1" applyFont="1" applyFill="1" applyBorder="1" applyAlignment="1">
      <alignment horizontal="right"/>
    </xf>
    <xf numFmtId="0" fontId="7" fillId="0" borderId="20" xfId="0" applyFont="1" applyFill="1" applyBorder="1" applyAlignment="1">
      <alignment horizontal="left" wrapText="1"/>
    </xf>
    <xf numFmtId="4" fontId="7" fillId="0" borderId="20" xfId="0" applyNumberFormat="1" applyFont="1" applyFill="1" applyBorder="1" applyAlignment="1"/>
    <xf numFmtId="4" fontId="7" fillId="0" borderId="25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wrapText="1"/>
    </xf>
    <xf numFmtId="0" fontId="10" fillId="0" borderId="16" xfId="0" applyFont="1" applyFill="1" applyBorder="1" applyAlignment="1">
      <alignment horizontal="left"/>
    </xf>
    <xf numFmtId="0" fontId="8" fillId="0" borderId="31" xfId="0" applyFont="1" applyFill="1" applyBorder="1" applyAlignment="1">
      <alignment wrapText="1"/>
    </xf>
    <xf numFmtId="4" fontId="8" fillId="0" borderId="6" xfId="0" applyNumberFormat="1" applyFont="1" applyFill="1" applyBorder="1" applyAlignment="1"/>
    <xf numFmtId="4" fontId="7" fillId="0" borderId="21" xfId="0" applyNumberFormat="1" applyFont="1" applyFill="1" applyBorder="1" applyAlignment="1">
      <alignment horizontal="right" wrapText="1"/>
    </xf>
    <xf numFmtId="49" fontId="5" fillId="0" borderId="18" xfId="0" applyNumberFormat="1" applyFont="1" applyFill="1" applyBorder="1" applyAlignment="1">
      <alignment horizontal="right"/>
    </xf>
    <xf numFmtId="0" fontId="5" fillId="0" borderId="20" xfId="0" applyFont="1" applyFill="1" applyBorder="1" applyAlignment="1">
      <alignment wrapText="1"/>
    </xf>
    <xf numFmtId="4" fontId="5" fillId="0" borderId="20" xfId="0" applyNumberFormat="1" applyFont="1" applyFill="1" applyBorder="1" applyAlignment="1">
      <alignment horizontal="right"/>
    </xf>
    <xf numFmtId="0" fontId="2" fillId="0" borderId="29" xfId="0" applyFont="1" applyFill="1" applyBorder="1"/>
    <xf numFmtId="0" fontId="8" fillId="0" borderId="14" xfId="0" applyFont="1" applyFill="1" applyBorder="1" applyAlignment="1">
      <alignment wrapText="1"/>
    </xf>
    <xf numFmtId="4" fontId="8" fillId="0" borderId="14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wrapText="1"/>
    </xf>
    <xf numFmtId="4" fontId="5" fillId="0" borderId="6" xfId="0" applyNumberFormat="1" applyFont="1" applyFill="1" applyBorder="1" applyAlignment="1"/>
    <xf numFmtId="0" fontId="5" fillId="0" borderId="8" xfId="0" quotePrefix="1" applyFont="1" applyFill="1" applyBorder="1" applyAlignment="1">
      <alignment horizontal="right"/>
    </xf>
    <xf numFmtId="0" fontId="3" fillId="0" borderId="3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5" fillId="0" borderId="34" xfId="0" quotePrefix="1" applyFont="1" applyFill="1" applyBorder="1" applyAlignment="1">
      <alignment horizontal="right"/>
    </xf>
    <xf numFmtId="0" fontId="5" fillId="0" borderId="35" xfId="0" applyFont="1" applyFill="1" applyBorder="1" applyAlignment="1">
      <alignment wrapText="1"/>
    </xf>
    <xf numFmtId="4" fontId="5" fillId="0" borderId="35" xfId="0" applyNumberFormat="1" applyFont="1" applyFill="1" applyBorder="1" applyAlignment="1"/>
    <xf numFmtId="4" fontId="5" fillId="0" borderId="36" xfId="0" applyNumberFormat="1" applyFont="1" applyFill="1" applyBorder="1" applyAlignment="1">
      <alignment horizontal="right" wrapText="1"/>
    </xf>
    <xf numFmtId="0" fontId="2" fillId="0" borderId="4" xfId="0" applyFont="1" applyFill="1" applyBorder="1"/>
    <xf numFmtId="4" fontId="2" fillId="0" borderId="12" xfId="0" applyNumberFormat="1" applyFont="1" applyFill="1" applyBorder="1" applyAlignment="1">
      <alignment horizontal="right" wrapText="1"/>
    </xf>
    <xf numFmtId="0" fontId="5" fillId="0" borderId="4" xfId="0" applyFont="1" applyFill="1" applyBorder="1"/>
    <xf numFmtId="4" fontId="8" fillId="0" borderId="20" xfId="0" applyNumberFormat="1" applyFont="1" applyFill="1" applyBorder="1" applyAlignment="1">
      <alignment wrapText="1"/>
    </xf>
    <xf numFmtId="4" fontId="8" fillId="0" borderId="24" xfId="0" applyNumberFormat="1" applyFont="1" applyFill="1" applyBorder="1" applyAlignment="1">
      <alignment wrapText="1"/>
    </xf>
    <xf numFmtId="0" fontId="8" fillId="0" borderId="37" xfId="0" applyFont="1" applyFill="1" applyBorder="1" applyAlignment="1">
      <alignment wrapText="1"/>
    </xf>
    <xf numFmtId="49" fontId="5" fillId="0" borderId="6" xfId="0" applyNumberFormat="1" applyFont="1" applyFill="1" applyBorder="1" applyAlignment="1" applyProtection="1">
      <alignment wrapText="1"/>
    </xf>
    <xf numFmtId="0" fontId="2" fillId="0" borderId="38" xfId="2" applyFont="1" applyFill="1" applyBorder="1"/>
    <xf numFmtId="0" fontId="8" fillId="0" borderId="17" xfId="0" applyFont="1" applyFill="1" applyBorder="1" applyAlignment="1">
      <alignment wrapText="1"/>
    </xf>
    <xf numFmtId="0" fontId="5" fillId="0" borderId="38" xfId="0" applyFont="1" applyFill="1" applyBorder="1"/>
    <xf numFmtId="0" fontId="2" fillId="0" borderId="38" xfId="0" applyFont="1" applyFill="1" applyBorder="1"/>
    <xf numFmtId="4" fontId="8" fillId="0" borderId="9" xfId="0" applyNumberFormat="1" applyFont="1" applyFill="1" applyBorder="1" applyAlignment="1">
      <alignment horizontal="right" wrapText="1"/>
    </xf>
    <xf numFmtId="49" fontId="5" fillId="0" borderId="35" xfId="0" applyNumberFormat="1" applyFont="1" applyFill="1" applyBorder="1" applyAlignment="1" applyProtection="1">
      <alignment wrapText="1"/>
    </xf>
    <xf numFmtId="0" fontId="0" fillId="0" borderId="0" xfId="0" applyBorder="1"/>
    <xf numFmtId="0" fontId="8" fillId="0" borderId="39" xfId="0" applyFont="1" applyFill="1" applyBorder="1" applyAlignment="1">
      <alignment wrapText="1"/>
    </xf>
    <xf numFmtId="4" fontId="19" fillId="0" borderId="6" xfId="0" applyNumberFormat="1" applyFont="1" applyFill="1" applyBorder="1" applyAlignment="1"/>
    <xf numFmtId="0" fontId="7" fillId="0" borderId="34" xfId="0" applyFont="1" applyFill="1" applyBorder="1"/>
    <xf numFmtId="4" fontId="5" fillId="0" borderId="6" xfId="0" applyNumberFormat="1" applyFont="1" applyFill="1" applyBorder="1" applyAlignment="1">
      <alignment horizontal="right"/>
    </xf>
    <xf numFmtId="0" fontId="7" fillId="0" borderId="40" xfId="0" applyFont="1" applyFill="1" applyBorder="1"/>
    <xf numFmtId="4" fontId="8" fillId="0" borderId="9" xfId="0" applyNumberFormat="1" applyFont="1" applyFill="1" applyBorder="1" applyAlignment="1">
      <alignment horizontal="right"/>
    </xf>
    <xf numFmtId="4" fontId="2" fillId="0" borderId="41" xfId="0" applyNumberFormat="1" applyFont="1" applyFill="1" applyBorder="1" applyAlignment="1">
      <alignment horizontal="right" wrapText="1"/>
    </xf>
    <xf numFmtId="0" fontId="7" fillId="0" borderId="42" xfId="0" applyFont="1" applyFill="1" applyBorder="1"/>
    <xf numFmtId="4" fontId="6" fillId="0" borderId="35" xfId="0" applyNumberFormat="1" applyFont="1" applyFill="1" applyBorder="1" applyAlignment="1">
      <alignment horizontal="right"/>
    </xf>
    <xf numFmtId="0" fontId="9" fillId="0" borderId="20" xfId="0" applyFont="1" applyFill="1" applyBorder="1" applyAlignment="1">
      <alignment wrapText="1"/>
    </xf>
    <xf numFmtId="4" fontId="8" fillId="0" borderId="20" xfId="0" applyNumberFormat="1" applyFont="1" applyFill="1" applyBorder="1" applyAlignment="1">
      <alignment horizontal="right"/>
    </xf>
    <xf numFmtId="4" fontId="9" fillId="0" borderId="20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4" fontId="8" fillId="0" borderId="24" xfId="0" applyNumberFormat="1" applyFont="1" applyFill="1" applyBorder="1" applyAlignment="1">
      <alignment horizontal="right"/>
    </xf>
    <xf numFmtId="0" fontId="7" fillId="0" borderId="35" xfId="0" applyFont="1" applyFill="1" applyBorder="1" applyAlignment="1">
      <alignment wrapText="1"/>
    </xf>
    <xf numFmtId="4" fontId="7" fillId="0" borderId="35" xfId="0" applyNumberFormat="1" applyFont="1" applyFill="1" applyBorder="1" applyAlignment="1">
      <alignment horizontal="right"/>
    </xf>
    <xf numFmtId="0" fontId="7" fillId="0" borderId="4" xfId="0" applyFont="1" applyFill="1" applyBorder="1"/>
    <xf numFmtId="0" fontId="8" fillId="0" borderId="6" xfId="0" applyFont="1" applyFill="1" applyBorder="1" applyAlignment="1">
      <alignment wrapText="1"/>
    </xf>
    <xf numFmtId="4" fontId="2" fillId="0" borderId="6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 wrapText="1"/>
    </xf>
    <xf numFmtId="0" fontId="7" fillId="0" borderId="1" xfId="0" applyFont="1" applyFill="1" applyBorder="1"/>
    <xf numFmtId="0" fontId="7" fillId="0" borderId="3" xfId="0" applyFont="1" applyFill="1" applyBorder="1" applyAlignment="1">
      <alignment wrapText="1"/>
    </xf>
    <xf numFmtId="4" fontId="7" fillId="0" borderId="3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 wrapText="1"/>
    </xf>
    <xf numFmtId="0" fontId="9" fillId="0" borderId="6" xfId="0" applyFont="1" applyFill="1" applyBorder="1" applyAlignment="1">
      <alignment wrapText="1"/>
    </xf>
    <xf numFmtId="4" fontId="8" fillId="0" borderId="6" xfId="0" applyNumberFormat="1" applyFont="1" applyFill="1" applyBorder="1" applyAlignment="1">
      <alignment horizontal="right"/>
    </xf>
    <xf numFmtId="0" fontId="0" fillId="2" borderId="0" xfId="0" applyFill="1"/>
    <xf numFmtId="0" fontId="5" fillId="0" borderId="34" xfId="0" applyFont="1" applyFill="1" applyBorder="1"/>
    <xf numFmtId="4" fontId="5" fillId="0" borderId="35" xfId="0" applyNumberFormat="1" applyFont="1" applyFill="1" applyBorder="1" applyAlignment="1">
      <alignment horizontal="right"/>
    </xf>
    <xf numFmtId="0" fontId="5" fillId="0" borderId="40" xfId="0" applyFont="1" applyFill="1" applyBorder="1"/>
    <xf numFmtId="4" fontId="2" fillId="0" borderId="9" xfId="0" applyNumberFormat="1" applyFont="1" applyFill="1" applyBorder="1" applyAlignment="1">
      <alignment horizontal="right"/>
    </xf>
    <xf numFmtId="0" fontId="5" fillId="0" borderId="16" xfId="0" applyFont="1" applyFill="1" applyBorder="1"/>
    <xf numFmtId="4" fontId="9" fillId="0" borderId="43" xfId="0" applyNumberFormat="1" applyFont="1" applyFill="1" applyBorder="1" applyAlignment="1">
      <alignment horizontal="right"/>
    </xf>
    <xf numFmtId="0" fontId="2" fillId="0" borderId="40" xfId="0" applyFont="1" applyFill="1" applyBorder="1"/>
    <xf numFmtId="4" fontId="9" fillId="0" borderId="44" xfId="0" applyNumberFormat="1" applyFont="1" applyFill="1" applyBorder="1" applyAlignment="1">
      <alignment horizontal="right"/>
    </xf>
    <xf numFmtId="4" fontId="6" fillId="0" borderId="6" xfId="0" applyNumberFormat="1" applyFont="1" applyFill="1" applyBorder="1" applyAlignment="1">
      <alignment horizontal="right"/>
    </xf>
    <xf numFmtId="4" fontId="9" fillId="0" borderId="37" xfId="0" applyNumberFormat="1" applyFont="1" applyFill="1" applyBorder="1" applyAlignment="1">
      <alignment horizontal="right"/>
    </xf>
    <xf numFmtId="0" fontId="7" fillId="0" borderId="16" xfId="0" applyFont="1" applyFill="1" applyBorder="1"/>
    <xf numFmtId="0" fontId="9" fillId="0" borderId="45" xfId="0" applyFont="1" applyFill="1" applyBorder="1" applyAlignment="1">
      <alignment wrapText="1"/>
    </xf>
    <xf numFmtId="0" fontId="7" fillId="0" borderId="38" xfId="0" applyFont="1" applyFill="1" applyBorder="1"/>
    <xf numFmtId="0" fontId="8" fillId="0" borderId="5" xfId="0" applyFont="1" applyFill="1" applyBorder="1" applyAlignment="1">
      <alignment wrapText="1"/>
    </xf>
    <xf numFmtId="4" fontId="8" fillId="0" borderId="5" xfId="0" applyNumberFormat="1" applyFont="1" applyFill="1" applyBorder="1" applyAlignment="1">
      <alignment horizontal="right"/>
    </xf>
    <xf numFmtId="4" fontId="2" fillId="0" borderId="14" xfId="0" applyNumberFormat="1" applyFont="1" applyFill="1" applyBorder="1" applyAlignment="1">
      <alignment horizontal="right"/>
    </xf>
    <xf numFmtId="0" fontId="7" fillId="0" borderId="29" xfId="0" applyFont="1" applyFill="1" applyBorder="1"/>
    <xf numFmtId="4" fontId="5" fillId="0" borderId="41" xfId="0" applyNumberFormat="1" applyFont="1" applyFill="1" applyBorder="1" applyAlignment="1">
      <alignment horizontal="right" wrapText="1"/>
    </xf>
    <xf numFmtId="0" fontId="5" fillId="0" borderId="46" xfId="0" applyFont="1" applyFill="1" applyBorder="1" applyAlignment="1">
      <alignment wrapText="1"/>
    </xf>
    <xf numFmtId="4" fontId="6" fillId="0" borderId="46" xfId="0" applyNumberFormat="1" applyFont="1" applyFill="1" applyBorder="1" applyAlignment="1">
      <alignment horizontal="right"/>
    </xf>
    <xf numFmtId="4" fontId="5" fillId="0" borderId="47" xfId="0" applyNumberFormat="1" applyFont="1" applyFill="1" applyBorder="1" applyAlignment="1">
      <alignment horizontal="right" wrapText="1"/>
    </xf>
    <xf numFmtId="4" fontId="5" fillId="0" borderId="21" xfId="0" applyNumberFormat="1" applyFont="1" applyFill="1" applyBorder="1" applyAlignment="1">
      <alignment horizontal="right" wrapText="1"/>
    </xf>
    <xf numFmtId="4" fontId="5" fillId="0" borderId="1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 vertical="center"/>
    </xf>
    <xf numFmtId="4" fontId="7" fillId="0" borderId="36" xfId="0" applyNumberFormat="1" applyFont="1" applyFill="1" applyBorder="1" applyAlignment="1">
      <alignment horizontal="right" wrapText="1"/>
    </xf>
    <xf numFmtId="0" fontId="2" fillId="0" borderId="22" xfId="2" applyFont="1" applyFill="1" applyBorder="1"/>
    <xf numFmtId="0" fontId="2" fillId="0" borderId="4" xfId="0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13" fillId="0" borderId="9" xfId="0" applyFont="1" applyFill="1" applyBorder="1" applyAlignment="1">
      <alignment wrapText="1"/>
    </xf>
    <xf numFmtId="0" fontId="3" fillId="0" borderId="2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/>
    </xf>
    <xf numFmtId="4" fontId="3" fillId="0" borderId="41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/>
    <xf numFmtId="0" fontId="8" fillId="0" borderId="27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right"/>
    </xf>
    <xf numFmtId="0" fontId="3" fillId="0" borderId="38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14" fillId="0" borderId="40" xfId="0" applyFont="1" applyFill="1" applyBorder="1"/>
    <xf numFmtId="0" fontId="14" fillId="0" borderId="0" xfId="0" applyFont="1"/>
    <xf numFmtId="0" fontId="7" fillId="0" borderId="5" xfId="0" applyFont="1" applyFill="1" applyBorder="1" applyAlignment="1">
      <alignment wrapText="1"/>
    </xf>
    <xf numFmtId="4" fontId="7" fillId="0" borderId="5" xfId="0" applyNumberFormat="1" applyFont="1" applyFill="1" applyBorder="1" applyAlignment="1">
      <alignment horizontal="right"/>
    </xf>
    <xf numFmtId="0" fontId="7" fillId="0" borderId="20" xfId="0" applyFont="1" applyFill="1" applyBorder="1" applyAlignment="1">
      <alignment wrapText="1"/>
    </xf>
    <xf numFmtId="4" fontId="7" fillId="0" borderId="20" xfId="0" applyNumberFormat="1" applyFont="1" applyFill="1" applyBorder="1" applyAlignment="1">
      <alignment horizontal="right"/>
    </xf>
    <xf numFmtId="0" fontId="5" fillId="0" borderId="22" xfId="0" quotePrefix="1" applyFont="1" applyFill="1" applyBorder="1" applyAlignment="1">
      <alignment horizontal="right"/>
    </xf>
    <xf numFmtId="0" fontId="5" fillId="0" borderId="48" xfId="0" quotePrefix="1" applyFont="1" applyFill="1" applyBorder="1" applyAlignment="1">
      <alignment horizontal="right"/>
    </xf>
    <xf numFmtId="0" fontId="7" fillId="0" borderId="46" xfId="0" applyFont="1" applyFill="1" applyBorder="1" applyAlignment="1">
      <alignment wrapText="1"/>
    </xf>
    <xf numFmtId="4" fontId="5" fillId="0" borderId="46" xfId="0" applyNumberFormat="1" applyFont="1" applyFill="1" applyBorder="1" applyAlignment="1">
      <alignment horizontal="right"/>
    </xf>
    <xf numFmtId="4" fontId="2" fillId="0" borderId="20" xfId="0" applyNumberFormat="1" applyFont="1" applyFill="1" applyBorder="1" applyAlignment="1">
      <alignment horizontal="right" wrapText="1"/>
    </xf>
    <xf numFmtId="0" fontId="0" fillId="0" borderId="1" xfId="0" applyFill="1" applyBorder="1"/>
    <xf numFmtId="0" fontId="20" fillId="0" borderId="3" xfId="0" applyFont="1" applyFill="1" applyBorder="1" applyAlignment="1">
      <alignment wrapText="1"/>
    </xf>
    <xf numFmtId="4" fontId="21" fillId="0" borderId="14" xfId="0" applyNumberFormat="1" applyFont="1" applyFill="1" applyBorder="1" applyAlignmen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Border="1" applyAlignment="1">
      <alignment wrapText="1"/>
    </xf>
    <xf numFmtId="4" fontId="21" fillId="0" borderId="0" xfId="0" applyNumberFormat="1" applyFont="1" applyFill="1" applyBorder="1" applyAlignment="1"/>
    <xf numFmtId="0" fontId="0" fillId="0" borderId="0" xfId="0" applyFill="1" applyBorder="1" applyAlignment="1"/>
    <xf numFmtId="4" fontId="0" fillId="0" borderId="0" xfId="0" applyNumberFormat="1" applyFill="1" applyAlignment="1"/>
    <xf numFmtId="0" fontId="0" fillId="0" borderId="0" xfId="0" applyAlignment="1">
      <alignment wrapText="1"/>
    </xf>
    <xf numFmtId="0" fontId="2" fillId="0" borderId="2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2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29" xfId="2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 wrapText="1"/>
    </xf>
    <xf numFmtId="4" fontId="9" fillId="0" borderId="14" xfId="0" applyNumberFormat="1" applyFont="1" applyFill="1" applyBorder="1" applyAlignment="1"/>
    <xf numFmtId="4" fontId="6" fillId="0" borderId="20" xfId="0" applyNumberFormat="1" applyFont="1" applyFill="1" applyBorder="1" applyAlignment="1"/>
    <xf numFmtId="2" fontId="6" fillId="0" borderId="20" xfId="1" applyNumberFormat="1" applyFont="1" applyFill="1" applyBorder="1" applyAlignment="1"/>
    <xf numFmtId="2" fontId="14" fillId="0" borderId="20" xfId="1" applyNumberFormat="1" applyFont="1" applyFill="1" applyBorder="1" applyAlignment="1"/>
    <xf numFmtId="2" fontId="15" fillId="0" borderId="6" xfId="1" applyNumberFormat="1" applyFont="1" applyFill="1" applyBorder="1" applyAlignment="1"/>
    <xf numFmtId="2" fontId="14" fillId="0" borderId="6" xfId="1" applyNumberFormat="1" applyFont="1" applyFill="1" applyBorder="1" applyAlignment="1"/>
    <xf numFmtId="4" fontId="9" fillId="0" borderId="5" xfId="0" applyNumberFormat="1" applyFont="1" applyFill="1" applyBorder="1" applyAlignment="1"/>
    <xf numFmtId="4" fontId="9" fillId="0" borderId="9" xfId="0" applyNumberFormat="1" applyFont="1" applyFill="1" applyBorder="1" applyAlignment="1"/>
    <xf numFmtId="4" fontId="5" fillId="0" borderId="20" xfId="0" applyNumberFormat="1" applyFont="1" applyFill="1" applyBorder="1" applyAlignment="1"/>
    <xf numFmtId="4" fontId="8" fillId="0" borderId="32" xfId="0" applyNumberFormat="1" applyFont="1" applyFill="1" applyBorder="1" applyAlignment="1"/>
    <xf numFmtId="4" fontId="3" fillId="0" borderId="15" xfId="0" applyNumberFormat="1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>
      <alignment horizontal="center" vertical="center"/>
    </xf>
    <xf numFmtId="4" fontId="8" fillId="0" borderId="17" xfId="0" applyNumberFormat="1" applyFont="1" applyFill="1" applyBorder="1" applyAlignment="1"/>
    <xf numFmtId="4" fontId="8" fillId="0" borderId="19" xfId="0" applyNumberFormat="1" applyFont="1" applyFill="1" applyBorder="1" applyAlignment="1"/>
    <xf numFmtId="4" fontId="8" fillId="0" borderId="23" xfId="0" applyNumberFormat="1" applyFont="1" applyFill="1" applyBorder="1" applyAlignment="1"/>
    <xf numFmtId="4" fontId="8" fillId="0" borderId="13" xfId="0" applyNumberFormat="1" applyFont="1" applyFill="1" applyBorder="1" applyAlignment="1"/>
    <xf numFmtId="4" fontId="9" fillId="0" borderId="9" xfId="0" applyNumberFormat="1" applyFont="1" applyFill="1" applyBorder="1" applyAlignment="1">
      <alignment horizontal="right"/>
    </xf>
    <xf numFmtId="4" fontId="2" fillId="0" borderId="20" xfId="0" applyNumberFormat="1" applyFont="1" applyFill="1" applyBorder="1" applyAlignment="1">
      <alignment horizontal="right"/>
    </xf>
    <xf numFmtId="0" fontId="14" fillId="0" borderId="9" xfId="0" applyFont="1" applyFill="1" applyBorder="1" applyAlignment="1"/>
    <xf numFmtId="4" fontId="7" fillId="0" borderId="5" xfId="0" applyNumberFormat="1" applyFont="1" applyFill="1" applyBorder="1" applyAlignment="1"/>
    <xf numFmtId="4" fontId="0" fillId="0" borderId="0" xfId="0" applyNumberFormat="1" applyFill="1" applyBorder="1" applyAlignment="1"/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abSelected="1" workbookViewId="0">
      <selection activeCell="C187" sqref="C187"/>
    </sheetView>
  </sheetViews>
  <sheetFormatPr defaultRowHeight="15" x14ac:dyDescent="0.25"/>
  <cols>
    <col min="2" max="2" width="40" style="202" customWidth="1"/>
    <col min="3" max="3" width="19.140625" style="197" customWidth="1"/>
    <col min="4" max="4" width="17.5703125" style="197" customWidth="1"/>
    <col min="5" max="5" width="16" style="197" customWidth="1"/>
    <col min="6" max="6" width="1.5703125" customWidth="1"/>
    <col min="8" max="8" width="8.85546875" customWidth="1"/>
    <col min="10" max="10" width="17.5703125" bestFit="1" customWidth="1"/>
  </cols>
  <sheetData>
    <row r="1" spans="1:5" ht="34.5" thickBot="1" x14ac:dyDescent="0.3">
      <c r="A1" s="1" t="s">
        <v>0</v>
      </c>
      <c r="B1" s="2"/>
      <c r="C1" s="3" t="s">
        <v>1</v>
      </c>
      <c r="D1" s="217" t="s">
        <v>112</v>
      </c>
      <c r="E1" s="4" t="s">
        <v>2</v>
      </c>
    </row>
    <row r="2" spans="1:5" s="9" customFormat="1" ht="24" customHeight="1" thickBot="1" x14ac:dyDescent="0.3">
      <c r="A2" s="5" t="s">
        <v>3</v>
      </c>
      <c r="B2" s="6" t="s">
        <v>4</v>
      </c>
      <c r="C2" s="7">
        <f>C3</f>
        <v>15255992000</v>
      </c>
      <c r="D2" s="7">
        <f>D3</f>
        <v>1235381819.3800001</v>
      </c>
      <c r="E2" s="8">
        <f>D2/C2*100</f>
        <v>8.0976826638346431</v>
      </c>
    </row>
    <row r="3" spans="1:5" x14ac:dyDescent="0.25">
      <c r="A3" s="10" t="s">
        <v>5</v>
      </c>
      <c r="B3" s="11" t="s">
        <v>6</v>
      </c>
      <c r="C3" s="12">
        <f>C4</f>
        <v>15255992000</v>
      </c>
      <c r="D3" s="12">
        <f>D4</f>
        <v>1235381819.3800001</v>
      </c>
      <c r="E3" s="13">
        <f>SUM(D3/C3*100)</f>
        <v>8.0976826638346431</v>
      </c>
    </row>
    <row r="4" spans="1:5" ht="15.75" thickBot="1" x14ac:dyDescent="0.3">
      <c r="A4" s="14"/>
      <c r="B4" s="15" t="s">
        <v>7</v>
      </c>
      <c r="C4" s="16">
        <v>15255992000</v>
      </c>
      <c r="D4" s="16">
        <v>1235381819.3800001</v>
      </c>
      <c r="E4" s="17">
        <f t="shared" ref="E4:E80" si="0">SUM(D4/C4*100)</f>
        <v>8.0976826638346431</v>
      </c>
    </row>
    <row r="5" spans="1:5" s="9" customFormat="1" ht="28.5" customHeight="1" thickBot="1" x14ac:dyDescent="0.3">
      <c r="A5" s="5" t="s">
        <v>8</v>
      </c>
      <c r="B5" s="18" t="s">
        <v>9</v>
      </c>
      <c r="C5" s="19">
        <f>C6</f>
        <v>33705489000</v>
      </c>
      <c r="D5" s="20">
        <f>D6</f>
        <v>13266435235</v>
      </c>
      <c r="E5" s="21">
        <f>D5/C5*100</f>
        <v>39.359865792185957</v>
      </c>
    </row>
    <row r="6" spans="1:5" x14ac:dyDescent="0.25">
      <c r="A6" s="10" t="s">
        <v>10</v>
      </c>
      <c r="B6" s="22" t="s">
        <v>11</v>
      </c>
      <c r="C6" s="23">
        <f>C7</f>
        <v>33705489000</v>
      </c>
      <c r="D6" s="23">
        <f>D7</f>
        <v>13266435235</v>
      </c>
      <c r="E6" s="24">
        <f t="shared" si="0"/>
        <v>39.359865792185957</v>
      </c>
    </row>
    <row r="7" spans="1:5" ht="18" customHeight="1" thickBot="1" x14ac:dyDescent="0.3">
      <c r="A7" s="25"/>
      <c r="B7" s="26" t="s">
        <v>12</v>
      </c>
      <c r="C7" s="27">
        <v>33705489000</v>
      </c>
      <c r="D7" s="218">
        <v>13266435235</v>
      </c>
      <c r="E7" s="17">
        <f t="shared" si="0"/>
        <v>39.359865792185957</v>
      </c>
    </row>
    <row r="8" spans="1:5" s="30" customFormat="1" ht="42.75" customHeight="1" thickBot="1" x14ac:dyDescent="0.3">
      <c r="A8" s="5" t="s">
        <v>13</v>
      </c>
      <c r="B8" s="28" t="s">
        <v>14</v>
      </c>
      <c r="C8" s="29">
        <f>C9+C11+C13+C15+C17+C19</f>
        <v>109413035000</v>
      </c>
      <c r="D8" s="29">
        <f>D9+D11+D13+D15+D17+D19</f>
        <v>11647171063.91</v>
      </c>
      <c r="E8" s="21">
        <f>D8/C8*100</f>
        <v>10.645140283248701</v>
      </c>
    </row>
    <row r="9" spans="1:5" ht="23.25" x14ac:dyDescent="0.25">
      <c r="A9" s="31" t="s">
        <v>15</v>
      </c>
      <c r="B9" s="32" t="s">
        <v>16</v>
      </c>
      <c r="C9" s="23">
        <f>+C10</f>
        <v>24123435000</v>
      </c>
      <c r="D9" s="23">
        <f>+D10</f>
        <v>4527366722.8999996</v>
      </c>
      <c r="E9" s="24">
        <f t="shared" si="0"/>
        <v>18.767504391062051</v>
      </c>
    </row>
    <row r="10" spans="1:5" x14ac:dyDescent="0.25">
      <c r="A10" s="33"/>
      <c r="B10" s="34" t="s">
        <v>17</v>
      </c>
      <c r="C10" s="35">
        <v>24123435000</v>
      </c>
      <c r="D10" s="35">
        <v>4527366722.8999996</v>
      </c>
      <c r="E10" s="36">
        <f t="shared" si="0"/>
        <v>18.767504391062051</v>
      </c>
    </row>
    <row r="11" spans="1:5" ht="23.25" x14ac:dyDescent="0.25">
      <c r="A11" s="31">
        <v>5073</v>
      </c>
      <c r="B11" s="32" t="s">
        <v>18</v>
      </c>
      <c r="C11" s="23">
        <f>C12</f>
        <v>18530000000</v>
      </c>
      <c r="D11" s="23">
        <f>D12</f>
        <v>30103301.57</v>
      </c>
      <c r="E11" s="24">
        <f t="shared" si="0"/>
        <v>0.16245710507285482</v>
      </c>
    </row>
    <row r="12" spans="1:5" x14ac:dyDescent="0.25">
      <c r="A12" s="37"/>
      <c r="B12" s="38" t="s">
        <v>19</v>
      </c>
      <c r="C12" s="39">
        <v>18530000000</v>
      </c>
      <c r="D12" s="39">
        <v>30103301.57</v>
      </c>
      <c r="E12" s="40">
        <f t="shared" si="0"/>
        <v>0.16245710507285482</v>
      </c>
    </row>
    <row r="13" spans="1:5" x14ac:dyDescent="0.25">
      <c r="A13" s="41">
        <v>5081</v>
      </c>
      <c r="B13" s="42" t="s">
        <v>20</v>
      </c>
      <c r="C13" s="43">
        <f>+C14</f>
        <v>46000000000</v>
      </c>
      <c r="D13" s="219">
        <f>+D14</f>
        <v>3597064061.0300002</v>
      </c>
      <c r="E13" s="40">
        <f t="shared" si="0"/>
        <v>7.8197044805000004</v>
      </c>
    </row>
    <row r="14" spans="1:5" x14ac:dyDescent="0.25">
      <c r="A14" s="44"/>
      <c r="B14" s="45" t="s">
        <v>19</v>
      </c>
      <c r="C14" s="39">
        <v>46000000000</v>
      </c>
      <c r="D14" s="39">
        <v>3597064061.0300002</v>
      </c>
      <c r="E14" s="40">
        <f>SUM(D14/C14*100)</f>
        <v>7.8197044805000004</v>
      </c>
    </row>
    <row r="15" spans="1:5" ht="23.25" x14ac:dyDescent="0.25">
      <c r="A15" s="44">
        <v>5086</v>
      </c>
      <c r="B15" s="32" t="s">
        <v>21</v>
      </c>
      <c r="C15" s="46">
        <f>C16</f>
        <v>6000000000</v>
      </c>
      <c r="D15" s="220">
        <f>D16</f>
        <v>0</v>
      </c>
      <c r="E15" s="24">
        <f t="shared" si="0"/>
        <v>0</v>
      </c>
    </row>
    <row r="16" spans="1:5" x14ac:dyDescent="0.25">
      <c r="A16" s="37"/>
      <c r="B16" s="47" t="s">
        <v>22</v>
      </c>
      <c r="C16" s="48">
        <v>6000000000</v>
      </c>
      <c r="D16" s="221">
        <v>0</v>
      </c>
      <c r="E16" s="40">
        <f t="shared" si="0"/>
        <v>0</v>
      </c>
    </row>
    <row r="17" spans="1:10" x14ac:dyDescent="0.25">
      <c r="A17" s="49">
        <v>5087</v>
      </c>
      <c r="B17" s="32" t="s">
        <v>23</v>
      </c>
      <c r="C17" s="50">
        <f>C18</f>
        <v>2359600000</v>
      </c>
      <c r="D17" s="222">
        <f>D18</f>
        <v>0</v>
      </c>
      <c r="E17" s="24">
        <f t="shared" si="0"/>
        <v>0</v>
      </c>
    </row>
    <row r="18" spans="1:10" x14ac:dyDescent="0.25">
      <c r="A18" s="51"/>
      <c r="B18" s="52" t="s">
        <v>22</v>
      </c>
      <c r="C18" s="53">
        <v>2359600000</v>
      </c>
      <c r="D18" s="223">
        <v>0</v>
      </c>
      <c r="E18" s="40">
        <f t="shared" si="0"/>
        <v>0</v>
      </c>
    </row>
    <row r="19" spans="1:10" x14ac:dyDescent="0.25">
      <c r="A19" s="49">
        <v>5088</v>
      </c>
      <c r="B19" s="32" t="s">
        <v>24</v>
      </c>
      <c r="C19" s="50">
        <f>C20</f>
        <v>12400000000</v>
      </c>
      <c r="D19" s="50">
        <f>D20</f>
        <v>3492636978.4099998</v>
      </c>
      <c r="E19" s="54">
        <f t="shared" si="0"/>
        <v>28.16642724524193</v>
      </c>
    </row>
    <row r="20" spans="1:10" ht="15.75" thickBot="1" x14ac:dyDescent="0.3">
      <c r="A20" s="55"/>
      <c r="B20" s="56" t="s">
        <v>22</v>
      </c>
      <c r="C20" s="57">
        <v>12400000000</v>
      </c>
      <c r="D20" s="57">
        <v>3492636978.4099998</v>
      </c>
      <c r="E20" s="40">
        <f>SUM(D20/C20*100)</f>
        <v>28.16642724524193</v>
      </c>
    </row>
    <row r="21" spans="1:10" s="9" customFormat="1" ht="26.25" thickBot="1" x14ac:dyDescent="0.3">
      <c r="A21" s="5" t="s">
        <v>25</v>
      </c>
      <c r="B21" s="6" t="s">
        <v>26</v>
      </c>
      <c r="C21" s="29">
        <f>C22</f>
        <v>6625461000</v>
      </c>
      <c r="D21" s="29">
        <f>D22</f>
        <v>5983608669.71</v>
      </c>
      <c r="E21" s="8">
        <f>SUM(D21/C21*100)</f>
        <v>90.312337054131035</v>
      </c>
    </row>
    <row r="22" spans="1:10" ht="23.25" x14ac:dyDescent="0.25">
      <c r="A22" s="31" t="s">
        <v>27</v>
      </c>
      <c r="B22" s="58" t="s">
        <v>28</v>
      </c>
      <c r="C22" s="59">
        <f>C23</f>
        <v>6625461000</v>
      </c>
      <c r="D22" s="59">
        <f>D23</f>
        <v>5983608669.71</v>
      </c>
      <c r="E22" s="60">
        <f t="shared" si="0"/>
        <v>90.312337054131035</v>
      </c>
    </row>
    <row r="23" spans="1:10" ht="26.25" customHeight="1" thickBot="1" x14ac:dyDescent="0.3">
      <c r="A23" s="61"/>
      <c r="B23" s="15" t="s">
        <v>29</v>
      </c>
      <c r="C23" s="62">
        <v>6625461000</v>
      </c>
      <c r="D23" s="62">
        <v>5983608669.71</v>
      </c>
      <c r="E23" s="63">
        <f t="shared" si="0"/>
        <v>90.312337054131035</v>
      </c>
      <c r="J23" s="64"/>
    </row>
    <row r="24" spans="1:10" s="9" customFormat="1" ht="26.25" thickBot="1" x14ac:dyDescent="0.3">
      <c r="A24" s="5" t="s">
        <v>30</v>
      </c>
      <c r="B24" s="28" t="s">
        <v>31</v>
      </c>
      <c r="C24" s="29">
        <f>SUM(C25+C27)</f>
        <v>259174539000</v>
      </c>
      <c r="D24" s="20">
        <f>SUM(D25+D27)</f>
        <v>112600298084.34999</v>
      </c>
      <c r="E24" s="8">
        <f t="shared" si="0"/>
        <v>43.445740665270364</v>
      </c>
    </row>
    <row r="25" spans="1:10" ht="23.25" x14ac:dyDescent="0.25">
      <c r="A25" s="31" t="s">
        <v>10</v>
      </c>
      <c r="B25" s="32" t="s">
        <v>32</v>
      </c>
      <c r="C25" s="65">
        <f>C26</f>
        <v>219396539000</v>
      </c>
      <c r="D25" s="66">
        <f>D26</f>
        <v>96026131417.649994</v>
      </c>
      <c r="E25" s="24">
        <f t="shared" si="0"/>
        <v>43.768298194371241</v>
      </c>
      <c r="F25" s="67"/>
    </row>
    <row r="26" spans="1:10" ht="23.25" x14ac:dyDescent="0.25">
      <c r="A26" s="68"/>
      <c r="B26" s="38" t="s">
        <v>33</v>
      </c>
      <c r="C26" s="69">
        <v>219396539000</v>
      </c>
      <c r="D26" s="224">
        <v>96026131417.649994</v>
      </c>
      <c r="E26" s="70">
        <f t="shared" si="0"/>
        <v>43.768298194371241</v>
      </c>
    </row>
    <row r="27" spans="1:10" ht="21.75" customHeight="1" x14ac:dyDescent="0.25">
      <c r="A27" s="71" t="s">
        <v>34</v>
      </c>
      <c r="B27" s="72" t="s">
        <v>35</v>
      </c>
      <c r="C27" s="73">
        <f>C28</f>
        <v>39778000000</v>
      </c>
      <c r="D27" s="73">
        <f>D28</f>
        <v>16574166666.700001</v>
      </c>
      <c r="E27" s="74">
        <f t="shared" si="0"/>
        <v>41.666666666750466</v>
      </c>
    </row>
    <row r="28" spans="1:10" ht="24" thickBot="1" x14ac:dyDescent="0.3">
      <c r="A28" s="25"/>
      <c r="B28" s="26" t="s">
        <v>33</v>
      </c>
      <c r="C28" s="62">
        <v>39778000000</v>
      </c>
      <c r="D28" s="225">
        <v>16574166666.700001</v>
      </c>
      <c r="E28" s="63">
        <f t="shared" si="0"/>
        <v>41.666666666750466</v>
      </c>
    </row>
    <row r="29" spans="1:10" s="9" customFormat="1" ht="21" customHeight="1" thickBot="1" x14ac:dyDescent="0.3">
      <c r="A29" s="5" t="s">
        <v>36</v>
      </c>
      <c r="B29" s="28" t="s">
        <v>37</v>
      </c>
      <c r="C29" s="29">
        <f>C30</f>
        <v>59350000000</v>
      </c>
      <c r="D29" s="29">
        <f>D30</f>
        <v>21500000000</v>
      </c>
      <c r="E29" s="8">
        <f>D29/C29*100</f>
        <v>36.225779275484413</v>
      </c>
    </row>
    <row r="30" spans="1:10" ht="23.25" x14ac:dyDescent="0.25">
      <c r="A30" s="31" t="s">
        <v>10</v>
      </c>
      <c r="B30" s="32" t="s">
        <v>38</v>
      </c>
      <c r="C30" s="66">
        <f>C31</f>
        <v>59350000000</v>
      </c>
      <c r="D30" s="66">
        <f>D31</f>
        <v>21500000000</v>
      </c>
      <c r="E30" s="24">
        <f t="shared" si="0"/>
        <v>36.225779275484413</v>
      </c>
    </row>
    <row r="31" spans="1:10" ht="24" thickBot="1" x14ac:dyDescent="0.3">
      <c r="A31" s="25"/>
      <c r="B31" s="15" t="s">
        <v>39</v>
      </c>
      <c r="C31" s="62">
        <v>59350000000</v>
      </c>
      <c r="D31" s="62">
        <v>21500000000</v>
      </c>
      <c r="E31" s="17">
        <f t="shared" si="0"/>
        <v>36.225779275484413</v>
      </c>
    </row>
    <row r="32" spans="1:10" s="9" customFormat="1" ht="26.25" thickBot="1" x14ac:dyDescent="0.3">
      <c r="A32" s="75">
        <v>1003</v>
      </c>
      <c r="B32" s="6" t="s">
        <v>40</v>
      </c>
      <c r="C32" s="29">
        <f>SUM(C33+C35+C37)</f>
        <v>7038680000</v>
      </c>
      <c r="D32" s="20">
        <f>SUM(D33+D35+D37)</f>
        <v>6011469820.8500004</v>
      </c>
      <c r="E32" s="8">
        <f t="shared" si="0"/>
        <v>85.406209983263921</v>
      </c>
    </row>
    <row r="33" spans="1:5" x14ac:dyDescent="0.25">
      <c r="A33" s="31" t="s">
        <v>41</v>
      </c>
      <c r="B33" s="76" t="s">
        <v>42</v>
      </c>
      <c r="C33" s="66">
        <f>C34</f>
        <v>512500000</v>
      </c>
      <c r="D33" s="66">
        <f>D34</f>
        <v>213541665</v>
      </c>
      <c r="E33" s="24">
        <f t="shared" si="0"/>
        <v>41.666666341463419</v>
      </c>
    </row>
    <row r="34" spans="1:5" x14ac:dyDescent="0.25">
      <c r="A34" s="77"/>
      <c r="B34" s="78" t="s">
        <v>43</v>
      </c>
      <c r="C34" s="79">
        <v>512500000</v>
      </c>
      <c r="D34" s="79">
        <v>213541665</v>
      </c>
      <c r="E34" s="36">
        <f t="shared" si="0"/>
        <v>41.666666341463419</v>
      </c>
    </row>
    <row r="35" spans="1:5" ht="26.25" customHeight="1" x14ac:dyDescent="0.25">
      <c r="A35" s="71" t="s">
        <v>10</v>
      </c>
      <c r="B35" s="72" t="s">
        <v>44</v>
      </c>
      <c r="C35" s="73">
        <f>C36</f>
        <v>118180000</v>
      </c>
      <c r="D35" s="73">
        <f>D36</f>
        <v>46369948.579999998</v>
      </c>
      <c r="E35" s="80">
        <f t="shared" si="0"/>
        <v>39.236713978676597</v>
      </c>
    </row>
    <row r="36" spans="1:5" ht="23.25" x14ac:dyDescent="0.25">
      <c r="A36" s="37"/>
      <c r="B36" s="45" t="s">
        <v>45</v>
      </c>
      <c r="C36" s="39">
        <v>118180000</v>
      </c>
      <c r="D36" s="39">
        <v>46369948.579999998</v>
      </c>
      <c r="E36" s="40">
        <f t="shared" si="0"/>
        <v>39.236713978676597</v>
      </c>
    </row>
    <row r="37" spans="1:5" ht="23.25" x14ac:dyDescent="0.25">
      <c r="A37" s="81" t="s">
        <v>34</v>
      </c>
      <c r="B37" s="82" t="s">
        <v>46</v>
      </c>
      <c r="C37" s="83">
        <f>SUM(C38:C38)</f>
        <v>6408000000</v>
      </c>
      <c r="D37" s="226">
        <f>SUM(D38:D38)</f>
        <v>5751558207.2700005</v>
      </c>
      <c r="E37" s="40">
        <f t="shared" si="0"/>
        <v>89.755902110955063</v>
      </c>
    </row>
    <row r="38" spans="1:5" ht="24" thickBot="1" x14ac:dyDescent="0.3">
      <c r="A38" s="84"/>
      <c r="B38" s="85" t="s">
        <v>45</v>
      </c>
      <c r="C38" s="86">
        <v>6408000000</v>
      </c>
      <c r="D38" s="227">
        <v>5751558207.2700005</v>
      </c>
      <c r="E38" s="17">
        <f t="shared" si="0"/>
        <v>89.755902110955063</v>
      </c>
    </row>
    <row r="39" spans="1:5" s="9" customFormat="1" ht="23.25" customHeight="1" thickBot="1" x14ac:dyDescent="0.3">
      <c r="A39" s="5">
        <v>2101</v>
      </c>
      <c r="B39" s="6" t="s">
        <v>47</v>
      </c>
      <c r="C39" s="29">
        <f>C40</f>
        <v>2084355000</v>
      </c>
      <c r="D39" s="228">
        <f>D40</f>
        <v>868481250</v>
      </c>
      <c r="E39" s="8">
        <f>D39/C39*100</f>
        <v>41.666666666666671</v>
      </c>
    </row>
    <row r="40" spans="1:5" ht="23.25" x14ac:dyDescent="0.25">
      <c r="A40" s="31" t="s">
        <v>48</v>
      </c>
      <c r="B40" s="87" t="s">
        <v>49</v>
      </c>
      <c r="C40" s="88">
        <f>C41</f>
        <v>2084355000</v>
      </c>
      <c r="D40" s="66">
        <f>D41</f>
        <v>868481250</v>
      </c>
      <c r="E40" s="24">
        <f t="shared" ref="E40" si="1">SUM(D40/C40*100)</f>
        <v>41.666666666666671</v>
      </c>
    </row>
    <row r="41" spans="1:5" ht="15.75" thickBot="1" x14ac:dyDescent="0.3">
      <c r="A41" s="89"/>
      <c r="B41" s="15" t="s">
        <v>50</v>
      </c>
      <c r="C41" s="62">
        <v>2084355000</v>
      </c>
      <c r="D41" s="62">
        <v>868481250</v>
      </c>
      <c r="E41" s="17">
        <f t="shared" ref="E41" si="2">SUM(D41/C41*100)</f>
        <v>41.666666666666671</v>
      </c>
    </row>
    <row r="42" spans="1:5" s="9" customFormat="1" ht="39" thickBot="1" x14ac:dyDescent="0.3">
      <c r="A42" s="90">
        <v>2301</v>
      </c>
      <c r="B42" s="6" t="s">
        <v>51</v>
      </c>
      <c r="C42" s="29">
        <f>C43+C63+C73+C83+C96+C105+C107+C110+C120+C123+C127+C129+C133+C135+C137+C140+C142+C144+C154</f>
        <v>18303291000</v>
      </c>
      <c r="D42" s="229">
        <f>D43+D63+D73+D83+D96+D105+D107+D110+D120+D123+D127+D129+D133+D135+D137+D140+D142+D144+D154</f>
        <v>2726672687.5500002</v>
      </c>
      <c r="E42" s="8">
        <f>D42/C42*100</f>
        <v>14.89717170289212</v>
      </c>
    </row>
    <row r="43" spans="1:5" ht="23.25" x14ac:dyDescent="0.25">
      <c r="A43" s="31" t="s">
        <v>52</v>
      </c>
      <c r="B43" s="87" t="s">
        <v>53</v>
      </c>
      <c r="C43" s="88">
        <f>SUM(C44:C62)</f>
        <v>3600653000</v>
      </c>
      <c r="D43" s="88">
        <f>SUM(D44:D62)</f>
        <v>996015822.08999991</v>
      </c>
      <c r="E43" s="24">
        <f t="shared" si="0"/>
        <v>27.662088573655939</v>
      </c>
    </row>
    <row r="44" spans="1:5" x14ac:dyDescent="0.25">
      <c r="A44" s="203"/>
      <c r="B44" s="78" t="s">
        <v>54</v>
      </c>
      <c r="C44" s="35">
        <v>481779000</v>
      </c>
      <c r="D44" s="35">
        <v>189081024.44999999</v>
      </c>
      <c r="E44" s="36">
        <f t="shared" si="0"/>
        <v>39.246423038364057</v>
      </c>
    </row>
    <row r="45" spans="1:5" x14ac:dyDescent="0.25">
      <c r="A45" s="204"/>
      <c r="B45" s="78" t="s">
        <v>55</v>
      </c>
      <c r="C45" s="35">
        <v>73033000</v>
      </c>
      <c r="D45" s="35">
        <v>28645775.57</v>
      </c>
      <c r="E45" s="36">
        <f>SUM(D45/C45*100)</f>
        <v>39.223057480864817</v>
      </c>
    </row>
    <row r="46" spans="1:5" x14ac:dyDescent="0.25">
      <c r="A46" s="204"/>
      <c r="B46" s="78" t="s">
        <v>56</v>
      </c>
      <c r="C46" s="35">
        <v>2000000</v>
      </c>
      <c r="D46" s="35">
        <v>0</v>
      </c>
      <c r="E46" s="36">
        <f t="shared" si="0"/>
        <v>0</v>
      </c>
    </row>
    <row r="47" spans="1:5" x14ac:dyDescent="0.25">
      <c r="A47" s="204"/>
      <c r="B47" s="78" t="s">
        <v>57</v>
      </c>
      <c r="C47" s="35">
        <v>6246000</v>
      </c>
      <c r="D47" s="35">
        <v>4778159.13</v>
      </c>
      <c r="E47" s="36">
        <f t="shared" si="0"/>
        <v>76.499505763688759</v>
      </c>
    </row>
    <row r="48" spans="1:5" x14ac:dyDescent="0.25">
      <c r="A48" s="204"/>
      <c r="B48" s="78" t="s">
        <v>58</v>
      </c>
      <c r="C48" s="35">
        <v>11580000</v>
      </c>
      <c r="D48" s="35">
        <v>4723655.51</v>
      </c>
      <c r="E48" s="36">
        <f t="shared" si="0"/>
        <v>40.791498359240066</v>
      </c>
    </row>
    <row r="49" spans="1:5" ht="23.25" x14ac:dyDescent="0.25">
      <c r="A49" s="204"/>
      <c r="B49" s="78" t="s">
        <v>59</v>
      </c>
      <c r="C49" s="35">
        <v>10324000</v>
      </c>
      <c r="D49" s="35">
        <v>3691534.06</v>
      </c>
      <c r="E49" s="36">
        <f t="shared" si="0"/>
        <v>35.756819643549015</v>
      </c>
    </row>
    <row r="50" spans="1:5" x14ac:dyDescent="0.25">
      <c r="A50" s="204"/>
      <c r="B50" s="78" t="s">
        <v>60</v>
      </c>
      <c r="C50" s="35">
        <v>56025000</v>
      </c>
      <c r="D50" s="35">
        <v>8777021.9299999997</v>
      </c>
      <c r="E50" s="36">
        <f t="shared" si="0"/>
        <v>15.6662595805444</v>
      </c>
    </row>
    <row r="51" spans="1:5" x14ac:dyDescent="0.25">
      <c r="A51" s="204"/>
      <c r="B51" s="78" t="s">
        <v>61</v>
      </c>
      <c r="C51" s="35">
        <v>17000000</v>
      </c>
      <c r="D51" s="35">
        <v>8479581.9100000001</v>
      </c>
      <c r="E51" s="36">
        <f t="shared" si="0"/>
        <v>49.879893588235298</v>
      </c>
    </row>
    <row r="52" spans="1:5" x14ac:dyDescent="0.25">
      <c r="A52" s="204"/>
      <c r="B52" s="78" t="s">
        <v>62</v>
      </c>
      <c r="C52" s="35">
        <v>678367000</v>
      </c>
      <c r="D52" s="35">
        <v>128906817.42</v>
      </c>
      <c r="E52" s="36">
        <f t="shared" si="0"/>
        <v>19.002518904958528</v>
      </c>
    </row>
    <row r="53" spans="1:5" x14ac:dyDescent="0.25">
      <c r="A53" s="204"/>
      <c r="B53" s="78" t="s">
        <v>43</v>
      </c>
      <c r="C53" s="35">
        <v>250000000</v>
      </c>
      <c r="D53" s="35">
        <v>1204500</v>
      </c>
      <c r="E53" s="36">
        <f t="shared" si="0"/>
        <v>0.48180000000000001</v>
      </c>
    </row>
    <row r="54" spans="1:5" x14ac:dyDescent="0.25">
      <c r="A54" s="204"/>
      <c r="B54" s="78" t="s">
        <v>63</v>
      </c>
      <c r="C54" s="35">
        <v>12450000</v>
      </c>
      <c r="D54" s="35">
        <v>1059843.1499999999</v>
      </c>
      <c r="E54" s="36">
        <f t="shared" si="0"/>
        <v>8.5127963855421687</v>
      </c>
    </row>
    <row r="55" spans="1:5" x14ac:dyDescent="0.25">
      <c r="A55" s="204"/>
      <c r="B55" s="78" t="s">
        <v>64</v>
      </c>
      <c r="C55" s="35">
        <v>25243000</v>
      </c>
      <c r="D55" s="35">
        <v>4528879.45</v>
      </c>
      <c r="E55" s="36">
        <f t="shared" si="0"/>
        <v>17.941130016242127</v>
      </c>
    </row>
    <row r="56" spans="1:5" ht="29.25" customHeight="1" x14ac:dyDescent="0.25">
      <c r="A56" s="204"/>
      <c r="B56" s="78" t="s">
        <v>65</v>
      </c>
      <c r="C56" s="35">
        <v>528000000</v>
      </c>
      <c r="D56" s="35">
        <v>180024375.28</v>
      </c>
      <c r="E56" s="36">
        <f t="shared" si="0"/>
        <v>34.095525621212118</v>
      </c>
    </row>
    <row r="57" spans="1:5" x14ac:dyDescent="0.25">
      <c r="A57" s="204"/>
      <c r="B57" s="78" t="s">
        <v>66</v>
      </c>
      <c r="C57" s="35">
        <v>836266000</v>
      </c>
      <c r="D57" s="35">
        <v>171403880.68000001</v>
      </c>
      <c r="E57" s="36">
        <f t="shared" si="0"/>
        <v>20.496334979540006</v>
      </c>
    </row>
    <row r="58" spans="1:5" x14ac:dyDescent="0.25">
      <c r="A58" s="204"/>
      <c r="B58" s="91" t="s">
        <v>67</v>
      </c>
      <c r="C58" s="35">
        <v>800000</v>
      </c>
      <c r="D58" s="35">
        <v>111778</v>
      </c>
      <c r="E58" s="36">
        <f t="shared" si="0"/>
        <v>13.972250000000001</v>
      </c>
    </row>
    <row r="59" spans="1:5" ht="23.25" x14ac:dyDescent="0.25">
      <c r="A59" s="204"/>
      <c r="B59" s="78" t="s">
        <v>68</v>
      </c>
      <c r="C59" s="35">
        <v>500000</v>
      </c>
      <c r="D59" s="35">
        <v>0</v>
      </c>
      <c r="E59" s="36">
        <f t="shared" si="0"/>
        <v>0</v>
      </c>
    </row>
    <row r="60" spans="1:5" x14ac:dyDescent="0.25">
      <c r="A60" s="204"/>
      <c r="B60" s="78" t="s">
        <v>69</v>
      </c>
      <c r="C60" s="35">
        <v>15500000</v>
      </c>
      <c r="D60" s="35">
        <v>0</v>
      </c>
      <c r="E60" s="36">
        <f t="shared" si="0"/>
        <v>0</v>
      </c>
    </row>
    <row r="61" spans="1:5" x14ac:dyDescent="0.25">
      <c r="A61" s="204"/>
      <c r="B61" s="92" t="s">
        <v>70</v>
      </c>
      <c r="C61" s="39">
        <v>1000000</v>
      </c>
      <c r="D61" s="39">
        <v>495876</v>
      </c>
      <c r="E61" s="40">
        <f t="shared" si="0"/>
        <v>49.587599999999995</v>
      </c>
    </row>
    <row r="62" spans="1:5" ht="15.75" thickBot="1" x14ac:dyDescent="0.3">
      <c r="A62" s="205"/>
      <c r="B62" s="15" t="s">
        <v>71</v>
      </c>
      <c r="C62" s="62">
        <v>594540000</v>
      </c>
      <c r="D62" s="62">
        <v>260103119.55000001</v>
      </c>
      <c r="E62" s="17">
        <f t="shared" si="0"/>
        <v>43.748632480573221</v>
      </c>
    </row>
    <row r="63" spans="1:5" ht="27" customHeight="1" x14ac:dyDescent="0.25">
      <c r="A63" s="93" t="s">
        <v>72</v>
      </c>
      <c r="B63" s="94" t="s">
        <v>73</v>
      </c>
      <c r="C63" s="95">
        <f>SUM(C64:C72)</f>
        <v>62442000</v>
      </c>
      <c r="D63" s="95">
        <f>SUM(D64:D72)</f>
        <v>27390011.350000005</v>
      </c>
      <c r="E63" s="96">
        <f t="shared" si="0"/>
        <v>43.864724624451497</v>
      </c>
    </row>
    <row r="64" spans="1:5" x14ac:dyDescent="0.25">
      <c r="A64" s="97"/>
      <c r="B64" s="91" t="s">
        <v>54</v>
      </c>
      <c r="C64" s="79">
        <v>38597000</v>
      </c>
      <c r="D64" s="79">
        <v>14864287.130000001</v>
      </c>
      <c r="E64" s="98">
        <f t="shared" si="0"/>
        <v>38.511509003290413</v>
      </c>
    </row>
    <row r="65" spans="1:5" x14ac:dyDescent="0.25">
      <c r="A65" s="99"/>
      <c r="B65" s="78" t="s">
        <v>55</v>
      </c>
      <c r="C65" s="35">
        <v>5848000</v>
      </c>
      <c r="D65" s="35">
        <v>2251939.54</v>
      </c>
      <c r="E65" s="36">
        <f t="shared" si="0"/>
        <v>38.507858071135431</v>
      </c>
    </row>
    <row r="66" spans="1:5" x14ac:dyDescent="0.25">
      <c r="A66" s="99"/>
      <c r="B66" s="78" t="s">
        <v>58</v>
      </c>
      <c r="C66" s="35">
        <v>1077000</v>
      </c>
      <c r="D66" s="35">
        <v>402968.39</v>
      </c>
      <c r="E66" s="36">
        <f t="shared" si="0"/>
        <v>37.415820798514396</v>
      </c>
    </row>
    <row r="67" spans="1:5" ht="23.25" x14ac:dyDescent="0.25">
      <c r="A67" s="99"/>
      <c r="B67" s="78" t="s">
        <v>59</v>
      </c>
      <c r="C67" s="35">
        <v>800000</v>
      </c>
      <c r="D67" s="35">
        <v>211268</v>
      </c>
      <c r="E67" s="36">
        <f t="shared" si="0"/>
        <v>26.4085</v>
      </c>
    </row>
    <row r="68" spans="1:5" x14ac:dyDescent="0.25">
      <c r="A68" s="206"/>
      <c r="B68" s="92" t="s">
        <v>60</v>
      </c>
      <c r="C68" s="100">
        <v>20000</v>
      </c>
      <c r="D68" s="100">
        <v>0</v>
      </c>
      <c r="E68" s="36">
        <f t="shared" si="0"/>
        <v>0</v>
      </c>
    </row>
    <row r="69" spans="1:5" x14ac:dyDescent="0.25">
      <c r="A69" s="207"/>
      <c r="B69" s="92" t="s">
        <v>61</v>
      </c>
      <c r="C69" s="100">
        <v>2500000</v>
      </c>
      <c r="D69" s="100">
        <v>1495403.1</v>
      </c>
      <c r="E69" s="36">
        <f t="shared" si="0"/>
        <v>59.816124000000002</v>
      </c>
    </row>
    <row r="70" spans="1:5" x14ac:dyDescent="0.25">
      <c r="A70" s="208"/>
      <c r="B70" s="45" t="s">
        <v>62</v>
      </c>
      <c r="C70" s="101">
        <v>10400000</v>
      </c>
      <c r="D70" s="101">
        <v>8164145.1900000004</v>
      </c>
      <c r="E70" s="40">
        <f t="shared" si="0"/>
        <v>78.501396057692304</v>
      </c>
    </row>
    <row r="71" spans="1:5" x14ac:dyDescent="0.25">
      <c r="A71" s="97"/>
      <c r="B71" s="78" t="s">
        <v>64</v>
      </c>
      <c r="C71" s="35">
        <v>1500000</v>
      </c>
      <c r="D71" s="35">
        <v>0</v>
      </c>
      <c r="E71" s="36">
        <f t="shared" ref="E71:E72" si="3">SUM(D71/C71*100)</f>
        <v>0</v>
      </c>
    </row>
    <row r="72" spans="1:5" ht="15.75" thickBot="1" x14ac:dyDescent="0.3">
      <c r="A72" s="84"/>
      <c r="B72" s="102" t="s">
        <v>74</v>
      </c>
      <c r="C72" s="62">
        <v>1700000</v>
      </c>
      <c r="D72" s="62">
        <v>0</v>
      </c>
      <c r="E72" s="17">
        <f t="shared" si="3"/>
        <v>0</v>
      </c>
    </row>
    <row r="73" spans="1:5" x14ac:dyDescent="0.25">
      <c r="A73" s="31" t="s">
        <v>75</v>
      </c>
      <c r="B73" s="103" t="s">
        <v>76</v>
      </c>
      <c r="C73" s="88">
        <f>SUM(C74:C82)</f>
        <v>160276000</v>
      </c>
      <c r="D73" s="88">
        <f>SUM(D74:D82)</f>
        <v>50268122.009999998</v>
      </c>
      <c r="E73" s="60">
        <f t="shared" si="0"/>
        <v>31.363474263146074</v>
      </c>
    </row>
    <row r="74" spans="1:5" ht="14.25" customHeight="1" x14ac:dyDescent="0.25">
      <c r="A74" s="104"/>
      <c r="B74" s="105" t="s">
        <v>54</v>
      </c>
      <c r="C74" s="79">
        <v>92721000</v>
      </c>
      <c r="D74" s="79">
        <v>32378695.210000001</v>
      </c>
      <c r="E74" s="98">
        <f t="shared" si="0"/>
        <v>34.920562990045404</v>
      </c>
    </row>
    <row r="75" spans="1:5" x14ac:dyDescent="0.25">
      <c r="A75" s="104"/>
      <c r="B75" s="34" t="s">
        <v>55</v>
      </c>
      <c r="C75" s="35">
        <v>13892000</v>
      </c>
      <c r="D75" s="35">
        <v>4905372.43</v>
      </c>
      <c r="E75" s="36">
        <f t="shared" si="0"/>
        <v>35.310771883098184</v>
      </c>
    </row>
    <row r="76" spans="1:5" x14ac:dyDescent="0.25">
      <c r="A76" s="104"/>
      <c r="B76" s="34" t="s">
        <v>58</v>
      </c>
      <c r="C76" s="35">
        <v>1106000</v>
      </c>
      <c r="D76" s="35">
        <v>374416.21</v>
      </c>
      <c r="E76" s="36">
        <f t="shared" si="0"/>
        <v>33.853183544303803</v>
      </c>
    </row>
    <row r="77" spans="1:5" ht="23.25" x14ac:dyDescent="0.25">
      <c r="A77" s="106"/>
      <c r="B77" s="34" t="s">
        <v>59</v>
      </c>
      <c r="C77" s="35">
        <v>22186000</v>
      </c>
      <c r="D77" s="35">
        <v>5277777.4400000004</v>
      </c>
      <c r="E77" s="36">
        <f t="shared" si="0"/>
        <v>23.788774181916526</v>
      </c>
    </row>
    <row r="78" spans="1:5" x14ac:dyDescent="0.25">
      <c r="A78" s="106"/>
      <c r="B78" s="34" t="s">
        <v>60</v>
      </c>
      <c r="C78" s="35">
        <v>24000</v>
      </c>
      <c r="D78" s="35">
        <v>0</v>
      </c>
      <c r="E78" s="36">
        <f t="shared" si="0"/>
        <v>0</v>
      </c>
    </row>
    <row r="79" spans="1:5" x14ac:dyDescent="0.25">
      <c r="A79" s="106"/>
      <c r="B79" s="34" t="s">
        <v>61</v>
      </c>
      <c r="C79" s="35">
        <v>100000</v>
      </c>
      <c r="D79" s="35">
        <v>39413.4</v>
      </c>
      <c r="E79" s="36">
        <f t="shared" si="0"/>
        <v>39.413400000000003</v>
      </c>
    </row>
    <row r="80" spans="1:5" x14ac:dyDescent="0.25">
      <c r="A80" s="107"/>
      <c r="B80" s="34" t="s">
        <v>62</v>
      </c>
      <c r="C80" s="35">
        <v>24300000</v>
      </c>
      <c r="D80" s="35">
        <v>7292447.3200000003</v>
      </c>
      <c r="E80" s="36">
        <f t="shared" si="0"/>
        <v>30.010071275720168</v>
      </c>
    </row>
    <row r="81" spans="1:9" x14ac:dyDescent="0.25">
      <c r="A81" s="97"/>
      <c r="B81" s="78" t="s">
        <v>64</v>
      </c>
      <c r="C81" s="39">
        <v>947000</v>
      </c>
      <c r="D81" s="39">
        <v>0</v>
      </c>
      <c r="E81" s="36">
        <f t="shared" ref="E81:E137" si="4">SUM(D81/C81*100)</f>
        <v>0</v>
      </c>
    </row>
    <row r="82" spans="1:9" ht="15.75" thickBot="1" x14ac:dyDescent="0.3">
      <c r="A82" s="84"/>
      <c r="B82" s="15" t="s">
        <v>69</v>
      </c>
      <c r="C82" s="108">
        <v>5000000</v>
      </c>
      <c r="D82" s="62">
        <v>0</v>
      </c>
      <c r="E82" s="17">
        <f t="shared" si="4"/>
        <v>0</v>
      </c>
    </row>
    <row r="83" spans="1:9" ht="34.5" x14ac:dyDescent="0.25">
      <c r="A83" s="93" t="s">
        <v>27</v>
      </c>
      <c r="B83" s="109" t="s">
        <v>77</v>
      </c>
      <c r="C83" s="95">
        <f>SUM(C84:C95)</f>
        <v>3813040000</v>
      </c>
      <c r="D83" s="95">
        <f>SUM(D84:D95)</f>
        <v>469222570.18000007</v>
      </c>
      <c r="E83" s="96">
        <f t="shared" si="4"/>
        <v>12.305734274489648</v>
      </c>
    </row>
    <row r="84" spans="1:9" ht="16.5" customHeight="1" x14ac:dyDescent="0.25">
      <c r="A84" s="209"/>
      <c r="B84" s="105" t="s">
        <v>54</v>
      </c>
      <c r="C84" s="79">
        <v>307144000</v>
      </c>
      <c r="D84" s="230">
        <v>116050373</v>
      </c>
      <c r="E84" s="98">
        <f t="shared" si="4"/>
        <v>37.78370178157477</v>
      </c>
    </row>
    <row r="85" spans="1:9" x14ac:dyDescent="0.25">
      <c r="A85" s="210"/>
      <c r="B85" s="34" t="s">
        <v>55</v>
      </c>
      <c r="C85" s="35">
        <v>45799000</v>
      </c>
      <c r="D85" s="231">
        <v>17332977.699999999</v>
      </c>
      <c r="E85" s="36">
        <f t="shared" si="4"/>
        <v>37.845755802528437</v>
      </c>
    </row>
    <row r="86" spans="1:9" x14ac:dyDescent="0.25">
      <c r="A86" s="210"/>
      <c r="B86" s="34" t="s">
        <v>58</v>
      </c>
      <c r="C86" s="35">
        <v>4690000</v>
      </c>
      <c r="D86" s="231">
        <v>1474063.21</v>
      </c>
      <c r="E86" s="36">
        <f t="shared" si="4"/>
        <v>31.42991918976546</v>
      </c>
    </row>
    <row r="87" spans="1:9" ht="23.25" x14ac:dyDescent="0.25">
      <c r="A87" s="210"/>
      <c r="B87" s="34" t="s">
        <v>59</v>
      </c>
      <c r="C87" s="35">
        <v>2100000</v>
      </c>
      <c r="D87" s="231">
        <v>584328</v>
      </c>
      <c r="E87" s="36">
        <f t="shared" si="4"/>
        <v>27.825142857142858</v>
      </c>
      <c r="I87" s="110"/>
    </row>
    <row r="88" spans="1:9" x14ac:dyDescent="0.25">
      <c r="A88" s="210"/>
      <c r="B88" s="34" t="s">
        <v>60</v>
      </c>
      <c r="C88" s="35">
        <v>4650000</v>
      </c>
      <c r="D88" s="231">
        <v>1380020.93</v>
      </c>
      <c r="E88" s="36">
        <f t="shared" si="4"/>
        <v>29.677869462365592</v>
      </c>
    </row>
    <row r="89" spans="1:9" x14ac:dyDescent="0.25">
      <c r="A89" s="210"/>
      <c r="B89" s="34" t="s">
        <v>61</v>
      </c>
      <c r="C89" s="35">
        <v>3000000</v>
      </c>
      <c r="D89" s="231">
        <v>850922.22</v>
      </c>
      <c r="E89" s="36">
        <f t="shared" si="4"/>
        <v>28.364073999999999</v>
      </c>
    </row>
    <row r="90" spans="1:9" x14ac:dyDescent="0.25">
      <c r="A90" s="210"/>
      <c r="B90" s="34" t="s">
        <v>62</v>
      </c>
      <c r="C90" s="35">
        <v>46967000</v>
      </c>
      <c r="D90" s="231">
        <v>12905226.77</v>
      </c>
      <c r="E90" s="36">
        <f t="shared" si="4"/>
        <v>27.477221815317137</v>
      </c>
    </row>
    <row r="91" spans="1:9" ht="23.25" x14ac:dyDescent="0.25">
      <c r="A91" s="210"/>
      <c r="B91" s="92" t="s">
        <v>78</v>
      </c>
      <c r="C91" s="35">
        <v>35500000</v>
      </c>
      <c r="D91" s="35">
        <v>0</v>
      </c>
      <c r="E91" s="36">
        <f t="shared" si="4"/>
        <v>0</v>
      </c>
    </row>
    <row r="92" spans="1:9" x14ac:dyDescent="0.25">
      <c r="A92" s="210"/>
      <c r="B92" s="92" t="s">
        <v>7</v>
      </c>
      <c r="C92" s="35">
        <v>3000000</v>
      </c>
      <c r="D92" s="35">
        <v>1500</v>
      </c>
      <c r="E92" s="36">
        <f t="shared" si="4"/>
        <v>0.05</v>
      </c>
    </row>
    <row r="93" spans="1:9" ht="23.25" x14ac:dyDescent="0.25">
      <c r="A93" s="210"/>
      <c r="B93" s="92" t="s">
        <v>68</v>
      </c>
      <c r="C93" s="35">
        <v>59690000</v>
      </c>
      <c r="D93" s="35">
        <v>0</v>
      </c>
      <c r="E93" s="36">
        <f t="shared" si="4"/>
        <v>0</v>
      </c>
    </row>
    <row r="94" spans="1:9" x14ac:dyDescent="0.25">
      <c r="A94" s="210"/>
      <c r="B94" s="111" t="s">
        <v>69</v>
      </c>
      <c r="C94" s="39">
        <v>500000</v>
      </c>
      <c r="D94" s="232">
        <v>0</v>
      </c>
      <c r="E94" s="40">
        <f t="shared" si="4"/>
        <v>0</v>
      </c>
    </row>
    <row r="95" spans="1:9" ht="15.75" thickBot="1" x14ac:dyDescent="0.3">
      <c r="A95" s="211"/>
      <c r="B95" s="26" t="s">
        <v>71</v>
      </c>
      <c r="C95" s="62">
        <v>3300000000</v>
      </c>
      <c r="D95" s="233">
        <v>318643158.35000002</v>
      </c>
      <c r="E95" s="17">
        <f t="shared" si="4"/>
        <v>9.6558532833333341</v>
      </c>
    </row>
    <row r="96" spans="1:9" ht="23.25" x14ac:dyDescent="0.25">
      <c r="A96" s="31" t="s">
        <v>79</v>
      </c>
      <c r="B96" s="76" t="s">
        <v>80</v>
      </c>
      <c r="C96" s="112">
        <f>SUM(C97:C104)</f>
        <v>341455000</v>
      </c>
      <c r="D96" s="66">
        <f>SUM(D97:D104)</f>
        <v>122219274.72000001</v>
      </c>
      <c r="E96" s="60">
        <f t="shared" si="4"/>
        <v>35.793669654859357</v>
      </c>
    </row>
    <row r="97" spans="1:5" x14ac:dyDescent="0.25">
      <c r="A97" s="97"/>
      <c r="B97" s="105" t="s">
        <v>54</v>
      </c>
      <c r="C97" s="79">
        <v>244830000</v>
      </c>
      <c r="D97" s="230">
        <v>94121997.129999995</v>
      </c>
      <c r="E97" s="98">
        <f t="shared" si="4"/>
        <v>38.443816987297311</v>
      </c>
    </row>
    <row r="98" spans="1:5" x14ac:dyDescent="0.25">
      <c r="A98" s="97"/>
      <c r="B98" s="34" t="s">
        <v>55</v>
      </c>
      <c r="C98" s="35">
        <v>37092000</v>
      </c>
      <c r="D98" s="231">
        <v>14259482.529999999</v>
      </c>
      <c r="E98" s="36">
        <f t="shared" si="4"/>
        <v>38.443552598943164</v>
      </c>
    </row>
    <row r="99" spans="1:5" x14ac:dyDescent="0.25">
      <c r="A99" s="97"/>
      <c r="B99" s="34" t="s">
        <v>58</v>
      </c>
      <c r="C99" s="35">
        <v>3433000</v>
      </c>
      <c r="D99" s="231">
        <v>1490647.72</v>
      </c>
      <c r="E99" s="36">
        <f t="shared" si="4"/>
        <v>43.421139528109528</v>
      </c>
    </row>
    <row r="100" spans="1:5" ht="23.25" x14ac:dyDescent="0.25">
      <c r="A100" s="97"/>
      <c r="B100" s="34" t="s">
        <v>59</v>
      </c>
      <c r="C100" s="35">
        <v>1600000</v>
      </c>
      <c r="D100" s="231">
        <v>211268</v>
      </c>
      <c r="E100" s="36">
        <f t="shared" si="4"/>
        <v>13.20425</v>
      </c>
    </row>
    <row r="101" spans="1:5" x14ac:dyDescent="0.25">
      <c r="A101" s="97"/>
      <c r="B101" s="34" t="s">
        <v>60</v>
      </c>
      <c r="C101" s="35">
        <v>24000000</v>
      </c>
      <c r="D101" s="231">
        <v>2014027.29</v>
      </c>
      <c r="E101" s="36">
        <f t="shared" si="4"/>
        <v>8.3917803749999997</v>
      </c>
    </row>
    <row r="102" spans="1:5" x14ac:dyDescent="0.25">
      <c r="A102" s="97"/>
      <c r="B102" s="34" t="s">
        <v>61</v>
      </c>
      <c r="C102" s="35">
        <v>1100000</v>
      </c>
      <c r="D102" s="231">
        <v>174897</v>
      </c>
      <c r="E102" s="36">
        <f t="shared" si="4"/>
        <v>15.899727272727274</v>
      </c>
    </row>
    <row r="103" spans="1:5" x14ac:dyDescent="0.25">
      <c r="A103" s="107"/>
      <c r="B103" s="92" t="s">
        <v>62</v>
      </c>
      <c r="C103" s="39">
        <v>4400000</v>
      </c>
      <c r="D103" s="232">
        <v>1938701.68</v>
      </c>
      <c r="E103" s="36">
        <f t="shared" si="4"/>
        <v>44.061401818181814</v>
      </c>
    </row>
    <row r="104" spans="1:5" ht="15.75" thickBot="1" x14ac:dyDescent="0.3">
      <c r="A104" s="84"/>
      <c r="B104" s="15" t="s">
        <v>7</v>
      </c>
      <c r="C104" s="62">
        <v>25000000</v>
      </c>
      <c r="D104" s="62">
        <v>8008253.3700000001</v>
      </c>
      <c r="E104" s="17">
        <f t="shared" si="4"/>
        <v>32.033013480000001</v>
      </c>
    </row>
    <row r="105" spans="1:5" ht="23.25" x14ac:dyDescent="0.25">
      <c r="A105" s="113">
        <v>4008</v>
      </c>
      <c r="B105" s="76" t="s">
        <v>81</v>
      </c>
      <c r="C105" s="114">
        <f>SUM(C106:C106)</f>
        <v>317000000</v>
      </c>
      <c r="D105" s="114">
        <f>SUM(D106:D106)</f>
        <v>0</v>
      </c>
      <c r="E105" s="60">
        <f t="shared" si="4"/>
        <v>0</v>
      </c>
    </row>
    <row r="106" spans="1:5" ht="15.75" thickBot="1" x14ac:dyDescent="0.3">
      <c r="A106" s="115"/>
      <c r="B106" s="15" t="s">
        <v>70</v>
      </c>
      <c r="C106" s="116">
        <v>317000000</v>
      </c>
      <c r="D106" s="234">
        <v>0</v>
      </c>
      <c r="E106" s="117">
        <f t="shared" si="4"/>
        <v>0</v>
      </c>
    </row>
    <row r="107" spans="1:5" ht="23.25" x14ac:dyDescent="0.25">
      <c r="A107" s="118">
        <v>4009</v>
      </c>
      <c r="B107" s="94" t="s">
        <v>82</v>
      </c>
      <c r="C107" s="119">
        <f>SUM(C108:C109)</f>
        <v>142001000</v>
      </c>
      <c r="D107" s="119">
        <f>SUM(D108:D109)</f>
        <v>5415778.0700000003</v>
      </c>
      <c r="E107" s="96">
        <f t="shared" si="4"/>
        <v>3.8139013598495786</v>
      </c>
    </row>
    <row r="108" spans="1:5" ht="15.75" thickBot="1" x14ac:dyDescent="0.3">
      <c r="A108" s="212"/>
      <c r="B108" s="120" t="s">
        <v>62</v>
      </c>
      <c r="C108" s="121">
        <v>24000000</v>
      </c>
      <c r="D108" s="122">
        <v>5415778.0700000003</v>
      </c>
      <c r="E108" s="36">
        <f t="shared" si="4"/>
        <v>22.565741958333334</v>
      </c>
    </row>
    <row r="109" spans="1:5" ht="15.75" thickBot="1" x14ac:dyDescent="0.3">
      <c r="A109" s="213"/>
      <c r="B109" s="123" t="s">
        <v>70</v>
      </c>
      <c r="C109" s="116">
        <v>118001000</v>
      </c>
      <c r="D109" s="116">
        <v>0</v>
      </c>
      <c r="E109" s="96">
        <f t="shared" si="4"/>
        <v>0</v>
      </c>
    </row>
    <row r="110" spans="1:5" x14ac:dyDescent="0.25">
      <c r="A110" s="118">
        <v>4014</v>
      </c>
      <c r="B110" s="94" t="s">
        <v>83</v>
      </c>
      <c r="C110" s="119">
        <f>SUM(C111:C119)</f>
        <v>330641000</v>
      </c>
      <c r="D110" s="119">
        <f>SUM(D111:D119)</f>
        <v>71536516.349999994</v>
      </c>
      <c r="E110" s="96">
        <f t="shared" si="4"/>
        <v>21.635706506452614</v>
      </c>
    </row>
    <row r="111" spans="1:5" x14ac:dyDescent="0.25">
      <c r="A111" s="214"/>
      <c r="B111" s="92" t="s">
        <v>60</v>
      </c>
      <c r="C111" s="35">
        <v>120000</v>
      </c>
      <c r="D111" s="35">
        <v>0</v>
      </c>
      <c r="E111" s="36">
        <f t="shared" si="4"/>
        <v>0</v>
      </c>
    </row>
    <row r="112" spans="1:5" x14ac:dyDescent="0.25">
      <c r="A112" s="215"/>
      <c r="B112" s="92" t="s">
        <v>61</v>
      </c>
      <c r="C112" s="35">
        <v>360000</v>
      </c>
      <c r="D112" s="35">
        <v>303647.07</v>
      </c>
      <c r="E112" s="36">
        <f t="shared" si="4"/>
        <v>84.346408333333329</v>
      </c>
    </row>
    <row r="113" spans="1:9" x14ac:dyDescent="0.25">
      <c r="A113" s="215"/>
      <c r="B113" s="92" t="s">
        <v>62</v>
      </c>
      <c r="C113" s="35">
        <v>271721000</v>
      </c>
      <c r="D113" s="35">
        <v>59146857.850000001</v>
      </c>
      <c r="E113" s="36">
        <f>SUM(D113/C113*100)</f>
        <v>21.767496016134196</v>
      </c>
    </row>
    <row r="114" spans="1:9" x14ac:dyDescent="0.25">
      <c r="A114" s="215"/>
      <c r="B114" s="120" t="s">
        <v>43</v>
      </c>
      <c r="C114" s="121">
        <v>6000000</v>
      </c>
      <c r="D114" s="122">
        <v>0</v>
      </c>
      <c r="E114" s="36">
        <f t="shared" si="4"/>
        <v>0</v>
      </c>
    </row>
    <row r="115" spans="1:9" x14ac:dyDescent="0.25">
      <c r="A115" s="215"/>
      <c r="B115" s="92" t="s">
        <v>63</v>
      </c>
      <c r="C115" s="35">
        <v>120000</v>
      </c>
      <c r="D115" s="35">
        <v>0</v>
      </c>
      <c r="E115" s="36">
        <f t="shared" si="4"/>
        <v>0</v>
      </c>
    </row>
    <row r="116" spans="1:9" x14ac:dyDescent="0.25">
      <c r="A116" s="215"/>
      <c r="B116" s="92" t="s">
        <v>64</v>
      </c>
      <c r="C116" s="35">
        <v>480000</v>
      </c>
      <c r="D116" s="35">
        <v>0</v>
      </c>
      <c r="E116" s="36">
        <f t="shared" si="4"/>
        <v>0</v>
      </c>
    </row>
    <row r="117" spans="1:9" ht="23.25" x14ac:dyDescent="0.25">
      <c r="A117" s="215"/>
      <c r="B117" s="120" t="s">
        <v>78</v>
      </c>
      <c r="C117" s="121">
        <v>600000</v>
      </c>
      <c r="D117" s="121">
        <v>0</v>
      </c>
      <c r="E117" s="36">
        <f t="shared" si="4"/>
        <v>0</v>
      </c>
    </row>
    <row r="118" spans="1:9" x14ac:dyDescent="0.25">
      <c r="A118" s="215"/>
      <c r="B118" s="120" t="s">
        <v>69</v>
      </c>
      <c r="C118" s="121">
        <v>26640000</v>
      </c>
      <c r="D118" s="121">
        <v>0</v>
      </c>
      <c r="E118" s="36">
        <f t="shared" si="4"/>
        <v>0</v>
      </c>
    </row>
    <row r="119" spans="1:9" ht="15.75" thickBot="1" x14ac:dyDescent="0.3">
      <c r="A119" s="215"/>
      <c r="B119" s="124" t="s">
        <v>70</v>
      </c>
      <c r="C119" s="125">
        <v>24600000</v>
      </c>
      <c r="D119" s="125">
        <v>12086011.43</v>
      </c>
      <c r="E119" s="36">
        <f t="shared" si="4"/>
        <v>49.130127764227645</v>
      </c>
    </row>
    <row r="120" spans="1:9" ht="23.25" x14ac:dyDescent="0.25">
      <c r="A120" s="113">
        <v>5014</v>
      </c>
      <c r="B120" s="126" t="s">
        <v>84</v>
      </c>
      <c r="C120" s="127">
        <f>SUM(C121:C122)</f>
        <v>2000000000</v>
      </c>
      <c r="D120" s="127">
        <f>SUM(D121:D122)</f>
        <v>576249992.27999997</v>
      </c>
      <c r="E120" s="96">
        <f t="shared" si="4"/>
        <v>28.812499613999996</v>
      </c>
    </row>
    <row r="121" spans="1:9" x14ac:dyDescent="0.25">
      <c r="A121" s="128"/>
      <c r="B121" s="129" t="s">
        <v>62</v>
      </c>
      <c r="C121" s="130">
        <v>1881000000</v>
      </c>
      <c r="D121" s="130">
        <v>576249992.27999997</v>
      </c>
      <c r="E121" s="98">
        <f t="shared" si="4"/>
        <v>30.635299961722485</v>
      </c>
    </row>
    <row r="122" spans="1:9" ht="15.75" thickBot="1" x14ac:dyDescent="0.3">
      <c r="A122" s="128"/>
      <c r="B122" s="45" t="s">
        <v>69</v>
      </c>
      <c r="C122" s="125">
        <v>119000000</v>
      </c>
      <c r="D122" s="125">
        <v>0</v>
      </c>
      <c r="E122" s="131">
        <f t="shared" si="4"/>
        <v>0</v>
      </c>
    </row>
    <row r="123" spans="1:9" ht="15.75" thickBot="1" x14ac:dyDescent="0.3">
      <c r="A123" s="132">
        <v>5015</v>
      </c>
      <c r="B123" s="133" t="s">
        <v>85</v>
      </c>
      <c r="C123" s="134">
        <f>SUM(C124:C126)</f>
        <v>192001000</v>
      </c>
      <c r="D123" s="134">
        <f>SUM(D124:D126)</f>
        <v>39743400</v>
      </c>
      <c r="E123" s="135">
        <f t="shared" si="4"/>
        <v>20.699579689689116</v>
      </c>
    </row>
    <row r="124" spans="1:9" x14ac:dyDescent="0.25">
      <c r="A124" s="128"/>
      <c r="B124" s="136" t="s">
        <v>62</v>
      </c>
      <c r="C124" s="137">
        <v>99000000</v>
      </c>
      <c r="D124" s="130">
        <v>39743400</v>
      </c>
      <c r="E124" s="98">
        <f t="shared" si="4"/>
        <v>40.144848484848481</v>
      </c>
      <c r="I124" s="138"/>
    </row>
    <row r="125" spans="1:9" x14ac:dyDescent="0.25">
      <c r="A125" s="128"/>
      <c r="B125" s="120" t="s">
        <v>69</v>
      </c>
      <c r="C125" s="121">
        <v>1000</v>
      </c>
      <c r="D125" s="235">
        <v>0</v>
      </c>
      <c r="E125" s="98">
        <f t="shared" si="4"/>
        <v>0</v>
      </c>
      <c r="I125" s="138"/>
    </row>
    <row r="126" spans="1:9" ht="15.75" thickBot="1" x14ac:dyDescent="0.3">
      <c r="A126" s="84"/>
      <c r="B126" s="15" t="s">
        <v>70</v>
      </c>
      <c r="C126" s="116">
        <v>93000000</v>
      </c>
      <c r="D126" s="116">
        <v>0</v>
      </c>
      <c r="E126" s="17">
        <f t="shared" si="4"/>
        <v>0</v>
      </c>
    </row>
    <row r="127" spans="1:9" x14ac:dyDescent="0.25">
      <c r="A127" s="139">
        <v>5016</v>
      </c>
      <c r="B127" s="94" t="s">
        <v>86</v>
      </c>
      <c r="C127" s="140">
        <f>SUM(C128:C128)</f>
        <v>65000000</v>
      </c>
      <c r="D127" s="119">
        <f>SUM(D128:D128)</f>
        <v>23720353.550000001</v>
      </c>
      <c r="E127" s="96">
        <f t="shared" si="4"/>
        <v>36.492851615384616</v>
      </c>
    </row>
    <row r="128" spans="1:9" ht="15.75" thickBot="1" x14ac:dyDescent="0.3">
      <c r="A128" s="141"/>
      <c r="B128" s="123" t="s">
        <v>62</v>
      </c>
      <c r="C128" s="116">
        <v>65000000</v>
      </c>
      <c r="D128" s="142">
        <v>23720353.550000001</v>
      </c>
      <c r="E128" s="17">
        <f t="shared" si="4"/>
        <v>36.492851615384616</v>
      </c>
    </row>
    <row r="129" spans="1:5" ht="23.25" x14ac:dyDescent="0.25">
      <c r="A129" s="143">
        <v>5017</v>
      </c>
      <c r="B129" s="87" t="s">
        <v>87</v>
      </c>
      <c r="C129" s="114">
        <f>SUM(C130:C132)</f>
        <v>2048001000</v>
      </c>
      <c r="D129" s="114">
        <f>SUM(D130:D132)</f>
        <v>282989225.75999999</v>
      </c>
      <c r="E129" s="60">
        <f t="shared" si="4"/>
        <v>13.817826542076883</v>
      </c>
    </row>
    <row r="130" spans="1:5" x14ac:dyDescent="0.25">
      <c r="A130" s="107"/>
      <c r="B130" s="120" t="s">
        <v>62</v>
      </c>
      <c r="C130" s="122">
        <v>434000000</v>
      </c>
      <c r="D130" s="137">
        <v>98971625.760000005</v>
      </c>
      <c r="E130" s="98">
        <f t="shared" si="4"/>
        <v>22.804522064516132</v>
      </c>
    </row>
    <row r="131" spans="1:5" x14ac:dyDescent="0.25">
      <c r="A131" s="107"/>
      <c r="B131" s="92" t="s">
        <v>69</v>
      </c>
      <c r="C131" s="144">
        <v>1000</v>
      </c>
      <c r="D131" s="125">
        <v>0</v>
      </c>
      <c r="E131" s="36">
        <f t="shared" si="4"/>
        <v>0</v>
      </c>
    </row>
    <row r="132" spans="1:5" ht="15.75" thickBot="1" x14ac:dyDescent="0.3">
      <c r="A132" s="145"/>
      <c r="B132" s="85" t="s">
        <v>70</v>
      </c>
      <c r="C132" s="146">
        <v>1614000000</v>
      </c>
      <c r="D132" s="116">
        <v>184017600</v>
      </c>
      <c r="E132" s="17">
        <f t="shared" si="4"/>
        <v>11.401338289962826</v>
      </c>
    </row>
    <row r="133" spans="1:5" x14ac:dyDescent="0.25">
      <c r="A133" s="143">
        <v>5018</v>
      </c>
      <c r="B133" s="87" t="s">
        <v>88</v>
      </c>
      <c r="C133" s="114">
        <f>SUM(C134:C134)</f>
        <v>20000000</v>
      </c>
      <c r="D133" s="147">
        <f>SUM(D134:D134)</f>
        <v>0</v>
      </c>
      <c r="E133" s="60">
        <f t="shared" si="4"/>
        <v>0</v>
      </c>
    </row>
    <row r="134" spans="1:5" ht="15.75" thickBot="1" x14ac:dyDescent="0.3">
      <c r="A134" s="145"/>
      <c r="B134" s="15" t="s">
        <v>70</v>
      </c>
      <c r="C134" s="148">
        <v>20000000</v>
      </c>
      <c r="D134" s="86">
        <v>0</v>
      </c>
      <c r="E134" s="117">
        <f t="shared" si="4"/>
        <v>0</v>
      </c>
    </row>
    <row r="135" spans="1:5" ht="23.25" x14ac:dyDescent="0.25">
      <c r="A135" s="149">
        <v>5020</v>
      </c>
      <c r="B135" s="76" t="s">
        <v>89</v>
      </c>
      <c r="C135" s="114">
        <f>SUM(C136:C136)</f>
        <v>453000000</v>
      </c>
      <c r="D135" s="147">
        <f>SUM(D136:D136)</f>
        <v>0</v>
      </c>
      <c r="E135" s="60">
        <f t="shared" si="4"/>
        <v>0</v>
      </c>
    </row>
    <row r="136" spans="1:5" ht="15.75" thickBot="1" x14ac:dyDescent="0.3">
      <c r="A136" s="84"/>
      <c r="B136" s="150" t="s">
        <v>70</v>
      </c>
      <c r="C136" s="116">
        <v>453000000</v>
      </c>
      <c r="D136" s="116">
        <v>0</v>
      </c>
      <c r="E136" s="17">
        <f t="shared" si="4"/>
        <v>0</v>
      </c>
    </row>
    <row r="137" spans="1:5" ht="23.25" x14ac:dyDescent="0.25">
      <c r="A137" s="113">
        <v>5021</v>
      </c>
      <c r="B137" s="126" t="s">
        <v>90</v>
      </c>
      <c r="C137" s="140">
        <f>SUM(C138:C139)</f>
        <v>65000000</v>
      </c>
      <c r="D137" s="140">
        <f>SUM(D138:D139)</f>
        <v>15439595.699999999</v>
      </c>
      <c r="E137" s="96">
        <f t="shared" si="4"/>
        <v>23.753224153846155</v>
      </c>
    </row>
    <row r="138" spans="1:5" x14ac:dyDescent="0.25">
      <c r="A138" s="151"/>
      <c r="B138" s="152" t="s">
        <v>22</v>
      </c>
      <c r="C138" s="153">
        <v>15000000</v>
      </c>
      <c r="D138" s="153">
        <v>11517839.699999999</v>
      </c>
      <c r="E138" s="131">
        <f>SUM(D138/C138*100)</f>
        <v>76.785597999999993</v>
      </c>
    </row>
    <row r="139" spans="1:5" ht="15.75" thickBot="1" x14ac:dyDescent="0.3">
      <c r="A139" s="115"/>
      <c r="B139" s="85" t="s">
        <v>69</v>
      </c>
      <c r="C139" s="154">
        <v>50000000</v>
      </c>
      <c r="D139" s="154">
        <v>3921756</v>
      </c>
      <c r="E139" s="117">
        <f>SUM(D139/C139*100)</f>
        <v>7.8435119999999996</v>
      </c>
    </row>
    <row r="140" spans="1:5" ht="23.25" x14ac:dyDescent="0.25">
      <c r="A140" s="113">
        <v>5022</v>
      </c>
      <c r="B140" s="126" t="s">
        <v>91</v>
      </c>
      <c r="C140" s="140">
        <f>SUM(C141:C141)</f>
        <v>93000000</v>
      </c>
      <c r="D140" s="140">
        <f>SUM(D141:D141)</f>
        <v>22761290.329999998</v>
      </c>
      <c r="E140" s="96">
        <f t="shared" ref="E140:E155" si="5">SUM(D140/C140*100)</f>
        <v>24.474505731182795</v>
      </c>
    </row>
    <row r="141" spans="1:5" ht="15.75" thickBot="1" x14ac:dyDescent="0.3">
      <c r="A141" s="155"/>
      <c r="B141" s="123" t="s">
        <v>62</v>
      </c>
      <c r="C141" s="142">
        <v>93000000</v>
      </c>
      <c r="D141" s="142">
        <v>22761290.329999998</v>
      </c>
      <c r="E141" s="156">
        <f t="shared" si="5"/>
        <v>24.474505731182795</v>
      </c>
    </row>
    <row r="142" spans="1:5" x14ac:dyDescent="0.25">
      <c r="A142" s="149">
        <v>5028</v>
      </c>
      <c r="B142" s="76" t="s">
        <v>92</v>
      </c>
      <c r="C142" s="147">
        <f>C143</f>
        <v>1000000</v>
      </c>
      <c r="D142" s="147">
        <f>D143</f>
        <v>0</v>
      </c>
      <c r="E142" s="60">
        <f t="shared" si="5"/>
        <v>0</v>
      </c>
    </row>
    <row r="143" spans="1:5" ht="15.75" thickBot="1" x14ac:dyDescent="0.3">
      <c r="A143" s="155"/>
      <c r="B143" s="150" t="s">
        <v>70</v>
      </c>
      <c r="C143" s="86">
        <v>1000000</v>
      </c>
      <c r="D143" s="86">
        <v>0</v>
      </c>
      <c r="E143" s="17">
        <f t="shared" si="5"/>
        <v>0</v>
      </c>
    </row>
    <row r="144" spans="1:5" ht="23.25" x14ac:dyDescent="0.25">
      <c r="A144" s="118">
        <v>7095</v>
      </c>
      <c r="B144" s="157" t="s">
        <v>93</v>
      </c>
      <c r="C144" s="158">
        <f>SUM(C145:C153)</f>
        <v>98781000</v>
      </c>
      <c r="D144" s="158">
        <f>SUM(D145:D153)</f>
        <v>23700735.16</v>
      </c>
      <c r="E144" s="159">
        <f t="shared" si="5"/>
        <v>23.993212419392393</v>
      </c>
    </row>
    <row r="145" spans="1:8" x14ac:dyDescent="0.25">
      <c r="A145" s="214"/>
      <c r="B145" s="92" t="s">
        <v>60</v>
      </c>
      <c r="C145" s="35">
        <v>838000</v>
      </c>
      <c r="D145" s="35">
        <v>0</v>
      </c>
      <c r="E145" s="160">
        <f t="shared" si="5"/>
        <v>0</v>
      </c>
    </row>
    <row r="146" spans="1:8" x14ac:dyDescent="0.25">
      <c r="A146" s="215"/>
      <c r="B146" s="92" t="s">
        <v>61</v>
      </c>
      <c r="C146" s="35">
        <v>3185000</v>
      </c>
      <c r="D146" s="35">
        <v>0</v>
      </c>
      <c r="E146" s="160">
        <f t="shared" si="5"/>
        <v>0</v>
      </c>
    </row>
    <row r="147" spans="1:8" x14ac:dyDescent="0.25">
      <c r="A147" s="215"/>
      <c r="B147" s="92" t="s">
        <v>62</v>
      </c>
      <c r="C147" s="35">
        <v>91576000</v>
      </c>
      <c r="D147" s="35">
        <v>23700735.16</v>
      </c>
      <c r="E147" s="160">
        <f t="shared" si="5"/>
        <v>25.880946055735127</v>
      </c>
    </row>
    <row r="148" spans="1:8" x14ac:dyDescent="0.25">
      <c r="A148" s="215"/>
      <c r="B148" s="120" t="s">
        <v>43</v>
      </c>
      <c r="C148" s="121">
        <v>472000</v>
      </c>
      <c r="D148" s="122">
        <v>0</v>
      </c>
      <c r="E148" s="160">
        <f t="shared" si="5"/>
        <v>0</v>
      </c>
    </row>
    <row r="149" spans="1:8" x14ac:dyDescent="0.25">
      <c r="A149" s="215"/>
      <c r="B149" s="92" t="s">
        <v>63</v>
      </c>
      <c r="C149" s="35">
        <v>236000</v>
      </c>
      <c r="D149" s="35">
        <v>0</v>
      </c>
      <c r="E149" s="160">
        <f t="shared" si="5"/>
        <v>0</v>
      </c>
    </row>
    <row r="150" spans="1:8" x14ac:dyDescent="0.25">
      <c r="A150" s="215"/>
      <c r="B150" s="92" t="s">
        <v>64</v>
      </c>
      <c r="C150" s="35">
        <v>991000</v>
      </c>
      <c r="D150" s="35">
        <v>0</v>
      </c>
      <c r="E150" s="160">
        <f t="shared" si="5"/>
        <v>0</v>
      </c>
    </row>
    <row r="151" spans="1:8" ht="23.25" x14ac:dyDescent="0.25">
      <c r="A151" s="215"/>
      <c r="B151" s="120" t="s">
        <v>78</v>
      </c>
      <c r="C151" s="121">
        <v>397000</v>
      </c>
      <c r="D151" s="121">
        <v>0</v>
      </c>
      <c r="E151" s="160">
        <f t="shared" si="5"/>
        <v>0</v>
      </c>
    </row>
    <row r="152" spans="1:8" x14ac:dyDescent="0.25">
      <c r="A152" s="215"/>
      <c r="B152" s="120" t="s">
        <v>69</v>
      </c>
      <c r="C152" s="121">
        <v>920000</v>
      </c>
      <c r="D152" s="121">
        <v>0</v>
      </c>
      <c r="E152" s="160">
        <f t="shared" si="5"/>
        <v>0</v>
      </c>
    </row>
    <row r="153" spans="1:8" ht="15.75" thickBot="1" x14ac:dyDescent="0.3">
      <c r="A153" s="216"/>
      <c r="B153" s="123" t="s">
        <v>70</v>
      </c>
      <c r="C153" s="116">
        <v>166000</v>
      </c>
      <c r="D153" s="116">
        <v>0</v>
      </c>
      <c r="E153" s="161">
        <f t="shared" si="5"/>
        <v>0</v>
      </c>
    </row>
    <row r="154" spans="1:8" x14ac:dyDescent="0.25">
      <c r="A154" s="149">
        <v>7096</v>
      </c>
      <c r="B154" s="76" t="s">
        <v>94</v>
      </c>
      <c r="C154" s="147">
        <f>C155</f>
        <v>4500000000</v>
      </c>
      <c r="D154" s="147">
        <f>D155</f>
        <v>0</v>
      </c>
      <c r="E154" s="60">
        <f t="shared" si="5"/>
        <v>0</v>
      </c>
    </row>
    <row r="155" spans="1:8" ht="15.75" thickBot="1" x14ac:dyDescent="0.3">
      <c r="A155" s="155"/>
      <c r="B155" s="150" t="s">
        <v>95</v>
      </c>
      <c r="C155" s="86">
        <v>4500000000</v>
      </c>
      <c r="D155" s="86">
        <v>0</v>
      </c>
      <c r="E155" s="17">
        <f t="shared" si="5"/>
        <v>0</v>
      </c>
    </row>
    <row r="156" spans="1:8" s="162" customFormat="1" ht="26.25" thickBot="1" x14ac:dyDescent="0.3">
      <c r="A156" s="75">
        <v>2302</v>
      </c>
      <c r="B156" s="6" t="s">
        <v>96</v>
      </c>
      <c r="C156" s="20">
        <f>C157</f>
        <v>87796000</v>
      </c>
      <c r="D156" s="20">
        <f>D157</f>
        <v>29839800.190000001</v>
      </c>
      <c r="E156" s="8">
        <f>D156/C156*100</f>
        <v>33.987653412456147</v>
      </c>
    </row>
    <row r="157" spans="1:8" x14ac:dyDescent="0.25">
      <c r="A157" s="93" t="s">
        <v>41</v>
      </c>
      <c r="B157" s="94" t="s">
        <v>97</v>
      </c>
      <c r="C157" s="95">
        <f>SUM(C158:C164)</f>
        <v>87796000</v>
      </c>
      <c r="D157" s="95">
        <f>SUM(D158:D163)</f>
        <v>29839800.190000001</v>
      </c>
      <c r="E157" s="163">
        <f t="shared" ref="E157:E186" si="6">SUM(D157/C157*100)</f>
        <v>33.987653412456147</v>
      </c>
    </row>
    <row r="158" spans="1:8" x14ac:dyDescent="0.25">
      <c r="A158" s="164"/>
      <c r="B158" s="78" t="s">
        <v>54</v>
      </c>
      <c r="C158" s="121">
        <v>62199000</v>
      </c>
      <c r="D158" s="35">
        <v>24780508.960000001</v>
      </c>
      <c r="E158" s="80">
        <f t="shared" si="6"/>
        <v>39.84068708500137</v>
      </c>
    </row>
    <row r="159" spans="1:8" x14ac:dyDescent="0.25">
      <c r="A159" s="97"/>
      <c r="B159" s="92" t="s">
        <v>55</v>
      </c>
      <c r="C159" s="121">
        <v>9424000</v>
      </c>
      <c r="D159" s="35">
        <v>3754247.18</v>
      </c>
      <c r="E159" s="80">
        <f>SUM(D159/C159*100)</f>
        <v>39.837088073005091</v>
      </c>
    </row>
    <row r="160" spans="1:8" x14ac:dyDescent="0.25">
      <c r="A160" s="165"/>
      <c r="B160" s="78" t="s">
        <v>58</v>
      </c>
      <c r="C160" s="166">
        <v>928000</v>
      </c>
      <c r="D160" s="166">
        <v>217240.01</v>
      </c>
      <c r="E160" s="80">
        <f t="shared" si="6"/>
        <v>23.409483836206899</v>
      </c>
      <c r="H160" s="138"/>
    </row>
    <row r="161" spans="1:5" ht="23.25" x14ac:dyDescent="0.25">
      <c r="A161" s="165"/>
      <c r="B161" s="78" t="s">
        <v>59</v>
      </c>
      <c r="C161" s="166">
        <v>992000</v>
      </c>
      <c r="D161" s="166">
        <v>373060</v>
      </c>
      <c r="E161" s="80">
        <f t="shared" si="6"/>
        <v>37.60685483870968</v>
      </c>
    </row>
    <row r="162" spans="1:5" x14ac:dyDescent="0.25">
      <c r="A162" s="167"/>
      <c r="B162" s="78" t="s">
        <v>61</v>
      </c>
      <c r="C162" s="121">
        <v>2000000</v>
      </c>
      <c r="D162" s="121">
        <v>0</v>
      </c>
      <c r="E162" s="80">
        <f t="shared" si="6"/>
        <v>0</v>
      </c>
    </row>
    <row r="163" spans="1:5" x14ac:dyDescent="0.25">
      <c r="A163" s="167"/>
      <c r="B163" s="92" t="s">
        <v>62</v>
      </c>
      <c r="C163" s="121">
        <v>12000000</v>
      </c>
      <c r="D163" s="121">
        <v>714744.04</v>
      </c>
      <c r="E163" s="80">
        <f>SUM(D163/C163*100)</f>
        <v>5.9562003333333333</v>
      </c>
    </row>
    <row r="164" spans="1:5" ht="15.75" thickBot="1" x14ac:dyDescent="0.3">
      <c r="A164" s="168"/>
      <c r="B164" s="169" t="s">
        <v>98</v>
      </c>
      <c r="C164" s="116">
        <v>253000</v>
      </c>
      <c r="D164" s="236">
        <v>0</v>
      </c>
      <c r="E164" s="161">
        <f>SUM(D164/C164*100)</f>
        <v>0</v>
      </c>
    </row>
    <row r="165" spans="1:5" s="9" customFormat="1" ht="26.25" thickBot="1" x14ac:dyDescent="0.3">
      <c r="A165" s="170">
        <v>2303</v>
      </c>
      <c r="B165" s="171" t="s">
        <v>99</v>
      </c>
      <c r="C165" s="172">
        <f>C166</f>
        <v>45730000</v>
      </c>
      <c r="D165" s="172">
        <f>D166</f>
        <v>15785937.310000001</v>
      </c>
      <c r="E165" s="173">
        <f>D165/C165*100</f>
        <v>34.519871659741966</v>
      </c>
    </row>
    <row r="166" spans="1:5" x14ac:dyDescent="0.25">
      <c r="A166" s="31" t="s">
        <v>41</v>
      </c>
      <c r="B166" s="87" t="s">
        <v>100</v>
      </c>
      <c r="C166" s="88">
        <f>SUM(C167:C172)</f>
        <v>45730000</v>
      </c>
      <c r="D166" s="88">
        <f>SUM(D167:D172)</f>
        <v>15785937.310000001</v>
      </c>
      <c r="E166" s="24">
        <f t="shared" si="6"/>
        <v>34.519871659741966</v>
      </c>
    </row>
    <row r="167" spans="1:5" x14ac:dyDescent="0.25">
      <c r="A167" s="97"/>
      <c r="B167" s="92" t="s">
        <v>54</v>
      </c>
      <c r="C167" s="35">
        <v>35852000</v>
      </c>
      <c r="D167" s="35">
        <v>13188308.07</v>
      </c>
      <c r="E167" s="36">
        <f t="shared" si="6"/>
        <v>36.785418024099073</v>
      </c>
    </row>
    <row r="168" spans="1:5" x14ac:dyDescent="0.25">
      <c r="A168" s="165"/>
      <c r="B168" s="92" t="s">
        <v>55</v>
      </c>
      <c r="C168" s="174">
        <v>5432000</v>
      </c>
      <c r="D168" s="174">
        <v>1998028.74</v>
      </c>
      <c r="E168" s="36">
        <f t="shared" si="6"/>
        <v>36.782561487481594</v>
      </c>
    </row>
    <row r="169" spans="1:5" x14ac:dyDescent="0.25">
      <c r="A169" s="97"/>
      <c r="B169" s="92" t="s">
        <v>58</v>
      </c>
      <c r="C169" s="121">
        <v>422000</v>
      </c>
      <c r="D169" s="35">
        <v>94522.87</v>
      </c>
      <c r="E169" s="36">
        <f t="shared" si="6"/>
        <v>22.398784360189573</v>
      </c>
    </row>
    <row r="170" spans="1:5" ht="23.25" x14ac:dyDescent="0.25">
      <c r="A170" s="97"/>
      <c r="B170" s="78" t="s">
        <v>101</v>
      </c>
      <c r="C170" s="121">
        <v>524000</v>
      </c>
      <c r="D170" s="35">
        <v>0</v>
      </c>
      <c r="E170" s="36">
        <f t="shared" si="6"/>
        <v>0</v>
      </c>
    </row>
    <row r="171" spans="1:5" x14ac:dyDescent="0.25">
      <c r="A171" s="97"/>
      <c r="B171" s="92" t="s">
        <v>61</v>
      </c>
      <c r="C171" s="121">
        <v>2000000</v>
      </c>
      <c r="D171" s="35">
        <v>505077.63</v>
      </c>
      <c r="E171" s="36">
        <f t="shared" si="6"/>
        <v>25.253881500000002</v>
      </c>
    </row>
    <row r="172" spans="1:5" ht="15.75" thickBot="1" x14ac:dyDescent="0.3">
      <c r="A172" s="97"/>
      <c r="B172" s="175" t="s">
        <v>62</v>
      </c>
      <c r="C172" s="125">
        <v>1500000</v>
      </c>
      <c r="D172" s="39">
        <v>0</v>
      </c>
      <c r="E172" s="40">
        <f t="shared" si="6"/>
        <v>0</v>
      </c>
    </row>
    <row r="173" spans="1:5" s="177" customFormat="1" ht="22.5" customHeight="1" thickBot="1" x14ac:dyDescent="0.3">
      <c r="A173" s="75">
        <v>2402</v>
      </c>
      <c r="B173" s="176" t="s">
        <v>102</v>
      </c>
      <c r="C173" s="29">
        <f>C174+C180+C182+C184</f>
        <v>46539095000</v>
      </c>
      <c r="D173" s="29">
        <f>D174+D180+D182+D184</f>
        <v>948286208.52999997</v>
      </c>
      <c r="E173" s="8">
        <f>D173/C173*100</f>
        <v>2.0376120518243854</v>
      </c>
    </row>
    <row r="174" spans="1:5" ht="23.25" x14ac:dyDescent="0.25">
      <c r="A174" s="178">
        <v>4002</v>
      </c>
      <c r="B174" s="76" t="s">
        <v>103</v>
      </c>
      <c r="C174" s="114">
        <f>SUM(C175:C179)</f>
        <v>2852008000</v>
      </c>
      <c r="D174" s="114">
        <f>SUM(D175:D178)</f>
        <v>0</v>
      </c>
      <c r="E174" s="60">
        <f t="shared" si="6"/>
        <v>0</v>
      </c>
    </row>
    <row r="175" spans="1:5" x14ac:dyDescent="0.25">
      <c r="A175" s="179"/>
      <c r="B175" s="92" t="s">
        <v>62</v>
      </c>
      <c r="C175" s="121">
        <v>34304000</v>
      </c>
      <c r="D175" s="35">
        <v>0</v>
      </c>
      <c r="E175" s="36">
        <f t="shared" si="6"/>
        <v>0</v>
      </c>
    </row>
    <row r="176" spans="1:5" ht="23.25" x14ac:dyDescent="0.25">
      <c r="A176" s="179"/>
      <c r="B176" s="152" t="s">
        <v>78</v>
      </c>
      <c r="C176" s="121">
        <v>30000000</v>
      </c>
      <c r="D176" s="35">
        <v>0</v>
      </c>
      <c r="E176" s="36">
        <f t="shared" si="6"/>
        <v>0</v>
      </c>
    </row>
    <row r="177" spans="1:8" ht="23.25" x14ac:dyDescent="0.25">
      <c r="A177" s="179"/>
      <c r="B177" s="92" t="s">
        <v>68</v>
      </c>
      <c r="C177" s="121">
        <v>1082329000</v>
      </c>
      <c r="D177" s="35">
        <v>0</v>
      </c>
      <c r="E177" s="36">
        <f t="shared" si="6"/>
        <v>0</v>
      </c>
    </row>
    <row r="178" spans="1:8" x14ac:dyDescent="0.25">
      <c r="A178" s="180"/>
      <c r="B178" s="45" t="s">
        <v>19</v>
      </c>
      <c r="C178" s="125">
        <v>705374000</v>
      </c>
      <c r="D178" s="39">
        <v>0</v>
      </c>
      <c r="E178" s="40">
        <f>SUM(D178/C178*100)</f>
        <v>0</v>
      </c>
    </row>
    <row r="179" spans="1:8" s="182" customFormat="1" ht="12" thickBot="1" x14ac:dyDescent="0.25">
      <c r="A179" s="181"/>
      <c r="B179" s="169" t="s">
        <v>74</v>
      </c>
      <c r="C179" s="116">
        <v>1000001000</v>
      </c>
      <c r="D179" s="62">
        <v>0</v>
      </c>
      <c r="E179" s="17">
        <f>SUM(D179/C179*100)</f>
        <v>0</v>
      </c>
    </row>
    <row r="180" spans="1:8" x14ac:dyDescent="0.25">
      <c r="A180" s="31" t="s">
        <v>10</v>
      </c>
      <c r="B180" s="183" t="s">
        <v>104</v>
      </c>
      <c r="C180" s="184">
        <f>C181</f>
        <v>27736086000</v>
      </c>
      <c r="D180" s="237">
        <v>0</v>
      </c>
      <c r="E180" s="60">
        <f t="shared" si="6"/>
        <v>0</v>
      </c>
    </row>
    <row r="181" spans="1:8" x14ac:dyDescent="0.25">
      <c r="A181" s="71"/>
      <c r="B181" s="45" t="s">
        <v>105</v>
      </c>
      <c r="C181" s="125">
        <v>27736086000</v>
      </c>
      <c r="D181" s="39">
        <v>0</v>
      </c>
      <c r="E181" s="131">
        <f t="shared" si="6"/>
        <v>0</v>
      </c>
    </row>
    <row r="182" spans="1:8" x14ac:dyDescent="0.25">
      <c r="A182" s="71" t="s">
        <v>34</v>
      </c>
      <c r="B182" s="185" t="s">
        <v>106</v>
      </c>
      <c r="C182" s="186">
        <f>C183</f>
        <v>2000000</v>
      </c>
      <c r="D182" s="73">
        <f>D183</f>
        <v>0</v>
      </c>
      <c r="E182" s="160">
        <f t="shared" si="6"/>
        <v>0</v>
      </c>
    </row>
    <row r="183" spans="1:8" ht="15.75" thickBot="1" x14ac:dyDescent="0.3">
      <c r="A183" s="187"/>
      <c r="B183" s="45" t="s">
        <v>107</v>
      </c>
      <c r="C183" s="125">
        <v>2000000</v>
      </c>
      <c r="D183" s="39">
        <v>0</v>
      </c>
      <c r="E183" s="40">
        <f t="shared" si="6"/>
        <v>0</v>
      </c>
    </row>
    <row r="184" spans="1:8" x14ac:dyDescent="0.25">
      <c r="A184" s="188">
        <v>4001</v>
      </c>
      <c r="B184" s="189" t="s">
        <v>108</v>
      </c>
      <c r="C184" s="190">
        <f>C186+C185</f>
        <v>15949001000</v>
      </c>
      <c r="D184" s="190">
        <f>D186+D185</f>
        <v>948286208.52999997</v>
      </c>
      <c r="E184" s="96">
        <f t="shared" si="6"/>
        <v>5.945740479482069</v>
      </c>
    </row>
    <row r="185" spans="1:8" x14ac:dyDescent="0.25">
      <c r="A185" s="71"/>
      <c r="B185" s="92" t="s">
        <v>109</v>
      </c>
      <c r="C185" s="121">
        <v>949001000</v>
      </c>
      <c r="D185" s="35">
        <v>948286208.52999997</v>
      </c>
      <c r="E185" s="191">
        <f t="shared" si="6"/>
        <v>99.924679587271243</v>
      </c>
    </row>
    <row r="186" spans="1:8" ht="15.75" thickBot="1" x14ac:dyDescent="0.3">
      <c r="A186" s="89"/>
      <c r="B186" s="85" t="s">
        <v>110</v>
      </c>
      <c r="C186" s="86">
        <v>15000000000</v>
      </c>
      <c r="D186" s="27">
        <v>0</v>
      </c>
      <c r="E186" s="117">
        <f t="shared" si="6"/>
        <v>0</v>
      </c>
    </row>
    <row r="187" spans="1:8" ht="15.75" thickBot="1" x14ac:dyDescent="0.3">
      <c r="A187" s="192"/>
      <c r="B187" s="193" t="s">
        <v>111</v>
      </c>
      <c r="C187" s="194">
        <f>C2+C5+C8+C21+C24+C29+C32+C39+C42+C156+C165+C173</f>
        <v>557623463000</v>
      </c>
      <c r="D187" s="194">
        <f>D2+D5+D8+D21+D24+D29+D32+D39+D42+D156+D165+D173</f>
        <v>176833430576.77997</v>
      </c>
      <c r="E187" s="156">
        <f>SUM(D187/C187*100)</f>
        <v>31.711978119683241</v>
      </c>
      <c r="H187" s="64"/>
    </row>
    <row r="188" spans="1:8" x14ac:dyDescent="0.25">
      <c r="A188" s="195"/>
      <c r="B188" s="196"/>
    </row>
    <row r="189" spans="1:8" x14ac:dyDescent="0.25">
      <c r="A189" s="195"/>
      <c r="B189" s="198"/>
      <c r="C189" s="199"/>
      <c r="D189" s="238"/>
    </row>
    <row r="190" spans="1:8" x14ac:dyDescent="0.25">
      <c r="A190" s="195"/>
      <c r="B190" s="198"/>
      <c r="C190" s="200"/>
      <c r="D190" s="200"/>
      <c r="E190" s="201"/>
    </row>
    <row r="191" spans="1:8" x14ac:dyDescent="0.25">
      <c r="A191" s="195"/>
      <c r="B191" s="198"/>
      <c r="C191" s="200"/>
      <c r="D191" s="200"/>
    </row>
    <row r="192" spans="1:8" x14ac:dyDescent="0.25">
      <c r="A192" s="195"/>
      <c r="B192" s="196"/>
    </row>
  </sheetData>
  <mergeCells count="6">
    <mergeCell ref="A145:A153"/>
    <mergeCell ref="A44:A62"/>
    <mergeCell ref="A68:A70"/>
    <mergeCell ref="A84:A95"/>
    <mergeCell ref="A108:A109"/>
    <mergeCell ref="A111:A1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2025-06-05T12:28:02Z</dcterms:modified>
</cp:coreProperties>
</file>