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680"/>
  </bookViews>
  <sheets>
    <sheet name="31.05.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1" l="1"/>
  <c r="C194" i="1"/>
  <c r="E183" i="1"/>
  <c r="D182" i="1"/>
  <c r="E182" i="1"/>
  <c r="C182" i="1"/>
  <c r="D161" i="1" l="1"/>
  <c r="C161" i="1"/>
  <c r="E163" i="1"/>
  <c r="E12" i="1"/>
  <c r="D11" i="1"/>
  <c r="C11" i="1"/>
  <c r="E11" i="1" l="1"/>
  <c r="E161" i="1"/>
  <c r="E162" i="1"/>
  <c r="D48" i="1"/>
  <c r="C48" i="1"/>
  <c r="E69" i="1"/>
  <c r="C151" i="1" l="1"/>
  <c r="D145" i="1"/>
  <c r="E145" i="1" s="1"/>
  <c r="C145" i="1"/>
  <c r="D134" i="1"/>
  <c r="C134" i="1"/>
  <c r="D126" i="1"/>
  <c r="C126" i="1"/>
  <c r="D181" i="1"/>
  <c r="E147" i="1"/>
  <c r="E146" i="1"/>
  <c r="E136" i="1"/>
  <c r="E129" i="1"/>
  <c r="E96" i="1"/>
  <c r="E65" i="1"/>
  <c r="E25" i="1"/>
  <c r="E24" i="1" s="1"/>
  <c r="E23" i="1"/>
  <c r="D24" i="1"/>
  <c r="C24" i="1"/>
  <c r="D19" i="1"/>
  <c r="C19" i="1"/>
  <c r="C174" i="1" l="1"/>
  <c r="E68" i="1"/>
  <c r="C42" i="1"/>
  <c r="D42" i="1"/>
  <c r="E98" i="1" l="1"/>
  <c r="E149" i="1"/>
  <c r="D148" i="1"/>
  <c r="C148" i="1"/>
  <c r="C3" i="1"/>
  <c r="E193" i="1" l="1"/>
  <c r="D192" i="1"/>
  <c r="C192" i="1"/>
  <c r="E191" i="1"/>
  <c r="C190" i="1"/>
  <c r="E189" i="1"/>
  <c r="E188" i="1"/>
  <c r="E187" i="1"/>
  <c r="E186" i="1"/>
  <c r="E185" i="1"/>
  <c r="D184" i="1"/>
  <c r="C184" i="1"/>
  <c r="E180" i="1"/>
  <c r="E179" i="1"/>
  <c r="E178" i="1"/>
  <c r="E177" i="1"/>
  <c r="E176" i="1"/>
  <c r="E175" i="1"/>
  <c r="D174" i="1"/>
  <c r="D173" i="1" s="1"/>
  <c r="C173" i="1"/>
  <c r="E172" i="1"/>
  <c r="E171" i="1"/>
  <c r="E170" i="1"/>
  <c r="E169" i="1"/>
  <c r="E168" i="1"/>
  <c r="E167" i="1"/>
  <c r="E166" i="1"/>
  <c r="D165" i="1"/>
  <c r="D164" i="1" s="1"/>
  <c r="C165" i="1"/>
  <c r="C164" i="1" s="1"/>
  <c r="E160" i="1"/>
  <c r="E159" i="1"/>
  <c r="E158" i="1"/>
  <c r="E157" i="1"/>
  <c r="E156" i="1"/>
  <c r="E155" i="1"/>
  <c r="E154" i="1"/>
  <c r="E153" i="1"/>
  <c r="E152" i="1"/>
  <c r="D151" i="1"/>
  <c r="E150" i="1"/>
  <c r="E148" i="1"/>
  <c r="E144" i="1"/>
  <c r="D143" i="1"/>
  <c r="C143" i="1"/>
  <c r="E142" i="1"/>
  <c r="D141" i="1"/>
  <c r="C141" i="1"/>
  <c r="E140" i="1"/>
  <c r="E139" i="1"/>
  <c r="E138" i="1"/>
  <c r="D137" i="1"/>
  <c r="C137" i="1"/>
  <c r="E135" i="1"/>
  <c r="E133" i="1"/>
  <c r="E132" i="1"/>
  <c r="E131" i="1"/>
  <c r="D130" i="1"/>
  <c r="C130" i="1"/>
  <c r="E128" i="1"/>
  <c r="E127" i="1"/>
  <c r="E125" i="1"/>
  <c r="E124" i="1"/>
  <c r="E123" i="1"/>
  <c r="E122" i="1"/>
  <c r="E121" i="1"/>
  <c r="E120" i="1"/>
  <c r="E119" i="1"/>
  <c r="E118" i="1"/>
  <c r="E117" i="1"/>
  <c r="D116" i="1"/>
  <c r="C116" i="1"/>
  <c r="E115" i="1"/>
  <c r="E114" i="1"/>
  <c r="D113" i="1"/>
  <c r="C113" i="1"/>
  <c r="E112" i="1"/>
  <c r="D111" i="1"/>
  <c r="C111" i="1"/>
  <c r="E110" i="1"/>
  <c r="E109" i="1"/>
  <c r="E108" i="1"/>
  <c r="E107" i="1"/>
  <c r="E106" i="1"/>
  <c r="E105" i="1"/>
  <c r="E104" i="1"/>
  <c r="E103" i="1"/>
  <c r="D102" i="1"/>
  <c r="C102" i="1"/>
  <c r="E101" i="1"/>
  <c r="E100" i="1"/>
  <c r="E99" i="1"/>
  <c r="E97" i="1"/>
  <c r="E95" i="1"/>
  <c r="E94" i="1"/>
  <c r="E93" i="1"/>
  <c r="E92" i="1"/>
  <c r="E91" i="1"/>
  <c r="E90" i="1"/>
  <c r="E89" i="1"/>
  <c r="D88" i="1"/>
  <c r="C88" i="1"/>
  <c r="C47" i="1" s="1"/>
  <c r="E87" i="1"/>
  <c r="E86" i="1"/>
  <c r="E85" i="1"/>
  <c r="E84" i="1"/>
  <c r="E83" i="1"/>
  <c r="E82" i="1"/>
  <c r="E81" i="1"/>
  <c r="E80" i="1"/>
  <c r="E79" i="1"/>
  <c r="D78" i="1"/>
  <c r="C78" i="1"/>
  <c r="E77" i="1"/>
  <c r="E76" i="1"/>
  <c r="E75" i="1"/>
  <c r="E74" i="1"/>
  <c r="E73" i="1"/>
  <c r="E72" i="1"/>
  <c r="E71" i="1"/>
  <c r="D70" i="1"/>
  <c r="C70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6" i="1"/>
  <c r="D45" i="1"/>
  <c r="D44" i="1" s="1"/>
  <c r="C45" i="1"/>
  <c r="C44" i="1" s="1"/>
  <c r="E43" i="1"/>
  <c r="E41" i="1"/>
  <c r="D40" i="1"/>
  <c r="C40" i="1"/>
  <c r="E39" i="1"/>
  <c r="D38" i="1"/>
  <c r="C38" i="1"/>
  <c r="E36" i="1"/>
  <c r="D35" i="1"/>
  <c r="D34" i="1" s="1"/>
  <c r="C35" i="1"/>
  <c r="C34" i="1" s="1"/>
  <c r="E33" i="1"/>
  <c r="D32" i="1"/>
  <c r="C32" i="1"/>
  <c r="E31" i="1"/>
  <c r="D30" i="1"/>
  <c r="C30" i="1"/>
  <c r="E28" i="1"/>
  <c r="D27" i="1"/>
  <c r="D26" i="1" s="1"/>
  <c r="C27" i="1"/>
  <c r="C26" i="1" s="1"/>
  <c r="D22" i="1"/>
  <c r="C22" i="1"/>
  <c r="E21" i="1"/>
  <c r="E18" i="1"/>
  <c r="D17" i="1"/>
  <c r="C17" i="1"/>
  <c r="E16" i="1"/>
  <c r="D15" i="1"/>
  <c r="C15" i="1"/>
  <c r="E14" i="1"/>
  <c r="D13" i="1"/>
  <c r="C13" i="1"/>
  <c r="E10" i="1"/>
  <c r="D9" i="1"/>
  <c r="C9" i="1"/>
  <c r="C8" i="1" s="1"/>
  <c r="E7" i="1"/>
  <c r="D6" i="1"/>
  <c r="D5" i="1" s="1"/>
  <c r="C6" i="1"/>
  <c r="C5" i="1" s="1"/>
  <c r="E4" i="1"/>
  <c r="D3" i="1"/>
  <c r="D2" i="1" s="1"/>
  <c r="C2" i="1"/>
  <c r="D8" i="1" l="1"/>
  <c r="D47" i="1"/>
  <c r="E190" i="1"/>
  <c r="C37" i="1"/>
  <c r="E143" i="1"/>
  <c r="E192" i="1"/>
  <c r="E134" i="1"/>
  <c r="E17" i="1"/>
  <c r="E70" i="1"/>
  <c r="E40" i="1"/>
  <c r="E113" i="1"/>
  <c r="E15" i="1"/>
  <c r="E141" i="1"/>
  <c r="E173" i="1"/>
  <c r="D29" i="1"/>
  <c r="E164" i="1"/>
  <c r="C29" i="1"/>
  <c r="E126" i="1"/>
  <c r="E137" i="1"/>
  <c r="E32" i="1"/>
  <c r="E42" i="1"/>
  <c r="E130" i="1"/>
  <c r="E88" i="1"/>
  <c r="E22" i="1"/>
  <c r="E78" i="1"/>
  <c r="E44" i="1"/>
  <c r="E151" i="1"/>
  <c r="E111" i="1"/>
  <c r="E38" i="1"/>
  <c r="E116" i="1"/>
  <c r="E102" i="1"/>
  <c r="E9" i="1"/>
  <c r="E2" i="1"/>
  <c r="E3" i="1"/>
  <c r="E30" i="1"/>
  <c r="E165" i="1"/>
  <c r="D37" i="1"/>
  <c r="E19" i="1"/>
  <c r="E13" i="1"/>
  <c r="E5" i="1"/>
  <c r="E6" i="1"/>
  <c r="E26" i="1"/>
  <c r="E34" i="1"/>
  <c r="E45" i="1"/>
  <c r="E174" i="1"/>
  <c r="E184" i="1"/>
  <c r="E48" i="1"/>
  <c r="E27" i="1"/>
  <c r="E35" i="1"/>
  <c r="D194" i="1" l="1"/>
  <c r="E37" i="1"/>
  <c r="E29" i="1"/>
  <c r="E181" i="1"/>
  <c r="E47" i="1"/>
  <c r="E8" i="1"/>
  <c r="E194" i="1" l="1"/>
</calcChain>
</file>

<file path=xl/sharedStrings.xml><?xml version="1.0" encoding="utf-8"?>
<sst xmlns="http://schemas.openxmlformats.org/spreadsheetml/2006/main" count="223" uniqueCount="115">
  <si>
    <t>програм/програмска активност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</si>
  <si>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</si>
  <si>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</si>
  <si>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</si>
  <si>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</si>
  <si>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</si>
  <si>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</si>
  <si>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</si>
  <si>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</si>
  <si>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</si>
  <si>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</si>
  <si>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</si>
  <si>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</si>
  <si>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</si>
  <si>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</si>
  <si>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</si>
  <si>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</si>
  <si>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</si>
  <si>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</si>
  <si>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</si>
  <si>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</si>
  <si>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</si>
  <si>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</si>
  <si>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</si>
  <si>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</si>
  <si>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</si>
  <si>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</si>
  <si>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</si>
  <si>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</si>
  <si>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</si>
  <si>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</si>
  <si>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</si>
  <si>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</si>
  <si>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</si>
  <si>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</si>
  <si>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</si>
  <si>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</si>
  <si>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</si>
  <si>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</si>
  <si>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</si>
  <si>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</si>
  <si>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</si>
  <si>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</si>
  <si>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</si>
  <si>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</si>
  <si>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</si>
  <si>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</si>
  <si>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</si>
  <si>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</si>
  <si>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</si>
  <si>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</si>
  <si>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</si>
  <si>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</si>
  <si>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</si>
  <si>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</si>
  <si>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</si>
  <si>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</si>
  <si>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</si>
  <si>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</si>
  <si>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</si>
  <si>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</si>
  <si>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</si>
  <si>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</si>
  <si>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</si>
  <si>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</si>
  <si>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</si>
  <si>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</si>
  <si>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</si>
  <si>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</si>
  <si>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</si>
  <si>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</si>
  <si>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</si>
  <si>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</si>
  <si>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</si>
  <si>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</si>
  <si>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</si>
  <si>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</si>
  <si>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</si>
  <si>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</si>
  <si>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</si>
  <si>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</si>
  <si>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</si>
  <si>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</si>
  <si>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</si>
  <si>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</si>
  <si>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</si>
  <si>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</si>
  <si>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</si>
  <si>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</si>
  <si>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</si>
  <si>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</si>
  <si>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</si>
  <si>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</si>
  <si>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</si>
  <si>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</si>
  <si>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</si>
  <si>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</si>
  <si>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</si>
  <si>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</si>
  <si>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</si>
  <si>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</si>
  <si>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</si>
  <si>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</si>
  <si>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</si>
  <si>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</si>
  <si>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УКУПНО МИНИСТАРСТВО ФИНАНСИЈА</t>
  </si>
  <si>
    <t>Текућа апропријација 2026. год.</t>
  </si>
  <si>
    <t>423 - Услуге по уговору</t>
  </si>
  <si>
    <t>Изградња нове зграде Природњачког музеја</t>
  </si>
  <si>
    <t>441-отплата домаћих камата</t>
  </si>
  <si>
    <t>Подршка реализацији EXPO Београд 2027</t>
  </si>
  <si>
    <t>451-Субвенције јавним нефинансијским предузећима и организацијама</t>
  </si>
  <si>
    <t>Пројектовање и изградња објеката у зонама Б и Е у циљу реализације Међународне специјализоване изложбе „EXPO Belgrade 2027“ са пратећим садржајима на територији градске општине Сурчин у Београду</t>
  </si>
  <si>
    <t xml:space="preserve">Извршено до 31.05.2026. </t>
  </si>
  <si>
    <t>Кредитна подршка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</si>
</sst>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Border="1" applyAlignment="1">
      <alignment horizontal="right"/>
    </xf>
    <xf numFmtId="0" fontId="5" fillId="0" borderId="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9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0" borderId="6" xfId="0" applyNumberFormat="1" applyFont="1" applyBorder="1"/>
    <xf numFmtId="4" fontId="7" fillId="0" borderId="12" xfId="0" applyNumberFormat="1" applyFont="1" applyBorder="1" applyAlignment="1">
      <alignment horizontal="right" wrapText="1"/>
    </xf>
    <xf numFmtId="0" fontId="2" fillId="0" borderId="8" xfId="0" applyFont="1" applyBorder="1"/>
    <xf numFmtId="0" fontId="8" fillId="0" borderId="13" xfId="0" applyFont="1" applyBorder="1" applyAlignment="1">
      <alignment wrapText="1"/>
    </xf>
    <xf numFmtId="4" fontId="8" fillId="0" borderId="14" xfId="0" applyNumberFormat="1" applyFont="1" applyBorder="1"/>
    <xf numFmtId="0" fontId="3" fillId="0" borderId="15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Border="1" applyAlignment="1">
      <alignment horizontal="right"/>
    </xf>
    <xf numFmtId="0" fontId="5" fillId="0" borderId="17" xfId="0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 applyAlignment="1">
      <alignment wrapText="1"/>
    </xf>
    <xf numFmtId="4" fontId="8" fillId="0" borderId="20" xfId="0" applyNumberFormat="1" applyFont="1" applyBorder="1"/>
    <xf numFmtId="4" fontId="2" fillId="0" borderId="21" xfId="0" applyNumberFormat="1" applyFont="1" applyBorder="1" applyAlignment="1">
      <alignment horizontal="right" wrapText="1"/>
    </xf>
    <xf numFmtId="0" fontId="2" fillId="0" borderId="22" xfId="0" applyFont="1" applyBorder="1"/>
    <xf numFmtId="0" fontId="8" fillId="0" borderId="23" xfId="0" applyFont="1" applyBorder="1" applyAlignment="1">
      <alignment wrapText="1"/>
    </xf>
    <xf numFmtId="4" fontId="8" fillId="0" borderId="24" xfId="0" applyNumberFormat="1" applyFont="1" applyBorder="1"/>
    <xf numFmtId="4" fontId="2" fillId="0" borderId="25" xfId="0" applyNumberFormat="1" applyFont="1" applyBorder="1" applyAlignment="1">
      <alignment horizontal="right" wrapText="1"/>
    </xf>
    <xf numFmtId="0" fontId="5" fillId="0" borderId="18" xfId="0" applyFont="1" applyBorder="1"/>
    <xf numFmtId="0" fontId="5" fillId="0" borderId="23" xfId="0" applyFont="1" applyBorder="1" applyAlignment="1">
      <alignment wrapText="1"/>
    </xf>
    <xf numFmtId="4" fontId="6" fillId="0" borderId="24" xfId="0" applyNumberFormat="1" applyFont="1" applyBorder="1"/>
    <xf numFmtId="0" fontId="5" fillId="0" borderId="22" xfId="0" applyFont="1" applyBorder="1"/>
    <xf numFmtId="0" fontId="8" fillId="0" borderId="24" xfId="0" applyFont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Border="1"/>
    <xf numFmtId="43" fontId="15" fillId="0" borderId="6" xfId="1" applyFont="1" applyFill="1" applyBorder="1" applyAlignment="1"/>
    <xf numFmtId="0" fontId="2" fillId="0" borderId="20" xfId="0" applyFont="1" applyBorder="1"/>
    <xf numFmtId="43" fontId="14" fillId="0" borderId="6" xfId="1" applyFont="1" applyFill="1" applyBorder="1" applyAlignment="1"/>
    <xf numFmtId="4" fontId="5" fillId="0" borderId="25" xfId="0" applyNumberFormat="1" applyFont="1" applyBorder="1" applyAlignment="1">
      <alignment horizontal="right" wrapText="1"/>
    </xf>
    <xf numFmtId="0" fontId="2" fillId="0" borderId="24" xfId="0" applyFont="1" applyBorder="1"/>
    <xf numFmtId="43" fontId="14" fillId="0" borderId="5" xfId="1" applyFont="1" applyFill="1" applyBorder="1" applyAlignment="1"/>
    <xf numFmtId="0" fontId="5" fillId="0" borderId="28" xfId="0" applyFont="1" applyBorder="1" applyAlignment="1">
      <alignment wrapText="1"/>
    </xf>
    <xf numFmtId="4" fontId="5" fillId="0" borderId="5" xfId="0" applyNumberFormat="1" applyFont="1" applyBorder="1"/>
    <xf numFmtId="4" fontId="5" fillId="0" borderId="12" xfId="0" applyNumberFormat="1" applyFont="1" applyBorder="1" applyAlignment="1">
      <alignment horizontal="right" wrapText="1"/>
    </xf>
    <xf numFmtId="0" fontId="5" fillId="0" borderId="29" xfId="0" quotePrefix="1" applyFont="1" applyBorder="1" applyAlignment="1">
      <alignment horizontal="right"/>
    </xf>
    <xf numFmtId="4" fontId="8" fillId="0" borderId="9" xfId="0" applyNumberFormat="1" applyFont="1" applyBorder="1"/>
    <xf numFmtId="4" fontId="16" fillId="0" borderId="10" xfId="0" applyNumberFormat="1" applyFont="1" applyBorder="1" applyAlignment="1">
      <alignment horizontal="right" wrapText="1"/>
    </xf>
    <xf numFmtId="4" fontId="7" fillId="0" borderId="17" xfId="0" applyNumberFormat="1" applyFont="1" applyBorder="1"/>
    <xf numFmtId="4" fontId="7" fillId="0" borderId="6" xfId="0" applyNumberFormat="1" applyFont="1" applyBorder="1"/>
    <xf numFmtId="0" fontId="2" fillId="0" borderId="30" xfId="0" applyFont="1" applyBorder="1"/>
    <xf numFmtId="4" fontId="8" fillId="0" borderId="5" xfId="0" applyNumberFormat="1" applyFont="1" applyBorder="1"/>
    <xf numFmtId="4" fontId="16" fillId="0" borderId="25" xfId="0" applyNumberFormat="1" applyFont="1" applyBorder="1" applyAlignment="1">
      <alignment horizontal="right" wrapText="1"/>
    </xf>
    <xf numFmtId="0" fontId="5" fillId="0" borderId="18" xfId="0" quotePrefix="1" applyFont="1" applyBorder="1" applyAlignment="1">
      <alignment horizontal="right"/>
    </xf>
    <xf numFmtId="0" fontId="7" fillId="0" borderId="20" xfId="0" applyFont="1" applyBorder="1" applyAlignment="1">
      <alignment horizontal="left" wrapText="1"/>
    </xf>
    <xf numFmtId="4" fontId="7" fillId="0" borderId="20" xfId="0" applyNumberFormat="1" applyFont="1" applyBorder="1"/>
    <xf numFmtId="4" fontId="7" fillId="0" borderId="2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10" fillId="0" borderId="16" xfId="0" applyFont="1" applyBorder="1" applyAlignment="1">
      <alignment horizontal="left"/>
    </xf>
    <xf numFmtId="0" fontId="8" fillId="0" borderId="31" xfId="0" applyFont="1" applyBorder="1" applyAlignment="1">
      <alignment wrapText="1"/>
    </xf>
    <xf numFmtId="4" fontId="8" fillId="0" borderId="6" xfId="0" applyNumberFormat="1" applyFont="1" applyBorder="1"/>
    <xf numFmtId="4" fontId="7" fillId="0" borderId="21" xfId="0" applyNumberFormat="1" applyFont="1" applyBorder="1" applyAlignment="1">
      <alignment horizontal="right" wrapText="1"/>
    </xf>
    <xf numFmtId="49" fontId="5" fillId="0" borderId="18" xfId="0" applyNumberFormat="1" applyFont="1" applyBorder="1" applyAlignment="1">
      <alignment horizontal="right"/>
    </xf>
    <xf numFmtId="0" fontId="5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/>
    </xf>
    <xf numFmtId="0" fontId="2" fillId="0" borderId="29" xfId="0" applyFont="1" applyBorder="1"/>
    <xf numFmtId="0" fontId="8" fillId="0" borderId="14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/>
    <xf numFmtId="0" fontId="5" fillId="0" borderId="8" xfId="0" quotePrefix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5" fillId="0" borderId="34" xfId="0" quotePrefix="1" applyFont="1" applyBorder="1" applyAlignment="1">
      <alignment horizontal="right"/>
    </xf>
    <xf numFmtId="0" fontId="5" fillId="0" borderId="35" xfId="0" applyFont="1" applyBorder="1" applyAlignment="1">
      <alignment wrapText="1"/>
    </xf>
    <xf numFmtId="4" fontId="5" fillId="0" borderId="35" xfId="0" applyNumberFormat="1" applyFont="1" applyBorder="1"/>
    <xf numFmtId="4" fontId="5" fillId="0" borderId="36" xfId="0" applyNumberFormat="1" applyFont="1" applyBorder="1" applyAlignment="1">
      <alignment horizontal="right" wrapText="1"/>
    </xf>
    <xf numFmtId="0" fontId="2" fillId="0" borderId="4" xfId="0" applyFont="1" applyBorder="1"/>
    <xf numFmtId="4" fontId="2" fillId="0" borderId="12" xfId="0" applyNumberFormat="1" applyFont="1" applyBorder="1" applyAlignment="1">
      <alignment horizontal="right" wrapText="1"/>
    </xf>
    <xf numFmtId="0" fontId="5" fillId="0" borderId="4" xfId="0" applyFont="1" applyBorder="1"/>
    <xf numFmtId="4" fontId="8" fillId="0" borderId="20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0" fontId="2" fillId="0" borderId="38" xfId="2" applyFont="1" applyBorder="1"/>
    <xf numFmtId="0" fontId="8" fillId="0" borderId="17" xfId="0" applyFont="1" applyBorder="1" applyAlignment="1">
      <alignment wrapText="1"/>
    </xf>
    <xf numFmtId="0" fontId="5" fillId="0" borderId="38" xfId="0" applyFont="1" applyBorder="1"/>
    <xf numFmtId="0" fontId="2" fillId="0" borderId="38" xfId="0" applyFont="1" applyBorder="1"/>
    <xf numFmtId="4" fontId="8" fillId="0" borderId="9" xfId="0" applyNumberFormat="1" applyFont="1" applyBorder="1" applyAlignment="1">
      <alignment horizontal="right" wrapText="1"/>
    </xf>
    <xf numFmtId="49" fontId="5" fillId="0" borderId="35" xfId="0" applyNumberFormat="1" applyFont="1" applyBorder="1" applyAlignment="1">
      <alignment wrapText="1"/>
    </xf>
    <xf numFmtId="0" fontId="8" fillId="0" borderId="39" xfId="0" applyFont="1" applyBorder="1" applyAlignment="1">
      <alignment wrapText="1"/>
    </xf>
    <xf numFmtId="4" fontId="19" fillId="0" borderId="6" xfId="0" applyNumberFormat="1" applyFont="1" applyBorder="1"/>
    <xf numFmtId="0" fontId="7" fillId="0" borderId="34" xfId="0" applyFont="1" applyBorder="1"/>
    <xf numFmtId="4" fontId="5" fillId="0" borderId="6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 wrapText="1"/>
    </xf>
    <xf numFmtId="0" fontId="7" fillId="0" borderId="42" xfId="0" applyFont="1" applyBorder="1"/>
    <xf numFmtId="4" fontId="6" fillId="0" borderId="35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4" fontId="8" fillId="0" borderId="20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24" xfId="0" applyFont="1" applyBorder="1" applyAlignment="1">
      <alignment wrapText="1"/>
    </xf>
    <xf numFmtId="4" fontId="8" fillId="0" borderId="24" xfId="0" applyNumberFormat="1" applyFont="1" applyBorder="1" applyAlignment="1">
      <alignment horizontal="right"/>
    </xf>
    <xf numFmtId="0" fontId="7" fillId="0" borderId="35" xfId="0" applyFont="1" applyBorder="1" applyAlignment="1">
      <alignment wrapText="1"/>
    </xf>
    <xf numFmtId="4" fontId="7" fillId="0" borderId="35" xfId="0" applyNumberFormat="1" applyFont="1" applyBorder="1" applyAlignment="1">
      <alignment horizontal="right"/>
    </xf>
    <xf numFmtId="0" fontId="7" fillId="0" borderId="4" xfId="0" applyFont="1" applyBorder="1"/>
    <xf numFmtId="0" fontId="8" fillId="0" borderId="6" xfId="0" applyFont="1" applyBorder="1" applyAlignment="1">
      <alignment wrapText="1"/>
    </xf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wrapText="1"/>
    </xf>
    <xf numFmtId="0" fontId="7" fillId="0" borderId="1" xfId="0" applyFont="1" applyBorder="1"/>
    <xf numFmtId="0" fontId="7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0" fontId="5" fillId="0" borderId="16" xfId="0" applyFont="1" applyBorder="1"/>
    <xf numFmtId="4" fontId="9" fillId="0" borderId="43" xfId="0" applyNumberFormat="1" applyFont="1" applyBorder="1" applyAlignment="1">
      <alignment horizontal="right"/>
    </xf>
    <xf numFmtId="0" fontId="2" fillId="0" borderId="40" xfId="0" applyFont="1" applyBorder="1"/>
    <xf numFmtId="4" fontId="9" fillId="0" borderId="4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0" fontId="7" fillId="0" borderId="16" xfId="0" applyFont="1" applyBorder="1"/>
    <xf numFmtId="0" fontId="9" fillId="0" borderId="45" xfId="0" applyFont="1" applyBorder="1" applyAlignment="1">
      <alignment wrapText="1"/>
    </xf>
    <xf numFmtId="0" fontId="7" fillId="0" borderId="38" xfId="0" applyFont="1" applyBorder="1"/>
    <xf numFmtId="0" fontId="8" fillId="0" borderId="5" xfId="0" applyFont="1" applyBorder="1" applyAlignment="1">
      <alignment wrapText="1"/>
    </xf>
    <xf numFmtId="4" fontId="5" fillId="0" borderId="47" xfId="0" applyNumberFormat="1" applyFont="1" applyBorder="1" applyAlignment="1">
      <alignment horizontal="right" wrapText="1"/>
    </xf>
    <xf numFmtId="4" fontId="5" fillId="0" borderId="21" xfId="0" applyNumberFormat="1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Border="1" applyAlignment="1">
      <alignment horizontal="right" wrapText="1"/>
    </xf>
    <xf numFmtId="0" fontId="2" fillId="0" borderId="22" xfId="2" applyFont="1" applyBorder="1"/>
    <xf numFmtId="0" fontId="2" fillId="0" borderId="4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3" fillId="0" borderId="9" xfId="0" applyFont="1" applyBorder="1" applyAlignment="1">
      <alignment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/>
    </xf>
    <xf numFmtId="4" fontId="3" fillId="0" borderId="41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/>
    <xf numFmtId="0" fontId="8" fillId="0" borderId="27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4" fillId="0" borderId="40" xfId="0" applyFont="1" applyBorder="1"/>
    <xf numFmtId="0" fontId="14" fillId="0" borderId="0" xfId="0" applyFont="1"/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7" fillId="0" borderId="20" xfId="0" applyFont="1" applyBorder="1" applyAlignment="1">
      <alignment wrapText="1"/>
    </xf>
    <xf numFmtId="4" fontId="7" fillId="0" borderId="20" xfId="0" applyNumberFormat="1" applyFont="1" applyBorder="1" applyAlignment="1">
      <alignment horizontal="right"/>
    </xf>
    <xf numFmtId="0" fontId="5" fillId="0" borderId="22" xfId="0" quotePrefix="1" applyFont="1" applyBorder="1" applyAlignment="1">
      <alignment horizontal="right"/>
    </xf>
    <xf numFmtId="0" fontId="7" fillId="0" borderId="46" xfId="0" applyFont="1" applyBorder="1" applyAlignment="1">
      <alignment wrapText="1"/>
    </xf>
    <xf numFmtId="4" fontId="5" fillId="0" borderId="46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 wrapText="1"/>
    </xf>
    <xf numFmtId="0" fontId="0" fillId="0" borderId="1" xfId="0" applyBorder="1"/>
    <xf numFmtId="0" fontId="20" fillId="0" borderId="3" xfId="0" applyFont="1" applyBorder="1" applyAlignment="1">
      <alignment wrapText="1"/>
    </xf>
    <xf numFmtId="0" fontId="0" fillId="0" borderId="0" xfId="0" applyAlignment="1">
      <alignment wrapText="1"/>
    </xf>
    <xf numFmtId="4" fontId="21" fillId="0" borderId="0" xfId="0" applyNumberFormat="1" applyFont="1"/>
    <xf numFmtId="4" fontId="0" fillId="0" borderId="0" xfId="0" applyNumberFormat="1"/>
    <xf numFmtId="4" fontId="2" fillId="0" borderId="3" xfId="0" applyNumberFormat="1" applyFont="1" applyBorder="1" applyAlignment="1">
      <alignment horizontal="center" wrapText="1"/>
    </xf>
    <xf numFmtId="4" fontId="9" fillId="0" borderId="14" xfId="0" applyNumberFormat="1" applyFont="1" applyBorder="1"/>
    <xf numFmtId="4" fontId="6" fillId="0" borderId="20" xfId="0" applyNumberFormat="1" applyFont="1" applyBorder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4" fontId="9" fillId="0" borderId="5" xfId="0" applyNumberFormat="1" applyFont="1" applyBorder="1"/>
    <xf numFmtId="4" fontId="9" fillId="0" borderId="9" xfId="0" applyNumberFormat="1" applyFont="1" applyBorder="1"/>
    <xf numFmtId="4" fontId="5" fillId="0" borderId="20" xfId="0" applyNumberFormat="1" applyFont="1" applyBorder="1"/>
    <xf numFmtId="4" fontId="8" fillId="0" borderId="32" xfId="0" applyNumberFormat="1" applyFont="1" applyBorder="1"/>
    <xf numFmtId="4" fontId="3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8" fillId="0" borderId="17" xfId="0" applyNumberFormat="1" applyFont="1" applyBorder="1"/>
    <xf numFmtId="4" fontId="8" fillId="0" borderId="19" xfId="0" applyNumberFormat="1" applyFont="1" applyBorder="1"/>
    <xf numFmtId="4" fontId="8" fillId="0" borderId="23" xfId="0" applyNumberFormat="1" applyFont="1" applyBorder="1"/>
    <xf numFmtId="4" fontId="8" fillId="0" borderId="13" xfId="0" applyNumberFormat="1" applyFont="1" applyBorder="1"/>
    <xf numFmtId="4" fontId="2" fillId="0" borderId="20" xfId="0" applyNumberFormat="1" applyFont="1" applyBorder="1" applyAlignment="1">
      <alignment horizontal="right"/>
    </xf>
    <xf numFmtId="0" fontId="14" fillId="0" borderId="9" xfId="0" applyFont="1" applyBorder="1"/>
    <xf numFmtId="4" fontId="7" fillId="0" borderId="5" xfId="0" applyNumberFormat="1" applyFont="1" applyBorder="1"/>
    <xf numFmtId="0" fontId="7" fillId="0" borderId="49" xfId="0" applyFont="1" applyBorder="1"/>
    <xf numFmtId="0" fontId="13" fillId="0" borderId="2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7" fillId="0" borderId="0" xfId="0" applyFont="1"/>
    <xf numFmtId="4" fontId="9" fillId="0" borderId="2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39" fontId="23" fillId="0" borderId="6" xfId="1" applyNumberFormat="1" applyFont="1" applyFill="1" applyBorder="1" applyAlignment="1"/>
    <xf numFmtId="0" fontId="2" fillId="0" borderId="27" xfId="0" applyFont="1" applyBorder="1"/>
    <xf numFmtId="0" fontId="22" fillId="0" borderId="0" xfId="0" applyFont="1"/>
    <xf numFmtId="0" fontId="23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 wrapText="1"/>
    </xf>
    <xf numFmtId="39" fontId="15" fillId="0" borderId="20" xfId="1" applyNumberFormat="1" applyFont="1" applyFill="1" applyBorder="1" applyAlignment="1"/>
    <xf numFmtId="2" fontId="14" fillId="0" borderId="5" xfId="1" applyNumberFormat="1" applyFont="1" applyFill="1" applyBorder="1" applyAlignment="1"/>
    <xf numFmtId="164" fontId="2" fillId="0" borderId="7" xfId="0" applyNumberFormat="1" applyFont="1" applyBorder="1" applyAlignment="1">
      <alignment horizontal="right" wrapText="1"/>
    </xf>
    <xf numFmtId="0" fontId="7" fillId="0" borderId="14" xfId="0" applyFont="1" applyBorder="1" applyAlignment="1">
      <alignment wrapText="1"/>
    </xf>
    <xf numFmtId="4" fontId="7" fillId="0" borderId="14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4" fontId="5" fillId="0" borderId="3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 wrapText="1"/>
    </xf>
    <xf numFmtId="0" fontId="5" fillId="0" borderId="0" xfId="0" applyFont="1" applyBorder="1"/>
    <xf numFmtId="0" fontId="5" fillId="0" borderId="11" xfId="0" applyFont="1" applyBorder="1" applyAlignment="1">
      <alignment wrapText="1"/>
    </xf>
    <xf numFmtId="0" fontId="5" fillId="0" borderId="50" xfId="0" applyFont="1" applyBorder="1"/>
    <xf numFmtId="0" fontId="5" fillId="0" borderId="51" xfId="0" applyFont="1" applyBorder="1" applyAlignment="1">
      <alignment wrapText="1"/>
    </xf>
    <xf numFmtId="0" fontId="7" fillId="0" borderId="33" xfId="0" applyFont="1" applyBorder="1"/>
    <xf numFmtId="4" fontId="6" fillId="0" borderId="3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 wrapText="1"/>
    </xf>
    <xf numFmtId="0" fontId="7" fillId="0" borderId="48" xfId="0" applyFont="1" applyBorder="1"/>
    <xf numFmtId="0" fontId="7" fillId="0" borderId="20" xfId="0" applyFont="1" applyBorder="1"/>
    <xf numFmtId="0" fontId="7" fillId="0" borderId="24" xfId="0" applyFont="1" applyBorder="1"/>
    <xf numFmtId="4" fontId="5" fillId="0" borderId="24" xfId="0" applyNumberFormat="1" applyFont="1" applyBorder="1" applyAlignment="1">
      <alignment horizontal="right" wrapText="1"/>
    </xf>
    <xf numFmtId="4" fontId="21" fillId="0" borderId="3" xfId="0" applyNumberFormat="1" applyFont="1" applyBorder="1"/>
    <xf numFmtId="4" fontId="7" fillId="0" borderId="20" xfId="0" applyNumberFormat="1" applyFont="1" applyBorder="1" applyAlignment="1">
      <alignment horizontal="right" wrapText="1"/>
    </xf>
    <xf numFmtId="0" fontId="24" fillId="0" borderId="0" xfId="0" applyFont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right" wrapText="1"/>
    </xf>
    <xf numFmtId="0" fontId="5" fillId="0" borderId="33" xfId="0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wrapText="1"/>
    </xf>
    <xf numFmtId="0" fontId="3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7"/>
  <sheetViews>
    <sheetView tabSelected="1" topLeftCell="A178" workbookViewId="0">
      <selection activeCell="C194" sqref="C194"/>
    </sheetView>
  </sheetViews>
  <sheetFormatPr defaultRowHeight="15" x14ac:dyDescent="0.25"/>
  <cols>
    <col min="2" max="2" width="40" style="172" customWidth="1"/>
    <col min="3" max="3" width="19.140625" customWidth="1"/>
    <col min="4" max="4" width="17.5703125" customWidth="1"/>
    <col min="5" max="5" width="16" customWidth="1"/>
    <col min="6" max="6" width="1.5703125" customWidth="1"/>
    <col min="8" max="8" width="8.85546875" customWidth="1"/>
    <col min="10" max="10" width="17.5703125" bestFit="1" customWidth="1"/>
  </cols>
  <sheetData>
    <row r="1" spans="1:5" ht="34.5" thickBot="1" x14ac:dyDescent="0.3">
      <c r="A1" s="1" t="s">
        <v>0</v>
      </c>
      <c r="B1" s="2"/>
      <c r="C1" s="3" t="s">
        <v>106</v>
      </c>
      <c r="D1" s="175" t="s">
        <v>113</v>
      </c>
      <c r="E1" s="4" t="s">
        <v>1</v>
      </c>
    </row>
    <row r="2" spans="1:5" s="9" customFormat="1" ht="24" customHeight="1" thickBot="1" x14ac:dyDescent="0.3">
      <c r="A2" s="5" t="s">
        <v>2</v>
      </c>
      <c r="B2" s="6" t="s">
        <v>3</v>
      </c>
      <c r="C2" s="7">
        <f>C3</f>
        <v>13659221000</v>
      </c>
      <c r="D2" s="7">
        <f>D3</f>
        <v>568575642.78999996</v>
      </c>
      <c r="E2" s="8">
        <f>D2/C2*100</f>
        <v>4.1625773738487721</v>
      </c>
    </row>
    <row r="3" spans="1:5" x14ac:dyDescent="0.25">
      <c r="A3" s="10" t="s">
        <v>4</v>
      </c>
      <c r="B3" s="11" t="s">
        <v>5</v>
      </c>
      <c r="C3" s="12">
        <f>C4</f>
        <v>13659221000</v>
      </c>
      <c r="D3" s="12">
        <f>D4</f>
        <v>568575642.78999996</v>
      </c>
      <c r="E3" s="13">
        <f>SUM(D3/C3*100)</f>
        <v>4.1625773738487721</v>
      </c>
    </row>
    <row r="4" spans="1:5" ht="15.75" thickBot="1" x14ac:dyDescent="0.3">
      <c r="A4" s="14"/>
      <c r="B4" s="15" t="s">
        <v>6</v>
      </c>
      <c r="C4" s="16">
        <v>13659221000</v>
      </c>
      <c r="D4" s="16">
        <v>568575642.78999996</v>
      </c>
      <c r="E4" s="17">
        <f t="shared" ref="E4:E85" si="0">SUM(D4/C4*100)</f>
        <v>4.1625773738487721</v>
      </c>
    </row>
    <row r="5" spans="1:5" s="9" customFormat="1" ht="28.5" customHeight="1" thickBot="1" x14ac:dyDescent="0.3">
      <c r="A5" s="5" t="s">
        <v>7</v>
      </c>
      <c r="B5" s="18" t="s">
        <v>8</v>
      </c>
      <c r="C5" s="19">
        <f>C6</f>
        <v>34545843000</v>
      </c>
      <c r="D5" s="20">
        <f>D6</f>
        <v>14493754586</v>
      </c>
      <c r="E5" s="21">
        <f>D5/C5*100</f>
        <v>41.955133606089738</v>
      </c>
    </row>
    <row r="6" spans="1:5" x14ac:dyDescent="0.25">
      <c r="A6" s="10" t="s">
        <v>9</v>
      </c>
      <c r="B6" s="22" t="s">
        <v>10</v>
      </c>
      <c r="C6" s="23">
        <f>C7</f>
        <v>34545843000</v>
      </c>
      <c r="D6" s="23">
        <f>D7</f>
        <v>14493754586</v>
      </c>
      <c r="E6" s="24">
        <f t="shared" si="0"/>
        <v>41.955133606089738</v>
      </c>
    </row>
    <row r="7" spans="1:5" ht="18" customHeight="1" thickBot="1" x14ac:dyDescent="0.3">
      <c r="A7" s="25"/>
      <c r="B7" s="26" t="s">
        <v>11</v>
      </c>
      <c r="C7" s="27">
        <v>34545843000</v>
      </c>
      <c r="D7" s="176">
        <v>14493754586</v>
      </c>
      <c r="E7" s="17">
        <f t="shared" si="0"/>
        <v>41.955133606089738</v>
      </c>
    </row>
    <row r="8" spans="1:5" s="30" customFormat="1" ht="42.75" customHeight="1" thickBot="1" x14ac:dyDescent="0.3">
      <c r="A8" s="5" t="s">
        <v>12</v>
      </c>
      <c r="B8" s="28" t="s">
        <v>13</v>
      </c>
      <c r="C8" s="29">
        <f>C24+C22+C19+C17+C15+C13+C11+C9</f>
        <v>127673897045.45001</v>
      </c>
      <c r="D8" s="29">
        <f>D22+D19+D15+D13+D11+D9</f>
        <v>27090355480.380001</v>
      </c>
      <c r="E8" s="21">
        <f>D8/C8*100</f>
        <v>21.218397892825529</v>
      </c>
    </row>
    <row r="9" spans="1:5" ht="23.25" x14ac:dyDescent="0.25">
      <c r="A9" s="31" t="s">
        <v>14</v>
      </c>
      <c r="B9" s="32" t="s">
        <v>15</v>
      </c>
      <c r="C9" s="23">
        <f>+C10</f>
        <v>21832629000</v>
      </c>
      <c r="D9" s="23">
        <f>+D10</f>
        <v>4656941009.5299997</v>
      </c>
      <c r="E9" s="24">
        <f t="shared" si="0"/>
        <v>21.330188909132289</v>
      </c>
    </row>
    <row r="10" spans="1:5" x14ac:dyDescent="0.25">
      <c r="A10" s="33"/>
      <c r="B10" s="34" t="s">
        <v>16</v>
      </c>
      <c r="C10" s="35">
        <v>21832629000</v>
      </c>
      <c r="D10" s="35">
        <v>4656941009.5299997</v>
      </c>
      <c r="E10" s="36">
        <f t="shared" si="0"/>
        <v>21.330188909132289</v>
      </c>
    </row>
    <row r="11" spans="1:5" ht="57" x14ac:dyDescent="0.25">
      <c r="A11" s="31">
        <v>4022</v>
      </c>
      <c r="B11" s="229" t="s">
        <v>112</v>
      </c>
      <c r="C11" s="23">
        <f>+C12</f>
        <v>4429013616.1800003</v>
      </c>
      <c r="D11" s="23">
        <f>+D12</f>
        <v>4428811179.6999998</v>
      </c>
      <c r="E11" s="24">
        <f t="shared" ref="E11:E12" si="1">SUM(D11/C11*100)</f>
        <v>99.995429310055385</v>
      </c>
    </row>
    <row r="12" spans="1:5" x14ac:dyDescent="0.25">
      <c r="A12" s="33"/>
      <c r="B12" s="87" t="s">
        <v>18</v>
      </c>
      <c r="C12" s="35">
        <v>4429013616.1800003</v>
      </c>
      <c r="D12" s="35">
        <v>4428811179.6999998</v>
      </c>
      <c r="E12" s="36">
        <f t="shared" si="1"/>
        <v>99.995429310055385</v>
      </c>
    </row>
    <row r="13" spans="1:5" ht="23.25" x14ac:dyDescent="0.25">
      <c r="A13" s="31">
        <v>5073</v>
      </c>
      <c r="B13" s="32" t="s">
        <v>17</v>
      </c>
      <c r="C13" s="23">
        <f>C14</f>
        <v>21200000000</v>
      </c>
      <c r="D13" s="23">
        <f>D14</f>
        <v>3875359264.46</v>
      </c>
      <c r="E13" s="24">
        <f t="shared" si="0"/>
        <v>18.279996530471699</v>
      </c>
    </row>
    <row r="14" spans="1:5" x14ac:dyDescent="0.25">
      <c r="A14" s="37"/>
      <c r="B14" s="38" t="s">
        <v>18</v>
      </c>
      <c r="C14" s="39">
        <v>21200000000</v>
      </c>
      <c r="D14" s="39">
        <v>3875359264.46</v>
      </c>
      <c r="E14" s="40">
        <f t="shared" si="0"/>
        <v>18.279996530471699</v>
      </c>
    </row>
    <row r="15" spans="1:5" x14ac:dyDescent="0.25">
      <c r="A15" s="41">
        <v>5081</v>
      </c>
      <c r="B15" s="42" t="s">
        <v>19</v>
      </c>
      <c r="C15" s="43">
        <f>+C16</f>
        <v>42577000000</v>
      </c>
      <c r="D15" s="177">
        <f>+D16</f>
        <v>6878380918.9300003</v>
      </c>
      <c r="E15" s="40">
        <f t="shared" si="0"/>
        <v>16.155156349507951</v>
      </c>
    </row>
    <row r="16" spans="1:5" x14ac:dyDescent="0.25">
      <c r="A16" s="44"/>
      <c r="B16" s="45" t="s">
        <v>18</v>
      </c>
      <c r="C16" s="39">
        <v>42577000000</v>
      </c>
      <c r="D16" s="39">
        <v>6878380918.9300003</v>
      </c>
      <c r="E16" s="169">
        <f>SUM(D16/C16*100)</f>
        <v>16.155156349507951</v>
      </c>
    </row>
    <row r="17" spans="1:10" ht="23.25" x14ac:dyDescent="0.25">
      <c r="A17" s="44">
        <v>5086</v>
      </c>
      <c r="B17" s="77" t="s">
        <v>20</v>
      </c>
      <c r="C17" s="46">
        <f>C18</f>
        <v>5000000000</v>
      </c>
      <c r="D17" s="178">
        <f>D18</f>
        <v>0</v>
      </c>
      <c r="E17" s="228">
        <f t="shared" si="0"/>
        <v>0</v>
      </c>
    </row>
    <row r="18" spans="1:10" x14ac:dyDescent="0.25">
      <c r="A18" s="37"/>
      <c r="B18" s="194" t="s">
        <v>21</v>
      </c>
      <c r="C18" s="47">
        <v>5000000000</v>
      </c>
      <c r="D18" s="179">
        <v>0</v>
      </c>
      <c r="E18" s="40">
        <f t="shared" si="0"/>
        <v>0</v>
      </c>
    </row>
    <row r="19" spans="1:10" x14ac:dyDescent="0.25">
      <c r="A19" s="48">
        <v>5087</v>
      </c>
      <c r="B19" s="32" t="s">
        <v>22</v>
      </c>
      <c r="C19" s="49">
        <f>C20+C21</f>
        <v>1021600000</v>
      </c>
      <c r="D19" s="200">
        <f>D20+D21</f>
        <v>0</v>
      </c>
      <c r="E19" s="24">
        <f t="shared" si="0"/>
        <v>0</v>
      </c>
    </row>
    <row r="20" spans="1:10" x14ac:dyDescent="0.25">
      <c r="A20" s="48"/>
      <c r="B20" s="195" t="s">
        <v>107</v>
      </c>
      <c r="C20" s="51">
        <v>21600000</v>
      </c>
      <c r="D20" s="179">
        <v>0</v>
      </c>
      <c r="E20" s="13"/>
    </row>
    <row r="21" spans="1:10" x14ac:dyDescent="0.25">
      <c r="A21" s="50"/>
      <c r="B21" s="195" t="s">
        <v>21</v>
      </c>
      <c r="C21" s="51">
        <v>1000000000</v>
      </c>
      <c r="D21" s="179">
        <v>0</v>
      </c>
      <c r="E21" s="40">
        <f t="shared" si="0"/>
        <v>0</v>
      </c>
    </row>
    <row r="22" spans="1:10" x14ac:dyDescent="0.25">
      <c r="A22" s="48">
        <v>5088</v>
      </c>
      <c r="B22" s="32" t="s">
        <v>23</v>
      </c>
      <c r="C22" s="49">
        <f>C23</f>
        <v>28722654429.27</v>
      </c>
      <c r="D22" s="49">
        <f>D23</f>
        <v>7250863107.7600002</v>
      </c>
      <c r="E22" s="52">
        <f t="shared" si="0"/>
        <v>25.244404640996422</v>
      </c>
    </row>
    <row r="23" spans="1:10" x14ac:dyDescent="0.25">
      <c r="A23" s="53"/>
      <c r="B23" s="196" t="s">
        <v>21</v>
      </c>
      <c r="C23" s="54">
        <v>28722654429.27</v>
      </c>
      <c r="D23" s="54">
        <v>7250863107.7600002</v>
      </c>
      <c r="E23" s="40">
        <f>SUM(D23/C23*100)</f>
        <v>25.244404640996422</v>
      </c>
    </row>
    <row r="24" spans="1:10" s="202" customFormat="1" x14ac:dyDescent="0.25">
      <c r="A24" s="48">
        <v>5090</v>
      </c>
      <c r="B24" s="203" t="s">
        <v>108</v>
      </c>
      <c r="C24" s="205">
        <f>C25</f>
        <v>2891000000</v>
      </c>
      <c r="D24" s="205">
        <f>D25</f>
        <v>0</v>
      </c>
      <c r="E24" s="204">
        <f>E25</f>
        <v>0</v>
      </c>
    </row>
    <row r="25" spans="1:10" ht="15.75" thickBot="1" x14ac:dyDescent="0.3">
      <c r="A25" s="201"/>
      <c r="B25" s="196" t="s">
        <v>21</v>
      </c>
      <c r="C25" s="54">
        <v>2891000000</v>
      </c>
      <c r="D25" s="206">
        <v>0</v>
      </c>
      <c r="E25" s="207">
        <f>D25/C25*100</f>
        <v>0</v>
      </c>
    </row>
    <row r="26" spans="1:10" s="9" customFormat="1" ht="26.25" thickBot="1" x14ac:dyDescent="0.3">
      <c r="A26" s="5" t="s">
        <v>24</v>
      </c>
      <c r="B26" s="6" t="s">
        <v>25</v>
      </c>
      <c r="C26" s="29">
        <f>C27</f>
        <v>24267109000</v>
      </c>
      <c r="D26" s="29">
        <f>D27</f>
        <v>19318409579.700001</v>
      </c>
      <c r="E26" s="8">
        <f>SUM(D26/C26*100)</f>
        <v>79.607379600511948</v>
      </c>
    </row>
    <row r="27" spans="1:10" ht="23.25" x14ac:dyDescent="0.25">
      <c r="A27" s="31" t="s">
        <v>26</v>
      </c>
      <c r="B27" s="55" t="s">
        <v>27</v>
      </c>
      <c r="C27" s="56">
        <f>C28</f>
        <v>24267109000</v>
      </c>
      <c r="D27" s="56">
        <f>D28</f>
        <v>19318409579.700001</v>
      </c>
      <c r="E27" s="57">
        <f t="shared" si="0"/>
        <v>79.607379600511948</v>
      </c>
    </row>
    <row r="28" spans="1:10" ht="26.25" customHeight="1" thickBot="1" x14ac:dyDescent="0.3">
      <c r="A28" s="58"/>
      <c r="B28" s="15" t="s">
        <v>28</v>
      </c>
      <c r="C28" s="59">
        <v>24267109000</v>
      </c>
      <c r="D28" s="59">
        <v>19318409579.700001</v>
      </c>
      <c r="E28" s="60">
        <f t="shared" si="0"/>
        <v>79.607379600511948</v>
      </c>
      <c r="J28" s="174"/>
    </row>
    <row r="29" spans="1:10" s="9" customFormat="1" ht="26.25" thickBot="1" x14ac:dyDescent="0.3">
      <c r="A29" s="5" t="s">
        <v>29</v>
      </c>
      <c r="B29" s="28" t="s">
        <v>30</v>
      </c>
      <c r="C29" s="29">
        <f>SUM(C30+C32)</f>
        <v>284332891000</v>
      </c>
      <c r="D29" s="20">
        <f>SUM(D30+D32)</f>
        <v>116402940631.00999</v>
      </c>
      <c r="E29" s="8">
        <f t="shared" si="0"/>
        <v>40.938964261792002</v>
      </c>
    </row>
    <row r="30" spans="1:10" ht="23.25" x14ac:dyDescent="0.25">
      <c r="A30" s="31" t="s">
        <v>9</v>
      </c>
      <c r="B30" s="32" t="s">
        <v>31</v>
      </c>
      <c r="C30" s="61">
        <f>C31</f>
        <v>239752891000</v>
      </c>
      <c r="D30" s="62">
        <f>D31</f>
        <v>97827940631.009995</v>
      </c>
      <c r="E30" s="24">
        <f t="shared" si="0"/>
        <v>40.803654222050653</v>
      </c>
      <c r="F30" s="197"/>
    </row>
    <row r="31" spans="1:10" ht="23.25" x14ac:dyDescent="0.25">
      <c r="A31" s="63"/>
      <c r="B31" s="38" t="s">
        <v>32</v>
      </c>
      <c r="C31" s="64">
        <v>239752891000</v>
      </c>
      <c r="D31" s="180">
        <v>97827940631.009995</v>
      </c>
      <c r="E31" s="65">
        <f t="shared" si="0"/>
        <v>40.803654222050653</v>
      </c>
    </row>
    <row r="32" spans="1:10" ht="21.75" customHeight="1" x14ac:dyDescent="0.25">
      <c r="A32" s="66" t="s">
        <v>33</v>
      </c>
      <c r="B32" s="67" t="s">
        <v>34</v>
      </c>
      <c r="C32" s="68">
        <f>C33</f>
        <v>44580000000</v>
      </c>
      <c r="D32" s="68">
        <f>D33</f>
        <v>18575000000</v>
      </c>
      <c r="E32" s="69">
        <f t="shared" si="0"/>
        <v>41.666666666666671</v>
      </c>
    </row>
    <row r="33" spans="1:5" ht="24" thickBot="1" x14ac:dyDescent="0.3">
      <c r="A33" s="25"/>
      <c r="B33" s="26" t="s">
        <v>32</v>
      </c>
      <c r="C33" s="59">
        <v>44580000000</v>
      </c>
      <c r="D33" s="181">
        <v>18575000000</v>
      </c>
      <c r="E33" s="60">
        <f t="shared" si="0"/>
        <v>41.666666666666671</v>
      </c>
    </row>
    <row r="34" spans="1:5" s="9" customFormat="1" ht="21" customHeight="1" thickBot="1" x14ac:dyDescent="0.3">
      <c r="A34" s="5" t="s">
        <v>35</v>
      </c>
      <c r="B34" s="28" t="s">
        <v>36</v>
      </c>
      <c r="C34" s="29">
        <f>C35</f>
        <v>57090000000</v>
      </c>
      <c r="D34" s="29">
        <f>D35</f>
        <v>22288612455.950001</v>
      </c>
      <c r="E34" s="8">
        <f>D34/C34*100</f>
        <v>39.041184893939395</v>
      </c>
    </row>
    <row r="35" spans="1:5" ht="23.25" x14ac:dyDescent="0.25">
      <c r="A35" s="31" t="s">
        <v>9</v>
      </c>
      <c r="B35" s="32" t="s">
        <v>37</v>
      </c>
      <c r="C35" s="62">
        <f>C36</f>
        <v>57090000000</v>
      </c>
      <c r="D35" s="62">
        <f>D36</f>
        <v>22288612455.950001</v>
      </c>
      <c r="E35" s="24">
        <f t="shared" si="0"/>
        <v>39.041184893939395</v>
      </c>
    </row>
    <row r="36" spans="1:5" ht="24" thickBot="1" x14ac:dyDescent="0.3">
      <c r="A36" s="25"/>
      <c r="B36" s="15" t="s">
        <v>38</v>
      </c>
      <c r="C36" s="59">
        <v>57090000000</v>
      </c>
      <c r="D36" s="59">
        <v>22288612455.950001</v>
      </c>
      <c r="E36" s="17">
        <f t="shared" si="0"/>
        <v>39.041184893939395</v>
      </c>
    </row>
    <row r="37" spans="1:5" s="9" customFormat="1" ht="26.25" thickBot="1" x14ac:dyDescent="0.3">
      <c r="A37" s="70">
        <v>1003</v>
      </c>
      <c r="B37" s="6" t="s">
        <v>39</v>
      </c>
      <c r="C37" s="29">
        <f>SUM(C38+C40+C42)</f>
        <v>7085180000</v>
      </c>
      <c r="D37" s="20">
        <f>SUM(D38+D40+D42)</f>
        <v>5961210613.5200005</v>
      </c>
      <c r="E37" s="8">
        <f t="shared" si="0"/>
        <v>84.13633264814726</v>
      </c>
    </row>
    <row r="38" spans="1:5" x14ac:dyDescent="0.25">
      <c r="A38" s="31" t="s">
        <v>40</v>
      </c>
      <c r="B38" s="71" t="s">
        <v>41</v>
      </c>
      <c r="C38" s="62">
        <f>C39</f>
        <v>559000000</v>
      </c>
      <c r="D38" s="62">
        <f>D39</f>
        <v>232916665</v>
      </c>
      <c r="E38" s="24">
        <f t="shared" si="0"/>
        <v>41.666666368515202</v>
      </c>
    </row>
    <row r="39" spans="1:5" x14ac:dyDescent="0.25">
      <c r="A39" s="72"/>
      <c r="B39" s="73" t="s">
        <v>42</v>
      </c>
      <c r="C39" s="74">
        <v>559000000</v>
      </c>
      <c r="D39" s="74">
        <v>232916665</v>
      </c>
      <c r="E39" s="36">
        <f t="shared" si="0"/>
        <v>41.666666368515202</v>
      </c>
    </row>
    <row r="40" spans="1:5" ht="39" customHeight="1" x14ac:dyDescent="0.25">
      <c r="A40" s="66" t="s">
        <v>9</v>
      </c>
      <c r="B40" s="67" t="s">
        <v>43</v>
      </c>
      <c r="C40" s="68">
        <f>C41</f>
        <v>118180000</v>
      </c>
      <c r="D40" s="68">
        <f>D41</f>
        <v>46461291.469999999</v>
      </c>
      <c r="E40" s="75">
        <f t="shared" si="0"/>
        <v>39.314005305466239</v>
      </c>
    </row>
    <row r="41" spans="1:5" ht="23.25" x14ac:dyDescent="0.25">
      <c r="A41" s="37"/>
      <c r="B41" s="45" t="s">
        <v>44</v>
      </c>
      <c r="C41" s="39">
        <v>118180000</v>
      </c>
      <c r="D41" s="39">
        <v>46461291.469999999</v>
      </c>
      <c r="E41" s="40">
        <f t="shared" si="0"/>
        <v>39.314005305466239</v>
      </c>
    </row>
    <row r="42" spans="1:5" ht="23.25" x14ac:dyDescent="0.25">
      <c r="A42" s="76" t="s">
        <v>33</v>
      </c>
      <c r="B42" s="77" t="s">
        <v>45</v>
      </c>
      <c r="C42" s="78">
        <f>SUM(C43:C43)</f>
        <v>6408000000</v>
      </c>
      <c r="D42" s="182">
        <f>SUM(D43:D43)</f>
        <v>5681832657.0500002</v>
      </c>
      <c r="E42" s="40">
        <f t="shared" si="0"/>
        <v>88.667800515761556</v>
      </c>
    </row>
    <row r="43" spans="1:5" ht="24" thickBot="1" x14ac:dyDescent="0.3">
      <c r="A43" s="79"/>
      <c r="B43" s="80" t="s">
        <v>44</v>
      </c>
      <c r="C43" s="81">
        <v>6408000000</v>
      </c>
      <c r="D43" s="183">
        <v>5681832657.0500002</v>
      </c>
      <c r="E43" s="17">
        <f t="shared" si="0"/>
        <v>88.667800515761556</v>
      </c>
    </row>
    <row r="44" spans="1:5" s="9" customFormat="1" ht="23.25" customHeight="1" thickBot="1" x14ac:dyDescent="0.3">
      <c r="A44" s="5">
        <v>2101</v>
      </c>
      <c r="B44" s="6" t="s">
        <v>46</v>
      </c>
      <c r="C44" s="29">
        <f>C45</f>
        <v>2184000000</v>
      </c>
      <c r="D44" s="184">
        <f>D45</f>
        <v>910000000</v>
      </c>
      <c r="E44" s="8">
        <f>D44/C44*100</f>
        <v>41.666666666666671</v>
      </c>
    </row>
    <row r="45" spans="1:5" ht="23.25" x14ac:dyDescent="0.25">
      <c r="A45" s="31" t="s">
        <v>47</v>
      </c>
      <c r="B45" s="82" t="s">
        <v>48</v>
      </c>
      <c r="C45" s="83">
        <f>C46</f>
        <v>2184000000</v>
      </c>
      <c r="D45" s="62">
        <f>D46</f>
        <v>910000000</v>
      </c>
      <c r="E45" s="24">
        <f t="shared" ref="E45" si="2">SUM(D45/C45*100)</f>
        <v>41.666666666666671</v>
      </c>
    </row>
    <row r="46" spans="1:5" ht="15.75" thickBot="1" x14ac:dyDescent="0.3">
      <c r="A46" s="84"/>
      <c r="B46" s="15" t="s">
        <v>49</v>
      </c>
      <c r="C46" s="59">
        <v>2184000000</v>
      </c>
      <c r="D46" s="59">
        <v>910000000</v>
      </c>
      <c r="E46" s="17">
        <f t="shared" ref="E46" si="3">SUM(D46/C46*100)</f>
        <v>41.666666666666671</v>
      </c>
    </row>
    <row r="47" spans="1:5" s="9" customFormat="1" ht="39" thickBot="1" x14ac:dyDescent="0.3">
      <c r="A47" s="85">
        <v>2301</v>
      </c>
      <c r="B47" s="6" t="s">
        <v>50</v>
      </c>
      <c r="C47" s="29">
        <f>C48+C70+C78+C88+C102+C111+C113+C116+C126+C130+C134+C137+C141+C143+C145+C148+C151+C161</f>
        <v>184442675948.04001</v>
      </c>
      <c r="D47" s="185">
        <f>D48+D70+D78+D88+D102+D111+D113+D116+D126+D130+D134+D137+D141+D143+D145+D148+D151+D161</f>
        <v>4536590016.5699997</v>
      </c>
      <c r="E47" s="8">
        <f>D47/C47*100</f>
        <v>2.4596205803520323</v>
      </c>
    </row>
    <row r="48" spans="1:5" ht="23.25" x14ac:dyDescent="0.25">
      <c r="A48" s="31" t="s">
        <v>51</v>
      </c>
      <c r="B48" s="82" t="s">
        <v>52</v>
      </c>
      <c r="C48" s="83">
        <f>SUM(C49:C69)</f>
        <v>169392590000</v>
      </c>
      <c r="D48" s="83">
        <f>SUM(D49:D69)</f>
        <v>2085614194.1100001</v>
      </c>
      <c r="E48" s="24">
        <f t="shared" si="0"/>
        <v>1.2312310674923856</v>
      </c>
    </row>
    <row r="49" spans="1:5" x14ac:dyDescent="0.25">
      <c r="A49" s="239"/>
      <c r="B49" s="73" t="s">
        <v>53</v>
      </c>
      <c r="C49" s="35">
        <v>503565000</v>
      </c>
      <c r="D49" s="35">
        <v>207397421.91999999</v>
      </c>
      <c r="E49" s="36">
        <f t="shared" si="0"/>
        <v>41.185829420233731</v>
      </c>
    </row>
    <row r="50" spans="1:5" x14ac:dyDescent="0.25">
      <c r="A50" s="240"/>
      <c r="B50" s="73" t="s">
        <v>54</v>
      </c>
      <c r="C50" s="35">
        <v>76291000</v>
      </c>
      <c r="D50" s="35">
        <v>31504713.920000002</v>
      </c>
      <c r="E50" s="36">
        <f>SUM(D50/C50*100)</f>
        <v>41.295452831919889</v>
      </c>
    </row>
    <row r="51" spans="1:5" x14ac:dyDescent="0.25">
      <c r="A51" s="240"/>
      <c r="B51" s="73" t="s">
        <v>55</v>
      </c>
      <c r="C51" s="35">
        <v>2000000</v>
      </c>
      <c r="D51" s="35">
        <v>0</v>
      </c>
      <c r="E51" s="36">
        <f t="shared" si="0"/>
        <v>0</v>
      </c>
    </row>
    <row r="52" spans="1:5" x14ac:dyDescent="0.25">
      <c r="A52" s="240"/>
      <c r="B52" s="73" t="s">
        <v>56</v>
      </c>
      <c r="C52" s="35">
        <v>6246000</v>
      </c>
      <c r="D52" s="35">
        <v>4930117.54</v>
      </c>
      <c r="E52" s="36">
        <f t="shared" si="0"/>
        <v>78.932397374319564</v>
      </c>
    </row>
    <row r="53" spans="1:5" x14ac:dyDescent="0.25">
      <c r="A53" s="240"/>
      <c r="B53" s="73" t="s">
        <v>57</v>
      </c>
      <c r="C53" s="35">
        <v>11580000</v>
      </c>
      <c r="D53" s="35">
        <v>5135137.83</v>
      </c>
      <c r="E53" s="36">
        <f t="shared" si="0"/>
        <v>44.344886269430049</v>
      </c>
    </row>
    <row r="54" spans="1:5" ht="23.25" x14ac:dyDescent="0.25">
      <c r="A54" s="240"/>
      <c r="B54" s="73" t="s">
        <v>58</v>
      </c>
      <c r="C54" s="35">
        <v>10424000</v>
      </c>
      <c r="D54" s="35">
        <v>4853962.41</v>
      </c>
      <c r="E54" s="36">
        <f t="shared" si="0"/>
        <v>46.565257194934766</v>
      </c>
    </row>
    <row r="55" spans="1:5" x14ac:dyDescent="0.25">
      <c r="A55" s="240"/>
      <c r="B55" s="73" t="s">
        <v>59</v>
      </c>
      <c r="C55" s="35">
        <v>48585000</v>
      </c>
      <c r="D55" s="35">
        <v>13401126.43</v>
      </c>
      <c r="E55" s="36">
        <f t="shared" si="0"/>
        <v>27.582847442626324</v>
      </c>
    </row>
    <row r="56" spans="1:5" x14ac:dyDescent="0.25">
      <c r="A56" s="240"/>
      <c r="B56" s="73" t="s">
        <v>60</v>
      </c>
      <c r="C56" s="35">
        <v>12000000</v>
      </c>
      <c r="D56" s="35">
        <v>5282035.2</v>
      </c>
      <c r="E56" s="36">
        <f t="shared" si="0"/>
        <v>44.016959999999997</v>
      </c>
    </row>
    <row r="57" spans="1:5" x14ac:dyDescent="0.25">
      <c r="A57" s="240"/>
      <c r="B57" s="73" t="s">
        <v>61</v>
      </c>
      <c r="C57" s="35">
        <v>782647000</v>
      </c>
      <c r="D57" s="35">
        <v>178608392.22</v>
      </c>
      <c r="E57" s="36">
        <f t="shared" si="0"/>
        <v>22.821066485912549</v>
      </c>
    </row>
    <row r="58" spans="1:5" x14ac:dyDescent="0.25">
      <c r="A58" s="240"/>
      <c r="B58" s="73" t="s">
        <v>42</v>
      </c>
      <c r="C58" s="35">
        <v>260000000</v>
      </c>
      <c r="D58" s="35">
        <v>9818015</v>
      </c>
      <c r="E58" s="36">
        <f t="shared" si="0"/>
        <v>3.7761596153846151</v>
      </c>
    </row>
    <row r="59" spans="1:5" x14ac:dyDescent="0.25">
      <c r="A59" s="240"/>
      <c r="B59" s="73" t="s">
        <v>62</v>
      </c>
      <c r="C59" s="35">
        <v>14450000</v>
      </c>
      <c r="D59" s="35">
        <v>939686.79</v>
      </c>
      <c r="E59" s="36">
        <f t="shared" si="0"/>
        <v>6.5030227681660904</v>
      </c>
    </row>
    <row r="60" spans="1:5" x14ac:dyDescent="0.25">
      <c r="A60" s="240"/>
      <c r="B60" s="73" t="s">
        <v>63</v>
      </c>
      <c r="C60" s="35">
        <v>27433000</v>
      </c>
      <c r="D60" s="35">
        <v>4479342.3600000003</v>
      </c>
      <c r="E60" s="36">
        <f t="shared" si="0"/>
        <v>16.328299347501186</v>
      </c>
    </row>
    <row r="61" spans="1:5" ht="29.25" customHeight="1" x14ac:dyDescent="0.25">
      <c r="A61" s="240"/>
      <c r="B61" s="73" t="s">
        <v>64</v>
      </c>
      <c r="C61" s="35">
        <v>1440000000</v>
      </c>
      <c r="D61" s="35">
        <v>423871129.05000001</v>
      </c>
      <c r="E61" s="36">
        <f t="shared" si="0"/>
        <v>29.435495072916666</v>
      </c>
    </row>
    <row r="62" spans="1:5" x14ac:dyDescent="0.25">
      <c r="A62" s="240"/>
      <c r="B62" s="73" t="s">
        <v>65</v>
      </c>
      <c r="C62" s="35">
        <v>686568000</v>
      </c>
      <c r="D62" s="35">
        <v>304413222</v>
      </c>
      <c r="E62" s="36">
        <f t="shared" si="0"/>
        <v>44.338393574999124</v>
      </c>
    </row>
    <row r="63" spans="1:5" x14ac:dyDescent="0.25">
      <c r="A63" s="240"/>
      <c r="B63" s="86" t="s">
        <v>66</v>
      </c>
      <c r="C63" s="35">
        <v>800000</v>
      </c>
      <c r="D63" s="35">
        <v>71272</v>
      </c>
      <c r="E63" s="36">
        <f t="shared" si="0"/>
        <v>8.9090000000000007</v>
      </c>
    </row>
    <row r="64" spans="1:5" ht="23.25" x14ac:dyDescent="0.25">
      <c r="A64" s="240"/>
      <c r="B64" s="73" t="s">
        <v>67</v>
      </c>
      <c r="C64" s="35">
        <v>500000</v>
      </c>
      <c r="D64" s="35">
        <v>378943.44</v>
      </c>
      <c r="E64" s="36">
        <f t="shared" si="0"/>
        <v>75.788688000000008</v>
      </c>
    </row>
    <row r="65" spans="1:5" x14ac:dyDescent="0.25">
      <c r="A65" s="240"/>
      <c r="B65" s="196" t="s">
        <v>21</v>
      </c>
      <c r="C65" s="35">
        <v>1500000</v>
      </c>
      <c r="D65" s="35">
        <v>0</v>
      </c>
      <c r="E65" s="36">
        <f t="shared" si="0"/>
        <v>0</v>
      </c>
    </row>
    <row r="66" spans="1:5" x14ac:dyDescent="0.25">
      <c r="A66" s="240"/>
      <c r="B66" s="73" t="s">
        <v>68</v>
      </c>
      <c r="C66" s="35">
        <v>10000000</v>
      </c>
      <c r="D66" s="35">
        <v>2577052</v>
      </c>
      <c r="E66" s="36">
        <f t="shared" si="0"/>
        <v>25.770520000000001</v>
      </c>
    </row>
    <row r="67" spans="1:5" x14ac:dyDescent="0.25">
      <c r="A67" s="240"/>
      <c r="B67" s="87" t="s">
        <v>69</v>
      </c>
      <c r="C67" s="39">
        <v>8500000</v>
      </c>
      <c r="D67" s="39">
        <v>0</v>
      </c>
      <c r="E67" s="40">
        <f t="shared" si="0"/>
        <v>0</v>
      </c>
    </row>
    <row r="68" spans="1:5" x14ac:dyDescent="0.25">
      <c r="A68" s="240"/>
      <c r="B68" s="45" t="s">
        <v>92</v>
      </c>
      <c r="C68" s="39">
        <v>164600000000</v>
      </c>
      <c r="D68" s="39">
        <v>0</v>
      </c>
      <c r="E68" s="40">
        <f t="shared" si="0"/>
        <v>0</v>
      </c>
    </row>
    <row r="69" spans="1:5" ht="15.75" thickBot="1" x14ac:dyDescent="0.3">
      <c r="A69" s="199"/>
      <c r="B69" s="87" t="s">
        <v>70</v>
      </c>
      <c r="C69" s="35">
        <v>889501000</v>
      </c>
      <c r="D69" s="35">
        <v>887952624</v>
      </c>
      <c r="E69" s="169">
        <f t="shared" si="0"/>
        <v>99.825927570626689</v>
      </c>
    </row>
    <row r="70" spans="1:5" ht="27" customHeight="1" x14ac:dyDescent="0.25">
      <c r="A70" s="88" t="s">
        <v>71</v>
      </c>
      <c r="B70" s="82" t="s">
        <v>72</v>
      </c>
      <c r="C70" s="83">
        <f>SUM(C71:C77)</f>
        <v>62652000</v>
      </c>
      <c r="D70" s="83">
        <f>SUM(D71:D77)</f>
        <v>22717936.489999998</v>
      </c>
      <c r="E70" s="57">
        <f t="shared" si="0"/>
        <v>36.260512816829468</v>
      </c>
    </row>
    <row r="71" spans="1:5" x14ac:dyDescent="0.25">
      <c r="A71" s="92"/>
      <c r="B71" s="86" t="s">
        <v>53</v>
      </c>
      <c r="C71" s="74">
        <v>40707000</v>
      </c>
      <c r="D71" s="74">
        <v>17896349.34</v>
      </c>
      <c r="E71" s="93">
        <f t="shared" si="0"/>
        <v>43.963812956002648</v>
      </c>
    </row>
    <row r="72" spans="1:5" x14ac:dyDescent="0.25">
      <c r="A72" s="94"/>
      <c r="B72" s="73" t="s">
        <v>54</v>
      </c>
      <c r="C72" s="35">
        <v>6168000</v>
      </c>
      <c r="D72" s="35">
        <v>2711296.92</v>
      </c>
      <c r="E72" s="36">
        <f t="shared" si="0"/>
        <v>43.957472762645914</v>
      </c>
    </row>
    <row r="73" spans="1:5" x14ac:dyDescent="0.25">
      <c r="A73" s="94"/>
      <c r="B73" s="73" t="s">
        <v>57</v>
      </c>
      <c r="C73" s="35">
        <v>1077000</v>
      </c>
      <c r="D73" s="35">
        <v>402638.56</v>
      </c>
      <c r="E73" s="36">
        <f t="shared" si="0"/>
        <v>37.38519591457753</v>
      </c>
    </row>
    <row r="74" spans="1:5" ht="23.25" x14ac:dyDescent="0.25">
      <c r="A74" s="94"/>
      <c r="B74" s="73" t="s">
        <v>58</v>
      </c>
      <c r="C74" s="35">
        <v>680000</v>
      </c>
      <c r="D74" s="35">
        <v>427817.67</v>
      </c>
      <c r="E74" s="36">
        <f t="shared" si="0"/>
        <v>62.914363235294111</v>
      </c>
    </row>
    <row r="75" spans="1:5" x14ac:dyDescent="0.25">
      <c r="A75" s="241"/>
      <c r="B75" s="87" t="s">
        <v>59</v>
      </c>
      <c r="C75" s="95">
        <v>20000</v>
      </c>
      <c r="D75" s="95">
        <v>0</v>
      </c>
      <c r="E75" s="36">
        <f t="shared" si="0"/>
        <v>0</v>
      </c>
    </row>
    <row r="76" spans="1:5" x14ac:dyDescent="0.25">
      <c r="A76" s="242"/>
      <c r="B76" s="87" t="s">
        <v>60</v>
      </c>
      <c r="C76" s="95">
        <v>2000000</v>
      </c>
      <c r="D76" s="95">
        <v>221908.68</v>
      </c>
      <c r="E76" s="36">
        <f t="shared" si="0"/>
        <v>11.095433999999999</v>
      </c>
    </row>
    <row r="77" spans="1:5" x14ac:dyDescent="0.25">
      <c r="A77" s="243"/>
      <c r="B77" s="45" t="s">
        <v>61</v>
      </c>
      <c r="C77" s="96">
        <v>12000000</v>
      </c>
      <c r="D77" s="96">
        <v>1057925.32</v>
      </c>
      <c r="E77" s="40">
        <f t="shared" si="0"/>
        <v>8.816044333333334</v>
      </c>
    </row>
    <row r="78" spans="1:5" x14ac:dyDescent="0.25">
      <c r="A78" s="31" t="s">
        <v>74</v>
      </c>
      <c r="B78" s="97" t="s">
        <v>75</v>
      </c>
      <c r="C78" s="83">
        <f>SUM(C79:C87)</f>
        <v>173026000</v>
      </c>
      <c r="D78" s="83">
        <f>SUM(D79:D87)</f>
        <v>63481364.349999994</v>
      </c>
      <c r="E78" s="57">
        <f t="shared" si="0"/>
        <v>36.688916318934723</v>
      </c>
    </row>
    <row r="79" spans="1:5" ht="14.25" customHeight="1" x14ac:dyDescent="0.25">
      <c r="A79" s="98"/>
      <c r="B79" s="99" t="s">
        <v>53</v>
      </c>
      <c r="C79" s="74">
        <v>92721000</v>
      </c>
      <c r="D79" s="74">
        <v>39685575.079999998</v>
      </c>
      <c r="E79" s="93">
        <f t="shared" si="0"/>
        <v>42.801064570054251</v>
      </c>
    </row>
    <row r="80" spans="1:5" x14ac:dyDescent="0.25">
      <c r="A80" s="98"/>
      <c r="B80" s="34" t="s">
        <v>54</v>
      </c>
      <c r="C80" s="35">
        <v>13892000</v>
      </c>
      <c r="D80" s="35">
        <v>6012364.7699999996</v>
      </c>
      <c r="E80" s="36">
        <f t="shared" si="0"/>
        <v>43.279331773682692</v>
      </c>
    </row>
    <row r="81" spans="1:5" x14ac:dyDescent="0.25">
      <c r="A81" s="98"/>
      <c r="B81" s="34" t="s">
        <v>57</v>
      </c>
      <c r="C81" s="35">
        <v>1106000</v>
      </c>
      <c r="D81" s="35">
        <v>403322.08</v>
      </c>
      <c r="E81" s="36">
        <f t="shared" si="0"/>
        <v>36.466734177215194</v>
      </c>
    </row>
    <row r="82" spans="1:5" ht="23.25" x14ac:dyDescent="0.25">
      <c r="A82" s="100"/>
      <c r="B82" s="34" t="s">
        <v>58</v>
      </c>
      <c r="C82" s="35">
        <v>22186000</v>
      </c>
      <c r="D82" s="35">
        <v>5450562</v>
      </c>
      <c r="E82" s="36">
        <f t="shared" si="0"/>
        <v>24.567574145857748</v>
      </c>
    </row>
    <row r="83" spans="1:5" x14ac:dyDescent="0.25">
      <c r="A83" s="100"/>
      <c r="B83" s="34" t="s">
        <v>59</v>
      </c>
      <c r="C83" s="35">
        <v>24000</v>
      </c>
      <c r="D83" s="35">
        <v>0</v>
      </c>
      <c r="E83" s="36">
        <f t="shared" si="0"/>
        <v>0</v>
      </c>
    </row>
    <row r="84" spans="1:5" x14ac:dyDescent="0.25">
      <c r="A84" s="100"/>
      <c r="B84" s="34" t="s">
        <v>60</v>
      </c>
      <c r="C84" s="35">
        <v>500000</v>
      </c>
      <c r="D84" s="35">
        <v>15628.36</v>
      </c>
      <c r="E84" s="36">
        <f t="shared" si="0"/>
        <v>3.1256720000000002</v>
      </c>
    </row>
    <row r="85" spans="1:5" x14ac:dyDescent="0.25">
      <c r="A85" s="101"/>
      <c r="B85" s="34" t="s">
        <v>61</v>
      </c>
      <c r="C85" s="35">
        <v>36500000</v>
      </c>
      <c r="D85" s="35">
        <v>11913912.060000001</v>
      </c>
      <c r="E85" s="36">
        <f t="shared" si="0"/>
        <v>32.640854958904107</v>
      </c>
    </row>
    <row r="86" spans="1:5" x14ac:dyDescent="0.25">
      <c r="A86" s="92"/>
      <c r="B86" s="73" t="s">
        <v>63</v>
      </c>
      <c r="C86" s="39">
        <v>1097000</v>
      </c>
      <c r="D86" s="39">
        <v>0</v>
      </c>
      <c r="E86" s="36">
        <f t="shared" ref="E86:E144" si="4">SUM(D86/C86*100)</f>
        <v>0</v>
      </c>
    </row>
    <row r="87" spans="1:5" ht="15.75" thickBot="1" x14ac:dyDescent="0.3">
      <c r="A87" s="79"/>
      <c r="B87" s="15" t="s">
        <v>68</v>
      </c>
      <c r="C87" s="102">
        <v>5000000</v>
      </c>
      <c r="D87" s="59">
        <v>0</v>
      </c>
      <c r="E87" s="17">
        <f t="shared" si="4"/>
        <v>0</v>
      </c>
    </row>
    <row r="88" spans="1:5" ht="34.5" x14ac:dyDescent="0.25">
      <c r="A88" s="88" t="s">
        <v>26</v>
      </c>
      <c r="B88" s="103" t="s">
        <v>76</v>
      </c>
      <c r="C88" s="90">
        <f>SUM(C89:C101)</f>
        <v>5295591000</v>
      </c>
      <c r="D88" s="90">
        <f>SUM(D89:D101)</f>
        <v>171914845.94999999</v>
      </c>
      <c r="E88" s="91">
        <f t="shared" si="4"/>
        <v>3.2463769567929242</v>
      </c>
    </row>
    <row r="89" spans="1:5" ht="16.5" customHeight="1" x14ac:dyDescent="0.25">
      <c r="A89" s="244"/>
      <c r="B89" s="99" t="s">
        <v>53</v>
      </c>
      <c r="C89" s="74">
        <v>308744000</v>
      </c>
      <c r="D89" s="186">
        <v>136066273.13999999</v>
      </c>
      <c r="E89" s="93">
        <f t="shared" si="4"/>
        <v>44.07090441919518</v>
      </c>
    </row>
    <row r="90" spans="1:5" x14ac:dyDescent="0.25">
      <c r="A90" s="245"/>
      <c r="B90" s="34" t="s">
        <v>54</v>
      </c>
      <c r="C90" s="35">
        <v>46153000</v>
      </c>
      <c r="D90" s="187">
        <v>20343140.66</v>
      </c>
      <c r="E90" s="36">
        <f t="shared" si="4"/>
        <v>44.077612852902305</v>
      </c>
    </row>
    <row r="91" spans="1:5" x14ac:dyDescent="0.25">
      <c r="A91" s="245"/>
      <c r="B91" s="34" t="s">
        <v>57</v>
      </c>
      <c r="C91" s="35">
        <v>4690000</v>
      </c>
      <c r="D91" s="187">
        <v>1619287.38</v>
      </c>
      <c r="E91" s="36">
        <f t="shared" si="4"/>
        <v>34.526383368869936</v>
      </c>
    </row>
    <row r="92" spans="1:5" ht="23.25" x14ac:dyDescent="0.25">
      <c r="A92" s="245"/>
      <c r="B92" s="34" t="s">
        <v>58</v>
      </c>
      <c r="C92" s="35">
        <v>2335000</v>
      </c>
      <c r="D92" s="187">
        <v>1300445.1100000001</v>
      </c>
      <c r="E92" s="36">
        <f t="shared" si="4"/>
        <v>55.693580728051394</v>
      </c>
    </row>
    <row r="93" spans="1:5" x14ac:dyDescent="0.25">
      <c r="A93" s="245"/>
      <c r="B93" s="34" t="s">
        <v>59</v>
      </c>
      <c r="C93" s="35">
        <v>5840000</v>
      </c>
      <c r="D93" s="187">
        <v>1417333.91</v>
      </c>
      <c r="E93" s="36">
        <f t="shared" si="4"/>
        <v>24.269416267123287</v>
      </c>
    </row>
    <row r="94" spans="1:5" x14ac:dyDescent="0.25">
      <c r="A94" s="245"/>
      <c r="B94" s="34" t="s">
        <v>60</v>
      </c>
      <c r="C94" s="35">
        <v>5000000</v>
      </c>
      <c r="D94" s="187">
        <v>583901.93999999994</v>
      </c>
      <c r="E94" s="36">
        <f t="shared" si="4"/>
        <v>11.678038799999998</v>
      </c>
    </row>
    <row r="95" spans="1:5" x14ac:dyDescent="0.25">
      <c r="A95" s="245"/>
      <c r="B95" s="34" t="s">
        <v>61</v>
      </c>
      <c r="C95" s="35">
        <v>36048000</v>
      </c>
      <c r="D95" s="187">
        <v>10200388.189999999</v>
      </c>
      <c r="E95" s="36">
        <f t="shared" si="4"/>
        <v>28.296682728584109</v>
      </c>
    </row>
    <row r="96" spans="1:5" x14ac:dyDescent="0.25">
      <c r="A96" s="245"/>
      <c r="B96" s="34" t="s">
        <v>109</v>
      </c>
      <c r="C96" s="35">
        <v>1000</v>
      </c>
      <c r="D96" s="187">
        <v>0</v>
      </c>
      <c r="E96" s="36">
        <f t="shared" si="4"/>
        <v>0</v>
      </c>
    </row>
    <row r="97" spans="1:5" ht="23.25" x14ac:dyDescent="0.25">
      <c r="A97" s="245"/>
      <c r="B97" s="87" t="s">
        <v>77</v>
      </c>
      <c r="C97" s="35">
        <v>50500000</v>
      </c>
      <c r="D97" s="35">
        <v>0</v>
      </c>
      <c r="E97" s="36">
        <f t="shared" si="4"/>
        <v>0</v>
      </c>
    </row>
    <row r="98" spans="1:5" x14ac:dyDescent="0.25">
      <c r="A98" s="245"/>
      <c r="B98" s="87" t="s">
        <v>6</v>
      </c>
      <c r="C98" s="35">
        <v>3000000</v>
      </c>
      <c r="D98" s="35">
        <v>384075.62</v>
      </c>
      <c r="E98" s="36">
        <f t="shared" si="4"/>
        <v>12.802520666666666</v>
      </c>
    </row>
    <row r="99" spans="1:5" ht="23.25" x14ac:dyDescent="0.25">
      <c r="A99" s="245"/>
      <c r="B99" s="87" t="s">
        <v>67</v>
      </c>
      <c r="C99" s="35">
        <v>70800000</v>
      </c>
      <c r="D99" s="35">
        <v>0</v>
      </c>
      <c r="E99" s="36">
        <f t="shared" si="4"/>
        <v>0</v>
      </c>
    </row>
    <row r="100" spans="1:5" x14ac:dyDescent="0.25">
      <c r="A100" s="245"/>
      <c r="B100" s="104" t="s">
        <v>68</v>
      </c>
      <c r="C100" s="39">
        <v>12480000</v>
      </c>
      <c r="D100" s="188">
        <v>0</v>
      </c>
      <c r="E100" s="40">
        <f t="shared" si="4"/>
        <v>0</v>
      </c>
    </row>
    <row r="101" spans="1:5" ht="15.75" thickBot="1" x14ac:dyDescent="0.3">
      <c r="A101" s="246"/>
      <c r="B101" s="26" t="s">
        <v>70</v>
      </c>
      <c r="C101" s="59">
        <v>4750000000</v>
      </c>
      <c r="D101" s="189">
        <v>0</v>
      </c>
      <c r="E101" s="17">
        <f t="shared" si="4"/>
        <v>0</v>
      </c>
    </row>
    <row r="102" spans="1:5" ht="23.25" x14ac:dyDescent="0.25">
      <c r="A102" s="31" t="s">
        <v>78</v>
      </c>
      <c r="B102" s="71" t="s">
        <v>79</v>
      </c>
      <c r="C102" s="105">
        <f>SUM(C103:C110)</f>
        <v>334028000</v>
      </c>
      <c r="D102" s="62">
        <f>SUM(D103:D110)</f>
        <v>129599537.59999999</v>
      </c>
      <c r="E102" s="57">
        <f t="shared" si="4"/>
        <v>38.799004155340263</v>
      </c>
    </row>
    <row r="103" spans="1:5" x14ac:dyDescent="0.25">
      <c r="A103" s="92"/>
      <c r="B103" s="99" t="s">
        <v>53</v>
      </c>
      <c r="C103" s="74">
        <v>236999000</v>
      </c>
      <c r="D103" s="186">
        <v>95570058.409999996</v>
      </c>
      <c r="E103" s="93">
        <f t="shared" si="4"/>
        <v>40.3250893083937</v>
      </c>
    </row>
    <row r="104" spans="1:5" x14ac:dyDescent="0.25">
      <c r="A104" s="92"/>
      <c r="B104" s="34" t="s">
        <v>54</v>
      </c>
      <c r="C104" s="35">
        <v>35906000</v>
      </c>
      <c r="D104" s="187">
        <v>14478863.939999999</v>
      </c>
      <c r="E104" s="36">
        <f t="shared" si="4"/>
        <v>40.324357878906028</v>
      </c>
    </row>
    <row r="105" spans="1:5" x14ac:dyDescent="0.25">
      <c r="A105" s="92"/>
      <c r="B105" s="34" t="s">
        <v>57</v>
      </c>
      <c r="C105" s="35">
        <v>3433000</v>
      </c>
      <c r="D105" s="187">
        <v>1426461.37</v>
      </c>
      <c r="E105" s="36">
        <f t="shared" si="4"/>
        <v>41.551452665307316</v>
      </c>
    </row>
    <row r="106" spans="1:5" ht="23.25" x14ac:dyDescent="0.25">
      <c r="A106" s="92"/>
      <c r="B106" s="34" t="s">
        <v>58</v>
      </c>
      <c r="C106" s="35">
        <v>3390000</v>
      </c>
      <c r="D106" s="187">
        <v>1133172.96</v>
      </c>
      <c r="E106" s="36">
        <f t="shared" si="4"/>
        <v>33.426930973451327</v>
      </c>
    </row>
    <row r="107" spans="1:5" x14ac:dyDescent="0.25">
      <c r="A107" s="92"/>
      <c r="B107" s="34" t="s">
        <v>59</v>
      </c>
      <c r="C107" s="35">
        <v>21600000</v>
      </c>
      <c r="D107" s="187">
        <v>2674124.0499999998</v>
      </c>
      <c r="E107" s="36">
        <f t="shared" si="4"/>
        <v>12.380203935185184</v>
      </c>
    </row>
    <row r="108" spans="1:5" x14ac:dyDescent="0.25">
      <c r="A108" s="92"/>
      <c r="B108" s="34" t="s">
        <v>60</v>
      </c>
      <c r="C108" s="35">
        <v>500000</v>
      </c>
      <c r="D108" s="187">
        <v>3200</v>
      </c>
      <c r="E108" s="36">
        <f t="shared" si="4"/>
        <v>0.64</v>
      </c>
    </row>
    <row r="109" spans="1:5" x14ac:dyDescent="0.25">
      <c r="A109" s="101"/>
      <c r="B109" s="87" t="s">
        <v>61</v>
      </c>
      <c r="C109" s="39">
        <v>7200000</v>
      </c>
      <c r="D109" s="188">
        <v>3779167.05</v>
      </c>
      <c r="E109" s="36">
        <f t="shared" si="4"/>
        <v>52.488431249999998</v>
      </c>
    </row>
    <row r="110" spans="1:5" ht="15.75" thickBot="1" x14ac:dyDescent="0.3">
      <c r="A110" s="79"/>
      <c r="B110" s="15" t="s">
        <v>6</v>
      </c>
      <c r="C110" s="59">
        <v>25000000</v>
      </c>
      <c r="D110" s="59">
        <v>10534489.82</v>
      </c>
      <c r="E110" s="17">
        <f t="shared" si="4"/>
        <v>42.137959280000004</v>
      </c>
    </row>
    <row r="111" spans="1:5" ht="23.25" x14ac:dyDescent="0.25">
      <c r="A111" s="106">
        <v>4008</v>
      </c>
      <c r="B111" s="71" t="s">
        <v>80</v>
      </c>
      <c r="C111" s="107">
        <f>SUM(C112:C112)</f>
        <v>317000000</v>
      </c>
      <c r="D111" s="107">
        <f>SUM(D112:D112)</f>
        <v>0</v>
      </c>
      <c r="E111" s="57">
        <f t="shared" si="4"/>
        <v>0</v>
      </c>
    </row>
    <row r="112" spans="1:5" ht="15.75" thickBot="1" x14ac:dyDescent="0.3">
      <c r="A112" s="137"/>
      <c r="B112" s="45" t="s">
        <v>69</v>
      </c>
      <c r="C112" s="117">
        <v>317000000</v>
      </c>
      <c r="D112" s="198">
        <v>0</v>
      </c>
      <c r="E112" s="123">
        <f t="shared" si="4"/>
        <v>0</v>
      </c>
    </row>
    <row r="113" spans="1:5" ht="23.25" x14ac:dyDescent="0.25">
      <c r="A113" s="110">
        <v>4009</v>
      </c>
      <c r="B113" s="89" t="s">
        <v>81</v>
      </c>
      <c r="C113" s="111">
        <f>SUM(C114:C115)</f>
        <v>148000000</v>
      </c>
      <c r="D113" s="111">
        <f>SUM(D114:D115)</f>
        <v>5945858.7000000002</v>
      </c>
      <c r="E113" s="91">
        <f t="shared" si="4"/>
        <v>4.017472094594595</v>
      </c>
    </row>
    <row r="114" spans="1:5" x14ac:dyDescent="0.25">
      <c r="A114" s="247"/>
      <c r="B114" s="112" t="s">
        <v>61</v>
      </c>
      <c r="C114" s="113">
        <v>24000000</v>
      </c>
      <c r="D114" s="114">
        <v>5945858.7000000002</v>
      </c>
      <c r="E114" s="36">
        <f t="shared" si="4"/>
        <v>24.77441125</v>
      </c>
    </row>
    <row r="115" spans="1:5" ht="15.75" thickBot="1" x14ac:dyDescent="0.3">
      <c r="A115" s="248"/>
      <c r="B115" s="115" t="s">
        <v>69</v>
      </c>
      <c r="C115" s="108">
        <v>124000000</v>
      </c>
      <c r="D115" s="108">
        <v>0</v>
      </c>
      <c r="E115" s="141">
        <f t="shared" si="4"/>
        <v>0</v>
      </c>
    </row>
    <row r="116" spans="1:5" x14ac:dyDescent="0.25">
      <c r="A116" s="193">
        <v>4014</v>
      </c>
      <c r="B116" s="82" t="s">
        <v>82</v>
      </c>
      <c r="C116" s="133">
        <f>SUM(C117:C125)</f>
        <v>330641000</v>
      </c>
      <c r="D116" s="133">
        <f>SUM(D117:D125)</f>
        <v>211570759.25999996</v>
      </c>
      <c r="E116" s="57">
        <f t="shared" si="4"/>
        <v>63.988059333234524</v>
      </c>
    </row>
    <row r="117" spans="1:5" x14ac:dyDescent="0.25">
      <c r="A117" s="249"/>
      <c r="B117" s="87" t="s">
        <v>59</v>
      </c>
      <c r="C117" s="35">
        <v>120000</v>
      </c>
      <c r="D117" s="35">
        <v>28967.89</v>
      </c>
      <c r="E117" s="36">
        <f t="shared" si="4"/>
        <v>24.139908333333331</v>
      </c>
    </row>
    <row r="118" spans="1:5" x14ac:dyDescent="0.25">
      <c r="A118" s="237"/>
      <c r="B118" s="87" t="s">
        <v>60</v>
      </c>
      <c r="C118" s="35">
        <v>360000</v>
      </c>
      <c r="D118" s="35">
        <v>93160</v>
      </c>
      <c r="E118" s="36">
        <f t="shared" si="4"/>
        <v>25.877777777777776</v>
      </c>
    </row>
    <row r="119" spans="1:5" x14ac:dyDescent="0.25">
      <c r="A119" s="237"/>
      <c r="B119" s="87" t="s">
        <v>61</v>
      </c>
      <c r="C119" s="35">
        <v>265841000</v>
      </c>
      <c r="D119" s="35">
        <v>192801046.38999999</v>
      </c>
      <c r="E119" s="36">
        <f>SUM(D119/C119*100)</f>
        <v>72.524947765769753</v>
      </c>
    </row>
    <row r="120" spans="1:5" x14ac:dyDescent="0.25">
      <c r="A120" s="237"/>
      <c r="B120" s="112" t="s">
        <v>42</v>
      </c>
      <c r="C120" s="113">
        <v>6000000</v>
      </c>
      <c r="D120" s="114">
        <v>0</v>
      </c>
      <c r="E120" s="36">
        <f t="shared" si="4"/>
        <v>0</v>
      </c>
    </row>
    <row r="121" spans="1:5" x14ac:dyDescent="0.25">
      <c r="A121" s="237"/>
      <c r="B121" s="87" t="s">
        <v>62</v>
      </c>
      <c r="C121" s="35">
        <v>120000</v>
      </c>
      <c r="D121" s="35">
        <v>0</v>
      </c>
      <c r="E121" s="36">
        <f t="shared" si="4"/>
        <v>0</v>
      </c>
    </row>
    <row r="122" spans="1:5" x14ac:dyDescent="0.25">
      <c r="A122" s="237"/>
      <c r="B122" s="87" t="s">
        <v>63</v>
      </c>
      <c r="C122" s="35">
        <v>6360000</v>
      </c>
      <c r="D122" s="35">
        <v>0</v>
      </c>
      <c r="E122" s="36">
        <f t="shared" si="4"/>
        <v>0</v>
      </c>
    </row>
    <row r="123" spans="1:5" ht="23.25" x14ac:dyDescent="0.25">
      <c r="A123" s="237"/>
      <c r="B123" s="112" t="s">
        <v>77</v>
      </c>
      <c r="C123" s="113">
        <v>600000</v>
      </c>
      <c r="D123" s="113">
        <v>0</v>
      </c>
      <c r="E123" s="36">
        <f t="shared" si="4"/>
        <v>0</v>
      </c>
    </row>
    <row r="124" spans="1:5" x14ac:dyDescent="0.25">
      <c r="A124" s="237"/>
      <c r="B124" s="112" t="s">
        <v>68</v>
      </c>
      <c r="C124" s="113">
        <v>26640000</v>
      </c>
      <c r="D124" s="113">
        <v>0</v>
      </c>
      <c r="E124" s="36">
        <f t="shared" si="4"/>
        <v>0</v>
      </c>
    </row>
    <row r="125" spans="1:5" ht="15.75" thickBot="1" x14ac:dyDescent="0.3">
      <c r="A125" s="237"/>
      <c r="B125" s="116" t="s">
        <v>69</v>
      </c>
      <c r="C125" s="117">
        <v>24600000</v>
      </c>
      <c r="D125" s="117">
        <v>18647584.98</v>
      </c>
      <c r="E125" s="36">
        <f t="shared" si="4"/>
        <v>75.803190975609752</v>
      </c>
    </row>
    <row r="126" spans="1:5" ht="23.25" x14ac:dyDescent="0.25">
      <c r="A126" s="106">
        <v>5014</v>
      </c>
      <c r="B126" s="118" t="s">
        <v>83</v>
      </c>
      <c r="C126" s="119">
        <f>SUM(C127:C129)</f>
        <v>2381000000</v>
      </c>
      <c r="D126" s="119">
        <f>SUM(D127:D129)</f>
        <v>525286231.64999998</v>
      </c>
      <c r="E126" s="91">
        <f t="shared" si="4"/>
        <v>22.061580497690045</v>
      </c>
    </row>
    <row r="127" spans="1:5" x14ac:dyDescent="0.25">
      <c r="A127" s="120"/>
      <c r="B127" s="121" t="s">
        <v>61</v>
      </c>
      <c r="C127" s="122">
        <v>2300000000</v>
      </c>
      <c r="D127" s="122">
        <v>473855860.25</v>
      </c>
      <c r="E127" s="93">
        <f t="shared" si="4"/>
        <v>20.602428706521739</v>
      </c>
    </row>
    <row r="128" spans="1:5" x14ac:dyDescent="0.25">
      <c r="A128" s="120"/>
      <c r="B128" s="45" t="s">
        <v>68</v>
      </c>
      <c r="C128" s="117">
        <v>64000000</v>
      </c>
      <c r="D128" s="117">
        <v>46659602.32</v>
      </c>
      <c r="E128" s="123">
        <f t="shared" si="4"/>
        <v>72.905628624999991</v>
      </c>
    </row>
    <row r="129" spans="1:5" ht="15.75" thickBot="1" x14ac:dyDescent="0.3">
      <c r="A129" s="120"/>
      <c r="B129" s="112" t="s">
        <v>69</v>
      </c>
      <c r="C129" s="113">
        <v>17000000</v>
      </c>
      <c r="D129" s="113">
        <v>4770769.08</v>
      </c>
      <c r="E129" s="169">
        <f t="shared" si="4"/>
        <v>28.063347529411764</v>
      </c>
    </row>
    <row r="130" spans="1:5" ht="15.75" thickBot="1" x14ac:dyDescent="0.3">
      <c r="A130" s="124">
        <v>5015</v>
      </c>
      <c r="B130" s="208" t="s">
        <v>84</v>
      </c>
      <c r="C130" s="209">
        <f>SUM(C131:C133)</f>
        <v>325001000</v>
      </c>
      <c r="D130" s="209">
        <f>SUM(D131:D133)</f>
        <v>39589800</v>
      </c>
      <c r="E130" s="109">
        <f t="shared" si="4"/>
        <v>12.181439441724795</v>
      </c>
    </row>
    <row r="131" spans="1:5" x14ac:dyDescent="0.25">
      <c r="A131" s="120"/>
      <c r="B131" s="126" t="s">
        <v>61</v>
      </c>
      <c r="C131" s="127">
        <v>105000000</v>
      </c>
      <c r="D131" s="122">
        <v>39589800</v>
      </c>
      <c r="E131" s="93">
        <f t="shared" si="4"/>
        <v>37.704571428571427</v>
      </c>
    </row>
    <row r="132" spans="1:5" x14ac:dyDescent="0.25">
      <c r="A132" s="120"/>
      <c r="B132" s="112" t="s">
        <v>68</v>
      </c>
      <c r="C132" s="113">
        <v>1000</v>
      </c>
      <c r="D132" s="190">
        <v>0</v>
      </c>
      <c r="E132" s="93">
        <f t="shared" si="4"/>
        <v>0</v>
      </c>
    </row>
    <row r="133" spans="1:5" ht="15.75" thickBot="1" x14ac:dyDescent="0.3">
      <c r="A133" s="79"/>
      <c r="B133" s="15" t="s">
        <v>69</v>
      </c>
      <c r="C133" s="108">
        <v>220000000</v>
      </c>
      <c r="D133" s="108">
        <v>0</v>
      </c>
      <c r="E133" s="17">
        <f t="shared" si="4"/>
        <v>0</v>
      </c>
    </row>
    <row r="134" spans="1:5" ht="15.75" thickBot="1" x14ac:dyDescent="0.3">
      <c r="A134" s="218">
        <v>5016</v>
      </c>
      <c r="B134" s="219" t="s">
        <v>85</v>
      </c>
      <c r="C134" s="128">
        <f>SUM(C135:C136)</f>
        <v>280000000</v>
      </c>
      <c r="D134" s="111">
        <f>D135+D136</f>
        <v>49911271.119999997</v>
      </c>
      <c r="E134" s="91">
        <f t="shared" si="4"/>
        <v>17.825453971428569</v>
      </c>
    </row>
    <row r="135" spans="1:5" x14ac:dyDescent="0.25">
      <c r="A135" s="216"/>
      <c r="B135" s="116" t="s">
        <v>61</v>
      </c>
      <c r="C135" s="117">
        <v>138000000</v>
      </c>
      <c r="D135" s="214">
        <v>49911271.119999997</v>
      </c>
      <c r="E135" s="40">
        <f t="shared" si="4"/>
        <v>36.167587768115936</v>
      </c>
    </row>
    <row r="136" spans="1:5" ht="15.75" thickBot="1" x14ac:dyDescent="0.3">
      <c r="A136" s="216"/>
      <c r="B136" s="15" t="s">
        <v>69</v>
      </c>
      <c r="C136" s="117">
        <v>142000000</v>
      </c>
      <c r="D136" s="214">
        <v>0</v>
      </c>
      <c r="E136" s="215">
        <f t="shared" si="4"/>
        <v>0</v>
      </c>
    </row>
    <row r="137" spans="1:5" ht="24" thickBot="1" x14ac:dyDescent="0.3">
      <c r="A137" s="218">
        <v>5017</v>
      </c>
      <c r="B137" s="217" t="s">
        <v>86</v>
      </c>
      <c r="C137" s="212">
        <f>SUM(C138:C140)</f>
        <v>3294001000</v>
      </c>
      <c r="D137" s="212">
        <f>SUM(D138:D140)</f>
        <v>155265600</v>
      </c>
      <c r="E137" s="213">
        <f t="shared" si="4"/>
        <v>4.7135869114793829</v>
      </c>
    </row>
    <row r="138" spans="1:5" x14ac:dyDescent="0.25">
      <c r="A138" s="101"/>
      <c r="B138" s="126" t="s">
        <v>61</v>
      </c>
      <c r="C138" s="210">
        <v>659000000</v>
      </c>
      <c r="D138" s="127">
        <v>155265600</v>
      </c>
      <c r="E138" s="93">
        <f t="shared" si="4"/>
        <v>23.560789074355085</v>
      </c>
    </row>
    <row r="139" spans="1:5" x14ac:dyDescent="0.25">
      <c r="A139" s="101"/>
      <c r="B139" s="87" t="s">
        <v>68</v>
      </c>
      <c r="C139" s="130">
        <v>1000</v>
      </c>
      <c r="D139" s="117">
        <v>0</v>
      </c>
      <c r="E139" s="36">
        <f t="shared" si="4"/>
        <v>0</v>
      </c>
    </row>
    <row r="140" spans="1:5" ht="15.75" thickBot="1" x14ac:dyDescent="0.3">
      <c r="A140" s="131"/>
      <c r="B140" s="80" t="s">
        <v>69</v>
      </c>
      <c r="C140" s="132">
        <v>2635000000</v>
      </c>
      <c r="D140" s="108">
        <v>0</v>
      </c>
      <c r="E140" s="17">
        <f t="shared" si="4"/>
        <v>0</v>
      </c>
    </row>
    <row r="141" spans="1:5" x14ac:dyDescent="0.25">
      <c r="A141" s="129">
        <v>5018</v>
      </c>
      <c r="B141" s="82" t="s">
        <v>87</v>
      </c>
      <c r="C141" s="107">
        <f>SUM(C142:C142)</f>
        <v>20000000</v>
      </c>
      <c r="D141" s="133">
        <f>SUM(D142:D142)</f>
        <v>0</v>
      </c>
      <c r="E141" s="57">
        <f t="shared" si="4"/>
        <v>0</v>
      </c>
    </row>
    <row r="142" spans="1:5" ht="15.75" thickBot="1" x14ac:dyDescent="0.3">
      <c r="A142" s="131"/>
      <c r="B142" s="15" t="s">
        <v>69</v>
      </c>
      <c r="C142" s="134">
        <v>20000000</v>
      </c>
      <c r="D142" s="81">
        <v>0</v>
      </c>
      <c r="E142" s="109">
        <f t="shared" si="4"/>
        <v>0</v>
      </c>
    </row>
    <row r="143" spans="1:5" ht="23.25" x14ac:dyDescent="0.25">
      <c r="A143" s="135">
        <v>5020</v>
      </c>
      <c r="B143" s="71" t="s">
        <v>88</v>
      </c>
      <c r="C143" s="107">
        <f>SUM(C144:C144)</f>
        <v>453000000</v>
      </c>
      <c r="D143" s="133">
        <f>SUM(D144:D144)</f>
        <v>81120000</v>
      </c>
      <c r="E143" s="57">
        <f t="shared" si="4"/>
        <v>17.90728476821192</v>
      </c>
    </row>
    <row r="144" spans="1:5" ht="15.75" thickBot="1" x14ac:dyDescent="0.3">
      <c r="A144" s="79"/>
      <c r="B144" s="136" t="s">
        <v>69</v>
      </c>
      <c r="C144" s="108">
        <v>453000000</v>
      </c>
      <c r="D144" s="108">
        <v>81120000</v>
      </c>
      <c r="E144" s="17">
        <f t="shared" si="4"/>
        <v>17.90728476821192</v>
      </c>
    </row>
    <row r="145" spans="1:5" ht="23.25" x14ac:dyDescent="0.25">
      <c r="A145" s="223">
        <v>5022</v>
      </c>
      <c r="B145" s="167" t="s">
        <v>89</v>
      </c>
      <c r="C145" s="168">
        <f>C146+C147</f>
        <v>326400000</v>
      </c>
      <c r="D145" s="168">
        <f>D146+D147</f>
        <v>40180800</v>
      </c>
      <c r="E145" s="139">
        <f t="shared" ref="E145:E163" si="5">SUM(D145/C145*100)</f>
        <v>12.310294117647057</v>
      </c>
    </row>
    <row r="146" spans="1:5" x14ac:dyDescent="0.25">
      <c r="A146" s="224"/>
      <c r="B146" s="112" t="s">
        <v>61</v>
      </c>
      <c r="C146" s="190">
        <v>110400000</v>
      </c>
      <c r="D146" s="190">
        <v>40180800</v>
      </c>
      <c r="E146" s="204">
        <f t="shared" si="5"/>
        <v>36.395652173913042</v>
      </c>
    </row>
    <row r="147" spans="1:5" ht="15.75" thickBot="1" x14ac:dyDescent="0.3">
      <c r="A147" s="225"/>
      <c r="B147" s="15" t="s">
        <v>69</v>
      </c>
      <c r="C147" s="214">
        <v>216000000</v>
      </c>
      <c r="D147" s="214">
        <v>0</v>
      </c>
      <c r="E147" s="226">
        <f>D147/C147*100</f>
        <v>0</v>
      </c>
    </row>
    <row r="148" spans="1:5" ht="15.75" thickBot="1" x14ac:dyDescent="0.3">
      <c r="A148" s="124">
        <v>5028</v>
      </c>
      <c r="B148" s="125" t="s">
        <v>90</v>
      </c>
      <c r="C148" s="221">
        <f>C149+C150</f>
        <v>406000000</v>
      </c>
      <c r="D148" s="221">
        <f>D149+D150</f>
        <v>147000000</v>
      </c>
      <c r="E148" s="213">
        <f t="shared" si="5"/>
        <v>36.206896551724135</v>
      </c>
    </row>
    <row r="149" spans="1:5" x14ac:dyDescent="0.25">
      <c r="A149" s="120"/>
      <c r="B149" s="126" t="s">
        <v>61</v>
      </c>
      <c r="C149" s="127">
        <v>315000000</v>
      </c>
      <c r="D149" s="127">
        <v>147000000</v>
      </c>
      <c r="E149" s="222">
        <f t="shared" si="5"/>
        <v>46.666666666666664</v>
      </c>
    </row>
    <row r="150" spans="1:5" ht="15.75" thickBot="1" x14ac:dyDescent="0.3">
      <c r="A150" s="120"/>
      <c r="B150" s="116" t="s">
        <v>69</v>
      </c>
      <c r="C150" s="117">
        <v>91000000</v>
      </c>
      <c r="D150" s="117">
        <v>0</v>
      </c>
      <c r="E150" s="215">
        <f t="shared" si="5"/>
        <v>0</v>
      </c>
    </row>
    <row r="151" spans="1:5" ht="24" thickBot="1" x14ac:dyDescent="0.3">
      <c r="A151" s="220">
        <v>7095</v>
      </c>
      <c r="B151" s="211" t="s">
        <v>91</v>
      </c>
      <c r="C151" s="221">
        <f>SUM(C152:C160)</f>
        <v>98773000</v>
      </c>
      <c r="D151" s="221">
        <f>SUM(D152:D160)</f>
        <v>2420494.2999999998</v>
      </c>
      <c r="E151" s="213">
        <f t="shared" si="5"/>
        <v>2.4505627043827767</v>
      </c>
    </row>
    <row r="152" spans="1:5" x14ac:dyDescent="0.25">
      <c r="A152" s="237"/>
      <c r="B152" s="121" t="s">
        <v>59</v>
      </c>
      <c r="C152" s="74">
        <v>567000</v>
      </c>
      <c r="D152" s="74">
        <v>0</v>
      </c>
      <c r="E152" s="57">
        <f t="shared" si="5"/>
        <v>0</v>
      </c>
    </row>
    <row r="153" spans="1:5" x14ac:dyDescent="0.25">
      <c r="A153" s="237"/>
      <c r="B153" s="87" t="s">
        <v>60</v>
      </c>
      <c r="C153" s="35">
        <v>3186000</v>
      </c>
      <c r="D153" s="35">
        <v>0</v>
      </c>
      <c r="E153" s="140">
        <f t="shared" si="5"/>
        <v>0</v>
      </c>
    </row>
    <row r="154" spans="1:5" x14ac:dyDescent="0.25">
      <c r="A154" s="237"/>
      <c r="B154" s="87" t="s">
        <v>61</v>
      </c>
      <c r="C154" s="35">
        <v>92505000</v>
      </c>
      <c r="D154" s="35">
        <v>2420494.2999999998</v>
      </c>
      <c r="E154" s="140">
        <f t="shared" si="5"/>
        <v>2.6166091562618234</v>
      </c>
    </row>
    <row r="155" spans="1:5" x14ac:dyDescent="0.25">
      <c r="A155" s="237"/>
      <c r="B155" s="112" t="s">
        <v>42</v>
      </c>
      <c r="C155" s="113">
        <v>370000</v>
      </c>
      <c r="D155" s="114">
        <v>0</v>
      </c>
      <c r="E155" s="140">
        <f t="shared" si="5"/>
        <v>0</v>
      </c>
    </row>
    <row r="156" spans="1:5" x14ac:dyDescent="0.25">
      <c r="A156" s="237"/>
      <c r="B156" s="87" t="s">
        <v>62</v>
      </c>
      <c r="C156" s="35">
        <v>150000</v>
      </c>
      <c r="D156" s="35">
        <v>0</v>
      </c>
      <c r="E156" s="140">
        <f t="shared" si="5"/>
        <v>0</v>
      </c>
    </row>
    <row r="157" spans="1:5" x14ac:dyDescent="0.25">
      <c r="A157" s="237"/>
      <c r="B157" s="87" t="s">
        <v>63</v>
      </c>
      <c r="C157" s="35">
        <v>992000</v>
      </c>
      <c r="D157" s="35">
        <v>0</v>
      </c>
      <c r="E157" s="140">
        <f t="shared" si="5"/>
        <v>0</v>
      </c>
    </row>
    <row r="158" spans="1:5" ht="23.25" x14ac:dyDescent="0.25">
      <c r="A158" s="237"/>
      <c r="B158" s="112" t="s">
        <v>77</v>
      </c>
      <c r="C158" s="113">
        <v>397000</v>
      </c>
      <c r="D158" s="113">
        <v>0</v>
      </c>
      <c r="E158" s="140">
        <f t="shared" si="5"/>
        <v>0</v>
      </c>
    </row>
    <row r="159" spans="1:5" x14ac:dyDescent="0.25">
      <c r="A159" s="237"/>
      <c r="B159" s="112" t="s">
        <v>68</v>
      </c>
      <c r="C159" s="113">
        <v>440000</v>
      </c>
      <c r="D159" s="113">
        <v>0</v>
      </c>
      <c r="E159" s="140">
        <f t="shared" si="5"/>
        <v>0</v>
      </c>
    </row>
    <row r="160" spans="1:5" ht="15.75" thickBot="1" x14ac:dyDescent="0.3">
      <c r="A160" s="238"/>
      <c r="B160" s="115" t="s">
        <v>69</v>
      </c>
      <c r="C160" s="108">
        <v>166000</v>
      </c>
      <c r="D160" s="108">
        <v>0</v>
      </c>
      <c r="E160" s="141">
        <f t="shared" si="5"/>
        <v>0</v>
      </c>
    </row>
    <row r="161" spans="1:5" ht="15.75" thickBot="1" x14ac:dyDescent="0.3">
      <c r="A161" s="233">
        <v>7096</v>
      </c>
      <c r="B161" s="211" t="s">
        <v>110</v>
      </c>
      <c r="C161" s="221">
        <f>C162+C163</f>
        <v>804972948.03999996</v>
      </c>
      <c r="D161" s="221">
        <f>D162+D163</f>
        <v>804971323.03999996</v>
      </c>
      <c r="E161" s="213">
        <f t="shared" si="5"/>
        <v>99.999798129862143</v>
      </c>
    </row>
    <row r="162" spans="1:5" ht="29.25" customHeight="1" x14ac:dyDescent="0.25">
      <c r="A162" s="231"/>
      <c r="B162" s="126" t="s">
        <v>111</v>
      </c>
      <c r="C162" s="127">
        <v>503292948.04000002</v>
      </c>
      <c r="D162" s="127">
        <v>503292948.04000002</v>
      </c>
      <c r="E162" s="232">
        <f t="shared" si="5"/>
        <v>100</v>
      </c>
    </row>
    <row r="163" spans="1:5" ht="29.25" customHeight="1" thickBot="1" x14ac:dyDescent="0.3">
      <c r="A163" s="230"/>
      <c r="B163" s="45" t="s">
        <v>92</v>
      </c>
      <c r="C163" s="117">
        <v>301680000</v>
      </c>
      <c r="D163" s="117">
        <v>301678375</v>
      </c>
      <c r="E163" s="226">
        <f t="shared" si="5"/>
        <v>99.999461349774606</v>
      </c>
    </row>
    <row r="164" spans="1:5" s="142" customFormat="1" ht="26.25" thickBot="1" x14ac:dyDescent="0.3">
      <c r="A164" s="70">
        <v>2302</v>
      </c>
      <c r="B164" s="6" t="s">
        <v>93</v>
      </c>
      <c r="C164" s="20">
        <f>C165</f>
        <v>88043000</v>
      </c>
      <c r="D164" s="20">
        <f>D165</f>
        <v>31696927.920000002</v>
      </c>
      <c r="E164" s="8">
        <f>D164/C164*100</f>
        <v>36.001644560044525</v>
      </c>
    </row>
    <row r="165" spans="1:5" x14ac:dyDescent="0.25">
      <c r="A165" s="88" t="s">
        <v>40</v>
      </c>
      <c r="B165" s="89" t="s">
        <v>94</v>
      </c>
      <c r="C165" s="90">
        <f>SUM(C166:C172)</f>
        <v>88043000</v>
      </c>
      <c r="D165" s="90">
        <f>SUM(D166:D171)</f>
        <v>31696927.920000002</v>
      </c>
      <c r="E165" s="143">
        <f t="shared" ref="E165:E193" si="6">SUM(D165/C165*100)</f>
        <v>36.001644560044525</v>
      </c>
    </row>
    <row r="166" spans="1:5" x14ac:dyDescent="0.25">
      <c r="A166" s="144"/>
      <c r="B166" s="73" t="s">
        <v>53</v>
      </c>
      <c r="C166" s="113">
        <v>67410000</v>
      </c>
      <c r="D166" s="35">
        <v>26015782.09</v>
      </c>
      <c r="E166" s="75">
        <f t="shared" si="6"/>
        <v>38.59335720219552</v>
      </c>
    </row>
    <row r="167" spans="1:5" x14ac:dyDescent="0.25">
      <c r="A167" s="92"/>
      <c r="B167" s="87" t="s">
        <v>54</v>
      </c>
      <c r="C167" s="113">
        <v>10213000</v>
      </c>
      <c r="D167" s="35">
        <v>3941391.13</v>
      </c>
      <c r="E167" s="75">
        <f>SUM(D167/C167*100)</f>
        <v>38.591903750122391</v>
      </c>
    </row>
    <row r="168" spans="1:5" x14ac:dyDescent="0.25">
      <c r="A168" s="145"/>
      <c r="B168" s="73" t="s">
        <v>57</v>
      </c>
      <c r="C168" s="146">
        <v>928000</v>
      </c>
      <c r="D168" s="146">
        <v>221614.89</v>
      </c>
      <c r="E168" s="75">
        <f t="shared" si="6"/>
        <v>23.880914870689658</v>
      </c>
    </row>
    <row r="169" spans="1:5" ht="23.25" x14ac:dyDescent="0.25">
      <c r="A169" s="145"/>
      <c r="B169" s="73" t="s">
        <v>58</v>
      </c>
      <c r="C169" s="146">
        <v>992000</v>
      </c>
      <c r="D169" s="146">
        <v>371177.34</v>
      </c>
      <c r="E169" s="75">
        <f t="shared" si="6"/>
        <v>37.417070564516131</v>
      </c>
    </row>
    <row r="170" spans="1:5" x14ac:dyDescent="0.25">
      <c r="A170" s="147"/>
      <c r="B170" s="73" t="s">
        <v>60</v>
      </c>
      <c r="C170" s="113">
        <v>2000000</v>
      </c>
      <c r="D170" s="113">
        <v>14183.6</v>
      </c>
      <c r="E170" s="75">
        <f t="shared" si="6"/>
        <v>0.70918000000000003</v>
      </c>
    </row>
    <row r="171" spans="1:5" x14ac:dyDescent="0.25">
      <c r="A171" s="147"/>
      <c r="B171" s="87" t="s">
        <v>61</v>
      </c>
      <c r="C171" s="113">
        <v>6300000</v>
      </c>
      <c r="D171" s="113">
        <v>1132778.8700000001</v>
      </c>
      <c r="E171" s="75">
        <f>SUM(D171/C171*100)</f>
        <v>17.980616984126986</v>
      </c>
    </row>
    <row r="172" spans="1:5" ht="15.75" thickBot="1" x14ac:dyDescent="0.3">
      <c r="A172" s="148"/>
      <c r="B172" s="149" t="s">
        <v>95</v>
      </c>
      <c r="C172" s="108">
        <v>200000</v>
      </c>
      <c r="D172" s="191">
        <v>0</v>
      </c>
      <c r="E172" s="141">
        <f>SUM(D172/C172*100)</f>
        <v>0</v>
      </c>
    </row>
    <row r="173" spans="1:5" s="9" customFormat="1" ht="26.25" thickBot="1" x14ac:dyDescent="0.3">
      <c r="A173" s="150">
        <v>2303</v>
      </c>
      <c r="B173" s="151" t="s">
        <v>96</v>
      </c>
      <c r="C173" s="152">
        <f>C174</f>
        <v>43236000</v>
      </c>
      <c r="D173" s="152">
        <f>D174</f>
        <v>14823448.439999999</v>
      </c>
      <c r="E173" s="153">
        <f>D173/C173*100</f>
        <v>34.284967249514295</v>
      </c>
    </row>
    <row r="174" spans="1:5" x14ac:dyDescent="0.25">
      <c r="A174" s="31" t="s">
        <v>40</v>
      </c>
      <c r="B174" s="82" t="s">
        <v>97</v>
      </c>
      <c r="C174" s="83">
        <f>SUM(C175:C180)</f>
        <v>43236000</v>
      </c>
      <c r="D174" s="83">
        <f>SUM(D175:D180)</f>
        <v>14823448.439999999</v>
      </c>
      <c r="E174" s="24">
        <f t="shared" si="6"/>
        <v>34.284967249514295</v>
      </c>
    </row>
    <row r="175" spans="1:5" x14ac:dyDescent="0.25">
      <c r="A175" s="92"/>
      <c r="B175" s="87" t="s">
        <v>53</v>
      </c>
      <c r="C175" s="35">
        <v>33623000</v>
      </c>
      <c r="D175" s="35">
        <v>12649103.619999999</v>
      </c>
      <c r="E175" s="36">
        <f t="shared" si="6"/>
        <v>37.620389673735239</v>
      </c>
    </row>
    <row r="176" spans="1:5" x14ac:dyDescent="0.25">
      <c r="A176" s="145"/>
      <c r="B176" s="87" t="s">
        <v>54</v>
      </c>
      <c r="C176" s="154">
        <v>5094000</v>
      </c>
      <c r="D176" s="154">
        <v>1916339.26</v>
      </c>
      <c r="E176" s="36">
        <f t="shared" si="6"/>
        <v>37.619537887711033</v>
      </c>
    </row>
    <row r="177" spans="1:5" x14ac:dyDescent="0.25">
      <c r="A177" s="92"/>
      <c r="B177" s="87" t="s">
        <v>57</v>
      </c>
      <c r="C177" s="113">
        <v>422000</v>
      </c>
      <c r="D177" s="35">
        <v>86675.85</v>
      </c>
      <c r="E177" s="36">
        <f t="shared" si="6"/>
        <v>20.5393009478673</v>
      </c>
    </row>
    <row r="178" spans="1:5" ht="23.25" x14ac:dyDescent="0.25">
      <c r="A178" s="92"/>
      <c r="B178" s="73" t="s">
        <v>98</v>
      </c>
      <c r="C178" s="113">
        <v>524000</v>
      </c>
      <c r="D178" s="35">
        <v>0</v>
      </c>
      <c r="E178" s="36">
        <f t="shared" si="6"/>
        <v>0</v>
      </c>
    </row>
    <row r="179" spans="1:5" x14ac:dyDescent="0.25">
      <c r="A179" s="92"/>
      <c r="B179" s="87" t="s">
        <v>60</v>
      </c>
      <c r="C179" s="113">
        <v>2073000</v>
      </c>
      <c r="D179" s="35">
        <v>171329.71</v>
      </c>
      <c r="E179" s="36">
        <f t="shared" si="6"/>
        <v>8.2648195851423054</v>
      </c>
    </row>
    <row r="180" spans="1:5" ht="15.75" thickBot="1" x14ac:dyDescent="0.3">
      <c r="A180" s="92"/>
      <c r="B180" s="155" t="s">
        <v>61</v>
      </c>
      <c r="C180" s="117">
        <v>1500000</v>
      </c>
      <c r="D180" s="39">
        <v>0</v>
      </c>
      <c r="E180" s="40">
        <f t="shared" si="6"/>
        <v>0</v>
      </c>
    </row>
    <row r="181" spans="1:5" s="30" customFormat="1" ht="22.5" customHeight="1" thickBot="1" x14ac:dyDescent="0.3">
      <c r="A181" s="70">
        <v>2402</v>
      </c>
      <c r="B181" s="156" t="s">
        <v>99</v>
      </c>
      <c r="C181" s="29">
        <f>C182+C184+C190+C192</f>
        <v>16359251000</v>
      </c>
      <c r="D181" s="29">
        <f>D184+D190+D192</f>
        <v>0</v>
      </c>
      <c r="E181" s="8">
        <f>D181/C181*100</f>
        <v>0</v>
      </c>
    </row>
    <row r="182" spans="1:5" s="30" customFormat="1" ht="22.5" customHeight="1" x14ac:dyDescent="0.2">
      <c r="A182" s="157">
        <v>4001</v>
      </c>
      <c r="B182" s="71" t="s">
        <v>114</v>
      </c>
      <c r="C182" s="78">
        <f>C183</f>
        <v>1000</v>
      </c>
      <c r="D182" s="234">
        <f>D183</f>
        <v>0</v>
      </c>
      <c r="E182" s="235">
        <f>D182/C182*100</f>
        <v>0</v>
      </c>
    </row>
    <row r="183" spans="1:5" s="30" customFormat="1" ht="22.5" customHeight="1" x14ac:dyDescent="0.2">
      <c r="A183" s="236"/>
      <c r="B183" s="87" t="s">
        <v>92</v>
      </c>
      <c r="C183" s="113">
        <v>1000</v>
      </c>
      <c r="D183" s="35">
        <v>0</v>
      </c>
      <c r="E183" s="36">
        <f t="shared" si="6"/>
        <v>0</v>
      </c>
    </row>
    <row r="184" spans="1:5" ht="23.25" x14ac:dyDescent="0.25">
      <c r="A184" s="157">
        <v>4002</v>
      </c>
      <c r="B184" s="71" t="s">
        <v>100</v>
      </c>
      <c r="C184" s="107">
        <f>SUM(C185:C189)</f>
        <v>1226212000</v>
      </c>
      <c r="D184" s="107">
        <f>SUM(D185:D188)</f>
        <v>0</v>
      </c>
      <c r="E184" s="57">
        <f t="shared" si="6"/>
        <v>0</v>
      </c>
    </row>
    <row r="185" spans="1:5" x14ac:dyDescent="0.25">
      <c r="A185" s="158"/>
      <c r="B185" s="87" t="s">
        <v>61</v>
      </c>
      <c r="C185" s="113">
        <v>38312000</v>
      </c>
      <c r="D185" s="35">
        <v>0</v>
      </c>
      <c r="E185" s="36">
        <f t="shared" si="6"/>
        <v>0</v>
      </c>
    </row>
    <row r="186" spans="1:5" ht="23.25" x14ac:dyDescent="0.25">
      <c r="A186" s="158"/>
      <c r="B186" s="138" t="s">
        <v>77</v>
      </c>
      <c r="C186" s="113">
        <v>28800000</v>
      </c>
      <c r="D186" s="35">
        <v>0</v>
      </c>
      <c r="E186" s="36">
        <f t="shared" si="6"/>
        <v>0</v>
      </c>
    </row>
    <row r="187" spans="1:5" ht="23.25" x14ac:dyDescent="0.25">
      <c r="A187" s="158"/>
      <c r="B187" s="87" t="s">
        <v>67</v>
      </c>
      <c r="C187" s="113">
        <v>222426000</v>
      </c>
      <c r="D187" s="35">
        <v>0</v>
      </c>
      <c r="E187" s="36">
        <f t="shared" si="6"/>
        <v>0</v>
      </c>
    </row>
    <row r="188" spans="1:5" x14ac:dyDescent="0.25">
      <c r="A188" s="159"/>
      <c r="B188" s="45" t="s">
        <v>18</v>
      </c>
      <c r="C188" s="117">
        <v>151774000</v>
      </c>
      <c r="D188" s="39">
        <v>0</v>
      </c>
      <c r="E188" s="40">
        <f>SUM(D188/C188*100)</f>
        <v>0</v>
      </c>
    </row>
    <row r="189" spans="1:5" s="161" customFormat="1" ht="12" thickBot="1" x14ac:dyDescent="0.25">
      <c r="A189" s="160"/>
      <c r="B189" s="149" t="s">
        <v>73</v>
      </c>
      <c r="C189" s="108">
        <v>784900000</v>
      </c>
      <c r="D189" s="59">
        <v>0</v>
      </c>
      <c r="E189" s="17">
        <f>SUM(D189/C189*100)</f>
        <v>0</v>
      </c>
    </row>
    <row r="190" spans="1:5" x14ac:dyDescent="0.25">
      <c r="A190" s="31" t="s">
        <v>9</v>
      </c>
      <c r="B190" s="162" t="s">
        <v>101</v>
      </c>
      <c r="C190" s="163">
        <f>C191</f>
        <v>15131038000</v>
      </c>
      <c r="D190" s="192">
        <v>0</v>
      </c>
      <c r="E190" s="57">
        <f t="shared" si="6"/>
        <v>0</v>
      </c>
    </row>
    <row r="191" spans="1:5" x14ac:dyDescent="0.25">
      <c r="A191" s="66"/>
      <c r="B191" s="45" t="s">
        <v>102</v>
      </c>
      <c r="C191" s="117">
        <v>15131038000</v>
      </c>
      <c r="D191" s="39">
        <v>0</v>
      </c>
      <c r="E191" s="123">
        <f t="shared" si="6"/>
        <v>0</v>
      </c>
    </row>
    <row r="192" spans="1:5" x14ac:dyDescent="0.25">
      <c r="A192" s="66" t="s">
        <v>33</v>
      </c>
      <c r="B192" s="164" t="s">
        <v>103</v>
      </c>
      <c r="C192" s="165">
        <f>C193</f>
        <v>2000000</v>
      </c>
      <c r="D192" s="68">
        <f>D193</f>
        <v>0</v>
      </c>
      <c r="E192" s="140">
        <f t="shared" si="6"/>
        <v>0</v>
      </c>
    </row>
    <row r="193" spans="1:8" ht="15.75" thickBot="1" x14ac:dyDescent="0.3">
      <c r="A193" s="166"/>
      <c r="B193" s="45" t="s">
        <v>104</v>
      </c>
      <c r="C193" s="117">
        <v>2000000</v>
      </c>
      <c r="D193" s="39">
        <v>0</v>
      </c>
      <c r="E193" s="40">
        <f t="shared" si="6"/>
        <v>0</v>
      </c>
    </row>
    <row r="194" spans="1:8" ht="15.75" thickBot="1" x14ac:dyDescent="0.3">
      <c r="A194" s="170"/>
      <c r="B194" s="171" t="s">
        <v>105</v>
      </c>
      <c r="C194" s="227">
        <f>C2+C5+C8+C26+C29+C34+C37+C44+C47+C164+C173+C181</f>
        <v>751771346993.48999</v>
      </c>
      <c r="D194" s="227">
        <f>D2+D5+D8+D26+D29+D34+D37+D44+D47+D164+D173+D181</f>
        <v>211616969382.28003</v>
      </c>
      <c r="E194" s="213">
        <f>SUM(D194/C194*100)</f>
        <v>28.149113454321711</v>
      </c>
      <c r="H194" s="174"/>
    </row>
    <row r="196" spans="1:8" x14ac:dyDescent="0.25">
      <c r="C196" s="173"/>
      <c r="D196" s="174"/>
    </row>
    <row r="197" spans="1:8" x14ac:dyDescent="0.25">
      <c r="E197" s="174"/>
    </row>
  </sheetData>
  <mergeCells count="6">
    <mergeCell ref="A152:A160"/>
    <mergeCell ref="A49:A68"/>
    <mergeCell ref="A75:A77"/>
    <mergeCell ref="A89:A101"/>
    <mergeCell ref="A114:A115"/>
    <mergeCell ref="A117:A1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2026-06-12T08:11:47Z</dcterms:modified>
</cp:coreProperties>
</file>