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lav.buncic\Documents\Sektor budzeta\Pravilnik o efektima propisa\"/>
    </mc:Choice>
  </mc:AlternateContent>
  <xr:revisionPtr revIDLastSave="0" documentId="13_ncr:1_{9E933E2B-CC01-4315-8985-1FD8F00D2AC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a" sheetId="1" r:id="rId1"/>
    <sheet name="Šifarnik 2" sheetId="6" state="hidden" r:id="rId2"/>
    <sheet name="pj" sheetId="11" state="hidden" r:id="rId3"/>
    <sheet name="Sheet2" sheetId="8" state="hidden" r:id="rId4"/>
    <sheet name="Šifarnik" sheetId="12" state="hidden" r:id="rId5"/>
    <sheet name="prenos" sheetId="10" state="hidden" r:id="rId6"/>
  </sheets>
  <definedNames>
    <definedName name="_xlnm._FilterDatabase" localSheetId="2" hidden="1">pj!$A$5:$C$1022</definedName>
    <definedName name="_xlnm._FilterDatabase" localSheetId="5" hidden="1">prenos!$A$2:$X$262</definedName>
    <definedName name="DANE">'Šifarnik 2'!$C$2:$C$3</definedName>
    <definedName name="dane2">'Šifarnik 2'!$C$2:$C$4</definedName>
    <definedName name="IZJAVA">'Šifarnik 2'!$F$8:$F$11</definedName>
    <definedName name="novepolitike">'Šifarnik 2'!$D$2:$D$6</definedName>
    <definedName name="novepolitike2">'Šifarnik 2'!$D$2:$D$10</definedName>
    <definedName name="vrstapromene">tabela!$C$111</definedName>
    <definedName name="Vrstapromene2">'Šifarnik 2'!$D$9:$D$11</definedName>
    <definedName name="vrstapropisa">'Šifarnik 2'!$B$2:$B$11</definedName>
    <definedName name="ДА">'Šifarnik 2'!$C$2:$C$3</definedName>
    <definedName name="Закон">tabela!$C$8</definedName>
    <definedName name="Нови_програми__пројекти_и_програмске_активности">'Šifarnik 2'!$D$2:$D$7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4" i="11" l="1"/>
  <c r="G624" i="11" s="1"/>
  <c r="F624" i="11"/>
  <c r="H624" i="11"/>
  <c r="E625" i="11"/>
  <c r="G625" i="11" s="1"/>
  <c r="F625" i="11"/>
  <c r="H625" i="11"/>
  <c r="F626" i="11"/>
  <c r="H626" i="11"/>
  <c r="F627" i="11"/>
  <c r="H627" i="11"/>
  <c r="F628" i="11"/>
  <c r="H628" i="11"/>
  <c r="F629" i="11"/>
  <c r="H629" i="11"/>
  <c r="F411" i="11"/>
  <c r="H411" i="11"/>
  <c r="E64" i="1"/>
  <c r="J64" i="1"/>
  <c r="I64" i="1"/>
  <c r="H64" i="1"/>
  <c r="G64" i="1"/>
  <c r="F64" i="1"/>
  <c r="C64" i="1"/>
  <c r="F871" i="11"/>
  <c r="H871" i="11"/>
  <c r="F872" i="11"/>
  <c r="H872" i="11"/>
  <c r="F873" i="11"/>
  <c r="H873" i="11"/>
  <c r="F874" i="11"/>
  <c r="H874" i="11"/>
  <c r="F875" i="11"/>
  <c r="H875" i="11"/>
  <c r="F876" i="11"/>
  <c r="H876" i="11"/>
  <c r="F877" i="11"/>
  <c r="H877" i="11"/>
  <c r="F288" i="11"/>
  <c r="H288" i="11"/>
  <c r="F62" i="11"/>
  <c r="H62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216" i="11"/>
  <c r="H217" i="11"/>
  <c r="H218" i="11"/>
  <c r="H219" i="11"/>
  <c r="H220" i="11"/>
  <c r="H221" i="11"/>
  <c r="H222" i="11"/>
  <c r="H223" i="11"/>
  <c r="H224" i="11"/>
  <c r="H225" i="11"/>
  <c r="H226" i="11"/>
  <c r="H227" i="11"/>
  <c r="H228" i="11"/>
  <c r="H229" i="11"/>
  <c r="H230" i="11"/>
  <c r="H231" i="11"/>
  <c r="H232" i="11"/>
  <c r="H233" i="11"/>
  <c r="H234" i="11"/>
  <c r="H235" i="11"/>
  <c r="H236" i="11"/>
  <c r="H237" i="11"/>
  <c r="H238" i="11"/>
  <c r="H239" i="11"/>
  <c r="H240" i="11"/>
  <c r="H241" i="11"/>
  <c r="H242" i="11"/>
  <c r="H243" i="11"/>
  <c r="H244" i="11"/>
  <c r="H245" i="11"/>
  <c r="H246" i="11"/>
  <c r="H247" i="11"/>
  <c r="H248" i="11"/>
  <c r="H249" i="11"/>
  <c r="H250" i="11"/>
  <c r="H251" i="11"/>
  <c r="H252" i="11"/>
  <c r="H253" i="11"/>
  <c r="H254" i="11"/>
  <c r="H255" i="11"/>
  <c r="H256" i="11"/>
  <c r="H257" i="11"/>
  <c r="H258" i="11"/>
  <c r="H259" i="11"/>
  <c r="H260" i="11"/>
  <c r="H261" i="11"/>
  <c r="H262" i="11"/>
  <c r="H263" i="11"/>
  <c r="H264" i="11"/>
  <c r="H265" i="11"/>
  <c r="H266" i="11"/>
  <c r="H267" i="11"/>
  <c r="H268" i="11"/>
  <c r="H269" i="11"/>
  <c r="H270" i="11"/>
  <c r="H271" i="11"/>
  <c r="H272" i="11"/>
  <c r="H273" i="11"/>
  <c r="H274" i="11"/>
  <c r="H275" i="11"/>
  <c r="H276" i="11"/>
  <c r="H277" i="11"/>
  <c r="H278" i="11"/>
  <c r="H279" i="11"/>
  <c r="H280" i="11"/>
  <c r="H281" i="11"/>
  <c r="H282" i="11"/>
  <c r="H283" i="11"/>
  <c r="H284" i="11"/>
  <c r="H285" i="11"/>
  <c r="H286" i="11"/>
  <c r="H287" i="11"/>
  <c r="H289" i="11"/>
  <c r="H290" i="11"/>
  <c r="H291" i="11"/>
  <c r="H292" i="11"/>
  <c r="H293" i="11"/>
  <c r="H294" i="11"/>
  <c r="H295" i="11"/>
  <c r="H296" i="11"/>
  <c r="H297" i="11"/>
  <c r="H298" i="11"/>
  <c r="H299" i="11"/>
  <c r="H300" i="11"/>
  <c r="H301" i="11"/>
  <c r="H302" i="11"/>
  <c r="H303" i="11"/>
  <c r="H304" i="11"/>
  <c r="H305" i="11"/>
  <c r="H306" i="11"/>
  <c r="H307" i="11"/>
  <c r="H308" i="11"/>
  <c r="H309" i="11"/>
  <c r="H310" i="11"/>
  <c r="H311" i="11"/>
  <c r="H312" i="11"/>
  <c r="H313" i="11"/>
  <c r="H314" i="11"/>
  <c r="H315" i="11"/>
  <c r="H316" i="11"/>
  <c r="H317" i="11"/>
  <c r="H318" i="11"/>
  <c r="H319" i="11"/>
  <c r="H320" i="11"/>
  <c r="H321" i="11"/>
  <c r="H322" i="11"/>
  <c r="H323" i="11"/>
  <c r="H324" i="11"/>
  <c r="H325" i="11"/>
  <c r="H326" i="11"/>
  <c r="H327" i="11"/>
  <c r="H328" i="11"/>
  <c r="H329" i="11"/>
  <c r="H330" i="11"/>
  <c r="H331" i="11"/>
  <c r="H332" i="11"/>
  <c r="H333" i="11"/>
  <c r="H334" i="11"/>
  <c r="H335" i="11"/>
  <c r="H336" i="11"/>
  <c r="H337" i="11"/>
  <c r="H338" i="11"/>
  <c r="H339" i="11"/>
  <c r="H340" i="11"/>
  <c r="H341" i="11"/>
  <c r="H342" i="11"/>
  <c r="H343" i="11"/>
  <c r="H344" i="11"/>
  <c r="H345" i="11"/>
  <c r="H346" i="11"/>
  <c r="H347" i="11"/>
  <c r="H348" i="11"/>
  <c r="H349" i="11"/>
  <c r="H350" i="11"/>
  <c r="H351" i="11"/>
  <c r="H352" i="11"/>
  <c r="H353" i="11"/>
  <c r="H354" i="11"/>
  <c r="H355" i="11"/>
  <c r="H356" i="11"/>
  <c r="H357" i="11"/>
  <c r="H358" i="11"/>
  <c r="H359" i="11"/>
  <c r="H360" i="11"/>
  <c r="H361" i="11"/>
  <c r="H362" i="11"/>
  <c r="H363" i="11"/>
  <c r="H364" i="11"/>
  <c r="H365" i="11"/>
  <c r="H366" i="11"/>
  <c r="H367" i="11"/>
  <c r="H368" i="11"/>
  <c r="H369" i="11"/>
  <c r="H370" i="11"/>
  <c r="H371" i="11"/>
  <c r="H372" i="11"/>
  <c r="H373" i="11"/>
  <c r="H374" i="11"/>
  <c r="H375" i="11"/>
  <c r="H376" i="11"/>
  <c r="H377" i="11"/>
  <c r="H378" i="11"/>
  <c r="H379" i="11"/>
  <c r="H380" i="11"/>
  <c r="H381" i="11"/>
  <c r="H382" i="11"/>
  <c r="H383" i="11"/>
  <c r="H384" i="11"/>
  <c r="H385" i="11"/>
  <c r="H386" i="11"/>
  <c r="H387" i="11"/>
  <c r="H388" i="11"/>
  <c r="H389" i="11"/>
  <c r="H390" i="11"/>
  <c r="H391" i="11"/>
  <c r="H392" i="11"/>
  <c r="H393" i="11"/>
  <c r="H394" i="11"/>
  <c r="H395" i="11"/>
  <c r="H396" i="11"/>
  <c r="H397" i="11"/>
  <c r="H398" i="11"/>
  <c r="H399" i="11"/>
  <c r="H400" i="11"/>
  <c r="H401" i="11"/>
  <c r="H402" i="11"/>
  <c r="H403" i="11"/>
  <c r="H404" i="11"/>
  <c r="H405" i="11"/>
  <c r="H406" i="11"/>
  <c r="H407" i="11"/>
  <c r="H408" i="11"/>
  <c r="H409" i="11"/>
  <c r="H410" i="11"/>
  <c r="H412" i="11"/>
  <c r="H413" i="11"/>
  <c r="H414" i="11"/>
  <c r="H415" i="11"/>
  <c r="H416" i="11"/>
  <c r="H417" i="11"/>
  <c r="H418" i="11"/>
  <c r="H419" i="11"/>
  <c r="H420" i="11"/>
  <c r="H421" i="11"/>
  <c r="H422" i="11"/>
  <c r="H423" i="11"/>
  <c r="H424" i="11"/>
  <c r="H425" i="11"/>
  <c r="H426" i="11"/>
  <c r="H427" i="11"/>
  <c r="H428" i="11"/>
  <c r="H429" i="11"/>
  <c r="H430" i="11"/>
  <c r="H431" i="11"/>
  <c r="H432" i="11"/>
  <c r="H433" i="11"/>
  <c r="H434" i="11"/>
  <c r="H435" i="11"/>
  <c r="H436" i="11"/>
  <c r="H437" i="11"/>
  <c r="H438" i="11"/>
  <c r="H439" i="11"/>
  <c r="H440" i="11"/>
  <c r="H441" i="11"/>
  <c r="H442" i="11"/>
  <c r="H443" i="11"/>
  <c r="H444" i="11"/>
  <c r="H445" i="11"/>
  <c r="H446" i="11"/>
  <c r="H447" i="11"/>
  <c r="H448" i="11"/>
  <c r="H449" i="11"/>
  <c r="H450" i="11"/>
  <c r="H451" i="11"/>
  <c r="H452" i="11"/>
  <c r="H453" i="11"/>
  <c r="H454" i="11"/>
  <c r="H455" i="11"/>
  <c r="H456" i="11"/>
  <c r="H457" i="11"/>
  <c r="H458" i="11"/>
  <c r="H459" i="11"/>
  <c r="H460" i="11"/>
  <c r="H461" i="11"/>
  <c r="H462" i="11"/>
  <c r="H463" i="11"/>
  <c r="H464" i="11"/>
  <c r="H465" i="11"/>
  <c r="H466" i="11"/>
  <c r="H467" i="11"/>
  <c r="H468" i="11"/>
  <c r="H469" i="11"/>
  <c r="H470" i="11"/>
  <c r="H471" i="11"/>
  <c r="H472" i="11"/>
  <c r="H473" i="11"/>
  <c r="H474" i="11"/>
  <c r="H475" i="11"/>
  <c r="H476" i="11"/>
  <c r="H477" i="11"/>
  <c r="H478" i="11"/>
  <c r="H479" i="11"/>
  <c r="H480" i="11"/>
  <c r="H481" i="11"/>
  <c r="H482" i="11"/>
  <c r="H483" i="11"/>
  <c r="H484" i="11"/>
  <c r="H485" i="11"/>
  <c r="H486" i="11"/>
  <c r="H487" i="11"/>
  <c r="H488" i="11"/>
  <c r="H489" i="11"/>
  <c r="H490" i="11"/>
  <c r="H491" i="11"/>
  <c r="H492" i="11"/>
  <c r="H493" i="11"/>
  <c r="H494" i="11"/>
  <c r="H495" i="11"/>
  <c r="H496" i="11"/>
  <c r="H497" i="11"/>
  <c r="H498" i="11"/>
  <c r="H499" i="11"/>
  <c r="H500" i="11"/>
  <c r="H501" i="11"/>
  <c r="H502" i="11"/>
  <c r="H503" i="11"/>
  <c r="H504" i="11"/>
  <c r="H505" i="11"/>
  <c r="H506" i="11"/>
  <c r="H507" i="11"/>
  <c r="H508" i="11"/>
  <c r="H509" i="11"/>
  <c r="H510" i="11"/>
  <c r="H511" i="11"/>
  <c r="H512" i="11"/>
  <c r="H513" i="11"/>
  <c r="H514" i="11"/>
  <c r="H515" i="11"/>
  <c r="H516" i="11"/>
  <c r="H517" i="11"/>
  <c r="H518" i="11"/>
  <c r="H519" i="11"/>
  <c r="H520" i="11"/>
  <c r="H521" i="11"/>
  <c r="H522" i="11"/>
  <c r="H523" i="11"/>
  <c r="H524" i="11"/>
  <c r="H525" i="11"/>
  <c r="H526" i="11"/>
  <c r="H527" i="11"/>
  <c r="H528" i="11"/>
  <c r="H529" i="11"/>
  <c r="H530" i="11"/>
  <c r="H531" i="11"/>
  <c r="H532" i="11"/>
  <c r="H533" i="11"/>
  <c r="H534" i="11"/>
  <c r="H535" i="11"/>
  <c r="H536" i="11"/>
  <c r="H537" i="11"/>
  <c r="H538" i="11"/>
  <c r="H539" i="11"/>
  <c r="H540" i="11"/>
  <c r="H541" i="11"/>
  <c r="H542" i="11"/>
  <c r="H543" i="11"/>
  <c r="H544" i="11"/>
  <c r="H545" i="11"/>
  <c r="H546" i="11"/>
  <c r="H547" i="11"/>
  <c r="H548" i="11"/>
  <c r="H549" i="11"/>
  <c r="H550" i="11"/>
  <c r="H551" i="11"/>
  <c r="H552" i="11"/>
  <c r="H553" i="11"/>
  <c r="H554" i="11"/>
  <c r="H555" i="11"/>
  <c r="H556" i="11"/>
  <c r="H557" i="11"/>
  <c r="H558" i="11"/>
  <c r="H559" i="11"/>
  <c r="H560" i="11"/>
  <c r="H561" i="11"/>
  <c r="H562" i="11"/>
  <c r="H563" i="11"/>
  <c r="H564" i="11"/>
  <c r="H565" i="11"/>
  <c r="H566" i="11"/>
  <c r="H567" i="11"/>
  <c r="H568" i="11"/>
  <c r="H569" i="11"/>
  <c r="H570" i="11"/>
  <c r="H571" i="11"/>
  <c r="H572" i="11"/>
  <c r="H573" i="11"/>
  <c r="H574" i="11"/>
  <c r="H575" i="11"/>
  <c r="H576" i="11"/>
  <c r="H577" i="11"/>
  <c r="H578" i="11"/>
  <c r="H579" i="11"/>
  <c r="H580" i="11"/>
  <c r="H581" i="11"/>
  <c r="H582" i="11"/>
  <c r="H583" i="11"/>
  <c r="H584" i="11"/>
  <c r="H585" i="11"/>
  <c r="H586" i="11"/>
  <c r="H587" i="11"/>
  <c r="H588" i="11"/>
  <c r="H589" i="11"/>
  <c r="H590" i="11"/>
  <c r="H591" i="11"/>
  <c r="H592" i="11"/>
  <c r="H593" i="11"/>
  <c r="H594" i="11"/>
  <c r="H595" i="11"/>
  <c r="H596" i="11"/>
  <c r="H597" i="11"/>
  <c r="H598" i="11"/>
  <c r="H599" i="11"/>
  <c r="H600" i="11"/>
  <c r="H601" i="11"/>
  <c r="H602" i="11"/>
  <c r="H603" i="11"/>
  <c r="H604" i="11"/>
  <c r="H605" i="11"/>
  <c r="H606" i="11"/>
  <c r="H607" i="11"/>
  <c r="H608" i="11"/>
  <c r="H609" i="11"/>
  <c r="H610" i="11"/>
  <c r="H611" i="11"/>
  <c r="H612" i="11"/>
  <c r="H613" i="11"/>
  <c r="H614" i="11"/>
  <c r="H615" i="11"/>
  <c r="H616" i="11"/>
  <c r="H617" i="11"/>
  <c r="H618" i="11"/>
  <c r="H619" i="11"/>
  <c r="H620" i="11"/>
  <c r="H621" i="11"/>
  <c r="H622" i="11"/>
  <c r="H623" i="11"/>
  <c r="H630" i="11"/>
  <c r="H631" i="11"/>
  <c r="H632" i="11"/>
  <c r="H633" i="11"/>
  <c r="H634" i="11"/>
  <c r="H635" i="11"/>
  <c r="H636" i="11"/>
  <c r="H637" i="11"/>
  <c r="H638" i="11"/>
  <c r="H639" i="11"/>
  <c r="H640" i="11"/>
  <c r="H641" i="11"/>
  <c r="H642" i="11"/>
  <c r="H643" i="11"/>
  <c r="H644" i="11"/>
  <c r="H645" i="11"/>
  <c r="H646" i="11"/>
  <c r="H647" i="11"/>
  <c r="H648" i="11"/>
  <c r="H649" i="11"/>
  <c r="H650" i="11"/>
  <c r="H651" i="11"/>
  <c r="H652" i="11"/>
  <c r="H653" i="11"/>
  <c r="H654" i="11"/>
  <c r="H655" i="11"/>
  <c r="H656" i="11"/>
  <c r="H657" i="11"/>
  <c r="H658" i="11"/>
  <c r="H659" i="11"/>
  <c r="H660" i="11"/>
  <c r="H661" i="11"/>
  <c r="H662" i="11"/>
  <c r="H663" i="11"/>
  <c r="H664" i="11"/>
  <c r="H665" i="11"/>
  <c r="H666" i="11"/>
  <c r="H667" i="11"/>
  <c r="H668" i="11"/>
  <c r="H669" i="11"/>
  <c r="H670" i="11"/>
  <c r="H671" i="11"/>
  <c r="H672" i="11"/>
  <c r="H673" i="11"/>
  <c r="H674" i="11"/>
  <c r="H675" i="11"/>
  <c r="H676" i="11"/>
  <c r="H677" i="11"/>
  <c r="H678" i="11"/>
  <c r="H679" i="11"/>
  <c r="H680" i="11"/>
  <c r="H681" i="11"/>
  <c r="H682" i="11"/>
  <c r="H683" i="11"/>
  <c r="H684" i="11"/>
  <c r="H685" i="11"/>
  <c r="H686" i="11"/>
  <c r="H687" i="11"/>
  <c r="H688" i="11"/>
  <c r="H689" i="11"/>
  <c r="H690" i="11"/>
  <c r="H691" i="11"/>
  <c r="H692" i="11"/>
  <c r="H693" i="11"/>
  <c r="H694" i="11"/>
  <c r="H695" i="11"/>
  <c r="H696" i="11"/>
  <c r="H697" i="11"/>
  <c r="H698" i="11"/>
  <c r="H699" i="11"/>
  <c r="H700" i="11"/>
  <c r="H701" i="11"/>
  <c r="H702" i="11"/>
  <c r="H703" i="11"/>
  <c r="H704" i="11"/>
  <c r="H705" i="11"/>
  <c r="H706" i="11"/>
  <c r="H707" i="11"/>
  <c r="H708" i="11"/>
  <c r="H709" i="11"/>
  <c r="H710" i="11"/>
  <c r="H711" i="11"/>
  <c r="H712" i="11"/>
  <c r="H713" i="11"/>
  <c r="H714" i="11"/>
  <c r="H715" i="11"/>
  <c r="H716" i="11"/>
  <c r="H717" i="11"/>
  <c r="H718" i="11"/>
  <c r="H719" i="11"/>
  <c r="H720" i="11"/>
  <c r="H721" i="11"/>
  <c r="H722" i="11"/>
  <c r="H723" i="11"/>
  <c r="H724" i="11"/>
  <c r="H725" i="11"/>
  <c r="H726" i="11"/>
  <c r="H727" i="11"/>
  <c r="H728" i="11"/>
  <c r="H729" i="11"/>
  <c r="H730" i="11"/>
  <c r="H731" i="11"/>
  <c r="H732" i="11"/>
  <c r="H733" i="11"/>
  <c r="H734" i="11"/>
  <c r="H735" i="11"/>
  <c r="H736" i="11"/>
  <c r="H737" i="11"/>
  <c r="H738" i="11"/>
  <c r="H739" i="11"/>
  <c r="H740" i="11"/>
  <c r="H741" i="11"/>
  <c r="H742" i="11"/>
  <c r="H743" i="11"/>
  <c r="H744" i="11"/>
  <c r="H745" i="11"/>
  <c r="H746" i="11"/>
  <c r="H747" i="11"/>
  <c r="H748" i="11"/>
  <c r="H749" i="11"/>
  <c r="H750" i="11"/>
  <c r="H751" i="11"/>
  <c r="H752" i="11"/>
  <c r="H753" i="11"/>
  <c r="H754" i="11"/>
  <c r="H755" i="11"/>
  <c r="H756" i="11"/>
  <c r="H757" i="11"/>
  <c r="H758" i="11"/>
  <c r="H759" i="11"/>
  <c r="H760" i="11"/>
  <c r="H761" i="11"/>
  <c r="H762" i="11"/>
  <c r="H763" i="11"/>
  <c r="H764" i="11"/>
  <c r="H765" i="11"/>
  <c r="H766" i="11"/>
  <c r="H767" i="11"/>
  <c r="H768" i="11"/>
  <c r="H769" i="11"/>
  <c r="H770" i="11"/>
  <c r="H771" i="11"/>
  <c r="H772" i="11"/>
  <c r="H773" i="11"/>
  <c r="H774" i="11"/>
  <c r="H775" i="11"/>
  <c r="H776" i="11"/>
  <c r="H777" i="11"/>
  <c r="H778" i="11"/>
  <c r="H779" i="11"/>
  <c r="H780" i="11"/>
  <c r="H781" i="11"/>
  <c r="H782" i="11"/>
  <c r="H783" i="11"/>
  <c r="H784" i="11"/>
  <c r="H785" i="11"/>
  <c r="H786" i="11"/>
  <c r="H787" i="11"/>
  <c r="H788" i="11"/>
  <c r="H789" i="11"/>
  <c r="H790" i="11"/>
  <c r="H791" i="11"/>
  <c r="H792" i="11"/>
  <c r="H793" i="11"/>
  <c r="H794" i="11"/>
  <c r="H795" i="11"/>
  <c r="H796" i="11"/>
  <c r="H797" i="11"/>
  <c r="H798" i="11"/>
  <c r="H799" i="11"/>
  <c r="H800" i="11"/>
  <c r="H801" i="11"/>
  <c r="H802" i="11"/>
  <c r="H803" i="11"/>
  <c r="H804" i="11"/>
  <c r="H805" i="11"/>
  <c r="H806" i="11"/>
  <c r="H807" i="11"/>
  <c r="H808" i="11"/>
  <c r="H809" i="11"/>
  <c r="H810" i="11"/>
  <c r="H811" i="11"/>
  <c r="H812" i="11"/>
  <c r="H813" i="11"/>
  <c r="H814" i="11"/>
  <c r="H815" i="11"/>
  <c r="H816" i="11"/>
  <c r="H817" i="11"/>
  <c r="H818" i="11"/>
  <c r="H819" i="11"/>
  <c r="H820" i="11"/>
  <c r="H821" i="11"/>
  <c r="H822" i="11"/>
  <c r="H823" i="11"/>
  <c r="H824" i="11"/>
  <c r="H825" i="11"/>
  <c r="H826" i="11"/>
  <c r="H827" i="11"/>
  <c r="H828" i="11"/>
  <c r="H829" i="11"/>
  <c r="H830" i="11"/>
  <c r="H831" i="11"/>
  <c r="H832" i="11"/>
  <c r="H833" i="11"/>
  <c r="H834" i="11"/>
  <c r="H835" i="11"/>
  <c r="H836" i="11"/>
  <c r="H837" i="11"/>
  <c r="H838" i="11"/>
  <c r="H839" i="11"/>
  <c r="H840" i="11"/>
  <c r="H841" i="11"/>
  <c r="H842" i="11"/>
  <c r="H843" i="11"/>
  <c r="H844" i="11"/>
  <c r="H845" i="11"/>
  <c r="H846" i="11"/>
  <c r="H847" i="11"/>
  <c r="H848" i="11"/>
  <c r="H849" i="11"/>
  <c r="H850" i="11"/>
  <c r="H851" i="11"/>
  <c r="H852" i="11"/>
  <c r="H853" i="11"/>
  <c r="H854" i="11"/>
  <c r="H855" i="11"/>
  <c r="H856" i="11"/>
  <c r="H857" i="11"/>
  <c r="H858" i="11"/>
  <c r="H859" i="11"/>
  <c r="H860" i="11"/>
  <c r="H861" i="11"/>
  <c r="H862" i="11"/>
  <c r="H863" i="11"/>
  <c r="H864" i="11"/>
  <c r="H865" i="11"/>
  <c r="H866" i="11"/>
  <c r="H867" i="11"/>
  <c r="H868" i="11"/>
  <c r="H869" i="11"/>
  <c r="H870" i="11"/>
  <c r="H878" i="11"/>
  <c r="H879" i="11"/>
  <c r="H880" i="11"/>
  <c r="H881" i="11"/>
  <c r="H882" i="11"/>
  <c r="H883" i="11"/>
  <c r="H884" i="11"/>
  <c r="H885" i="11"/>
  <c r="H886" i="11"/>
  <c r="H887" i="11"/>
  <c r="H888" i="11"/>
  <c r="H889" i="11"/>
  <c r="H890" i="11"/>
  <c r="H891" i="11"/>
  <c r="H892" i="11"/>
  <c r="H893" i="11"/>
  <c r="H894" i="11"/>
  <c r="H895" i="11"/>
  <c r="H896" i="11"/>
  <c r="H897" i="11"/>
  <c r="H898" i="11"/>
  <c r="H899" i="11"/>
  <c r="H900" i="11"/>
  <c r="H901" i="11"/>
  <c r="H902" i="11"/>
  <c r="H903" i="11"/>
  <c r="H904" i="11"/>
  <c r="H905" i="11"/>
  <c r="H906" i="11"/>
  <c r="H907" i="11"/>
  <c r="H908" i="11"/>
  <c r="H909" i="11"/>
  <c r="H910" i="11"/>
  <c r="H911" i="11"/>
  <c r="H912" i="11"/>
  <c r="H913" i="11"/>
  <c r="H914" i="11"/>
  <c r="H915" i="11"/>
  <c r="H916" i="11"/>
  <c r="H917" i="11"/>
  <c r="H918" i="11"/>
  <c r="H919" i="11"/>
  <c r="H920" i="11"/>
  <c r="H921" i="11"/>
  <c r="H922" i="11"/>
  <c r="H923" i="11"/>
  <c r="H924" i="11"/>
  <c r="H925" i="11"/>
  <c r="H926" i="11"/>
  <c r="H927" i="11"/>
  <c r="H928" i="11"/>
  <c r="H929" i="11"/>
  <c r="H930" i="11"/>
  <c r="H931" i="11"/>
  <c r="H932" i="11"/>
  <c r="H933" i="11"/>
  <c r="H934" i="11"/>
  <c r="H935" i="11"/>
  <c r="H936" i="11"/>
  <c r="H937" i="11"/>
  <c r="H938" i="11"/>
  <c r="H939" i="11"/>
  <c r="H940" i="11"/>
  <c r="H941" i="11"/>
  <c r="H942" i="11"/>
  <c r="H943" i="11"/>
  <c r="H944" i="11"/>
  <c r="H945" i="11"/>
  <c r="H946" i="11"/>
  <c r="H947" i="11"/>
  <c r="H948" i="11"/>
  <c r="H949" i="11"/>
  <c r="H950" i="11"/>
  <c r="H951" i="11"/>
  <c r="H952" i="11"/>
  <c r="H953" i="11"/>
  <c r="H954" i="11"/>
  <c r="H955" i="11"/>
  <c r="H956" i="11"/>
  <c r="H957" i="11"/>
  <c r="H958" i="11"/>
  <c r="H959" i="11"/>
  <c r="H960" i="11"/>
  <c r="H961" i="11"/>
  <c r="H962" i="11"/>
  <c r="H963" i="11"/>
  <c r="H964" i="11"/>
  <c r="H965" i="11"/>
  <c r="H966" i="11"/>
  <c r="H967" i="11"/>
  <c r="H968" i="11"/>
  <c r="H969" i="11"/>
  <c r="H970" i="11"/>
  <c r="H971" i="11"/>
  <c r="H972" i="11"/>
  <c r="H973" i="11"/>
  <c r="H974" i="11"/>
  <c r="H975" i="11"/>
  <c r="H976" i="11"/>
  <c r="H977" i="11"/>
  <c r="H978" i="11"/>
  <c r="H979" i="11"/>
  <c r="H980" i="11"/>
  <c r="H981" i="11"/>
  <c r="H982" i="11"/>
  <c r="H983" i="11"/>
  <c r="H984" i="11"/>
  <c r="H985" i="11"/>
  <c r="H986" i="11"/>
  <c r="H987" i="11"/>
  <c r="H988" i="11"/>
  <c r="H989" i="11"/>
  <c r="H990" i="11"/>
  <c r="H991" i="11"/>
  <c r="H992" i="11"/>
  <c r="H993" i="11"/>
  <c r="H994" i="11"/>
  <c r="H995" i="11"/>
  <c r="H996" i="11"/>
  <c r="H997" i="11"/>
  <c r="H998" i="11"/>
  <c r="H999" i="11"/>
  <c r="H1000" i="11"/>
  <c r="H1001" i="11"/>
  <c r="H1002" i="11"/>
  <c r="H1003" i="11"/>
  <c r="H1004" i="11"/>
  <c r="H1005" i="11"/>
  <c r="H1006" i="11"/>
  <c r="H1007" i="11"/>
  <c r="H1008" i="11"/>
  <c r="H1009" i="11"/>
  <c r="H1010" i="11"/>
  <c r="H1011" i="11"/>
  <c r="H1012" i="11"/>
  <c r="H1013" i="11"/>
  <c r="H1014" i="11"/>
  <c r="H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F201" i="11"/>
  <c r="F202" i="11"/>
  <c r="F203" i="11"/>
  <c r="F204" i="11"/>
  <c r="F205" i="11"/>
  <c r="F206" i="11"/>
  <c r="F207" i="11"/>
  <c r="F208" i="11"/>
  <c r="F209" i="11"/>
  <c r="F210" i="11"/>
  <c r="F211" i="11"/>
  <c r="F212" i="11"/>
  <c r="F213" i="11"/>
  <c r="F214" i="11"/>
  <c r="F215" i="11"/>
  <c r="F216" i="11"/>
  <c r="F217" i="11"/>
  <c r="F218" i="11"/>
  <c r="F219" i="11"/>
  <c r="F220" i="11"/>
  <c r="F221" i="11"/>
  <c r="F222" i="11"/>
  <c r="F223" i="11"/>
  <c r="F224" i="11"/>
  <c r="F225" i="11"/>
  <c r="F226" i="11"/>
  <c r="F227" i="11"/>
  <c r="F228" i="11"/>
  <c r="F229" i="11"/>
  <c r="F230" i="11"/>
  <c r="F231" i="11"/>
  <c r="F232" i="11"/>
  <c r="F233" i="11"/>
  <c r="F234" i="11"/>
  <c r="F235" i="11"/>
  <c r="F236" i="11"/>
  <c r="F237" i="11"/>
  <c r="F238" i="11"/>
  <c r="F239" i="11"/>
  <c r="F240" i="11"/>
  <c r="F241" i="11"/>
  <c r="F242" i="11"/>
  <c r="F243" i="11"/>
  <c r="F244" i="11"/>
  <c r="F245" i="11"/>
  <c r="F246" i="11"/>
  <c r="F247" i="11"/>
  <c r="F248" i="11"/>
  <c r="F249" i="11"/>
  <c r="F250" i="11"/>
  <c r="F251" i="11"/>
  <c r="F252" i="11"/>
  <c r="F253" i="11"/>
  <c r="F254" i="11"/>
  <c r="F255" i="11"/>
  <c r="F256" i="11"/>
  <c r="F257" i="11"/>
  <c r="F258" i="11"/>
  <c r="F259" i="11"/>
  <c r="F260" i="11"/>
  <c r="F261" i="11"/>
  <c r="F262" i="11"/>
  <c r="F263" i="11"/>
  <c r="F264" i="11"/>
  <c r="F265" i="11"/>
  <c r="F266" i="11"/>
  <c r="F267" i="11"/>
  <c r="F268" i="11"/>
  <c r="F269" i="11"/>
  <c r="F270" i="11"/>
  <c r="F271" i="11"/>
  <c r="F272" i="11"/>
  <c r="F273" i="11"/>
  <c r="F274" i="11"/>
  <c r="F275" i="11"/>
  <c r="F276" i="11"/>
  <c r="F277" i="11"/>
  <c r="F278" i="11"/>
  <c r="F279" i="11"/>
  <c r="F280" i="11"/>
  <c r="F281" i="11"/>
  <c r="F282" i="11"/>
  <c r="F283" i="11"/>
  <c r="F284" i="11"/>
  <c r="F285" i="11"/>
  <c r="F286" i="11"/>
  <c r="F287" i="11"/>
  <c r="F289" i="11"/>
  <c r="F290" i="11"/>
  <c r="F291" i="11"/>
  <c r="F292" i="11"/>
  <c r="F293" i="11"/>
  <c r="F294" i="11"/>
  <c r="F295" i="11"/>
  <c r="F296" i="11"/>
  <c r="F297" i="11"/>
  <c r="F298" i="11"/>
  <c r="F299" i="11"/>
  <c r="F300" i="11"/>
  <c r="F301" i="11"/>
  <c r="F302" i="11"/>
  <c r="F303" i="11"/>
  <c r="F304" i="11"/>
  <c r="F305" i="11"/>
  <c r="F306" i="11"/>
  <c r="F307" i="11"/>
  <c r="F308" i="11"/>
  <c r="F309" i="11"/>
  <c r="F310" i="11"/>
  <c r="F311" i="11"/>
  <c r="F312" i="11"/>
  <c r="F313" i="11"/>
  <c r="F314" i="11"/>
  <c r="F315" i="11"/>
  <c r="F316" i="11"/>
  <c r="F317" i="11"/>
  <c r="F318" i="11"/>
  <c r="F319" i="11"/>
  <c r="F320" i="11"/>
  <c r="F321" i="11"/>
  <c r="F322" i="11"/>
  <c r="F323" i="11"/>
  <c r="F324" i="11"/>
  <c r="F325" i="11"/>
  <c r="F326" i="11"/>
  <c r="F327" i="11"/>
  <c r="F328" i="11"/>
  <c r="F329" i="11"/>
  <c r="F330" i="11"/>
  <c r="F331" i="11"/>
  <c r="F332" i="11"/>
  <c r="F333" i="11"/>
  <c r="F334" i="11"/>
  <c r="F335" i="11"/>
  <c r="F336" i="11"/>
  <c r="F337" i="11"/>
  <c r="F338" i="11"/>
  <c r="F339" i="11"/>
  <c r="F340" i="11"/>
  <c r="F341" i="11"/>
  <c r="F342" i="11"/>
  <c r="F343" i="11"/>
  <c r="F344" i="11"/>
  <c r="F345" i="11"/>
  <c r="F346" i="11"/>
  <c r="F347" i="11"/>
  <c r="F348" i="11"/>
  <c r="F349" i="11"/>
  <c r="F350" i="11"/>
  <c r="F351" i="11"/>
  <c r="F352" i="11"/>
  <c r="F353" i="11"/>
  <c r="F354" i="11"/>
  <c r="F355" i="11"/>
  <c r="F356" i="11"/>
  <c r="F357" i="11"/>
  <c r="F358" i="11"/>
  <c r="F359" i="11"/>
  <c r="F360" i="11"/>
  <c r="F361" i="11"/>
  <c r="F362" i="11"/>
  <c r="F363" i="11"/>
  <c r="F364" i="11"/>
  <c r="F365" i="11"/>
  <c r="F366" i="11"/>
  <c r="F367" i="11"/>
  <c r="F368" i="11"/>
  <c r="F369" i="11"/>
  <c r="F370" i="11"/>
  <c r="F371" i="11"/>
  <c r="F372" i="11"/>
  <c r="F373" i="11"/>
  <c r="F374" i="11"/>
  <c r="F375" i="11"/>
  <c r="F376" i="11"/>
  <c r="F377" i="11"/>
  <c r="F378" i="11"/>
  <c r="F379" i="11"/>
  <c r="F380" i="11"/>
  <c r="F381" i="11"/>
  <c r="F382" i="11"/>
  <c r="F383" i="11"/>
  <c r="F384" i="11"/>
  <c r="F385" i="11"/>
  <c r="F386" i="11"/>
  <c r="F387" i="11"/>
  <c r="F388" i="11"/>
  <c r="F389" i="11"/>
  <c r="F390" i="11"/>
  <c r="F391" i="11"/>
  <c r="F392" i="11"/>
  <c r="F393" i="11"/>
  <c r="F394" i="11"/>
  <c r="F395" i="11"/>
  <c r="F396" i="11"/>
  <c r="F397" i="11"/>
  <c r="F398" i="11"/>
  <c r="F399" i="11"/>
  <c r="F400" i="11"/>
  <c r="F401" i="11"/>
  <c r="F402" i="11"/>
  <c r="F403" i="11"/>
  <c r="F404" i="11"/>
  <c r="F405" i="11"/>
  <c r="F406" i="11"/>
  <c r="F407" i="11"/>
  <c r="F408" i="11"/>
  <c r="F409" i="11"/>
  <c r="F410" i="11"/>
  <c r="F412" i="11"/>
  <c r="F413" i="11"/>
  <c r="F414" i="11"/>
  <c r="F415" i="11"/>
  <c r="F416" i="11"/>
  <c r="F417" i="11"/>
  <c r="F418" i="11"/>
  <c r="F419" i="11"/>
  <c r="F420" i="11"/>
  <c r="F421" i="11"/>
  <c r="F422" i="11"/>
  <c r="F423" i="11"/>
  <c r="F424" i="11"/>
  <c r="F425" i="11"/>
  <c r="F426" i="11"/>
  <c r="F427" i="11"/>
  <c r="F428" i="11"/>
  <c r="F429" i="11"/>
  <c r="F430" i="11"/>
  <c r="F431" i="11"/>
  <c r="F432" i="11"/>
  <c r="F433" i="11"/>
  <c r="F434" i="11"/>
  <c r="F435" i="11"/>
  <c r="F436" i="11"/>
  <c r="F437" i="11"/>
  <c r="F438" i="11"/>
  <c r="F439" i="11"/>
  <c r="F440" i="11"/>
  <c r="F441" i="11"/>
  <c r="F442" i="11"/>
  <c r="F443" i="11"/>
  <c r="F444" i="11"/>
  <c r="F445" i="11"/>
  <c r="F446" i="11"/>
  <c r="F447" i="11"/>
  <c r="F448" i="11"/>
  <c r="F449" i="11"/>
  <c r="F450" i="11"/>
  <c r="F451" i="11"/>
  <c r="F452" i="11"/>
  <c r="F453" i="11"/>
  <c r="F454" i="11"/>
  <c r="F455" i="11"/>
  <c r="F456" i="11"/>
  <c r="F457" i="11"/>
  <c r="F458" i="11"/>
  <c r="F459" i="11"/>
  <c r="F460" i="11"/>
  <c r="F461" i="11"/>
  <c r="F462" i="11"/>
  <c r="F463" i="11"/>
  <c r="F464" i="11"/>
  <c r="F465" i="11"/>
  <c r="F466" i="11"/>
  <c r="F467" i="11"/>
  <c r="F468" i="11"/>
  <c r="F469" i="11"/>
  <c r="F470" i="11"/>
  <c r="F471" i="11"/>
  <c r="F472" i="11"/>
  <c r="F473" i="11"/>
  <c r="F474" i="11"/>
  <c r="F475" i="11"/>
  <c r="F476" i="11"/>
  <c r="F477" i="11"/>
  <c r="F478" i="11"/>
  <c r="F479" i="11"/>
  <c r="F480" i="11"/>
  <c r="F481" i="11"/>
  <c r="F482" i="11"/>
  <c r="F483" i="11"/>
  <c r="F484" i="11"/>
  <c r="F485" i="11"/>
  <c r="F486" i="11"/>
  <c r="F487" i="11"/>
  <c r="F488" i="11"/>
  <c r="F489" i="11"/>
  <c r="F490" i="11"/>
  <c r="F491" i="11"/>
  <c r="F492" i="11"/>
  <c r="F493" i="11"/>
  <c r="F494" i="11"/>
  <c r="F495" i="11"/>
  <c r="F496" i="11"/>
  <c r="F497" i="11"/>
  <c r="F498" i="11"/>
  <c r="F499" i="11"/>
  <c r="F500" i="11"/>
  <c r="F501" i="11"/>
  <c r="F502" i="11"/>
  <c r="F503" i="11"/>
  <c r="F504" i="11"/>
  <c r="F505" i="11"/>
  <c r="F506" i="11"/>
  <c r="F507" i="11"/>
  <c r="F508" i="11"/>
  <c r="F509" i="11"/>
  <c r="F510" i="11"/>
  <c r="F511" i="11"/>
  <c r="F512" i="11"/>
  <c r="F513" i="11"/>
  <c r="F514" i="11"/>
  <c r="F515" i="11"/>
  <c r="F516" i="11"/>
  <c r="F517" i="11"/>
  <c r="F518" i="11"/>
  <c r="F519" i="11"/>
  <c r="F520" i="11"/>
  <c r="F521" i="11"/>
  <c r="F522" i="11"/>
  <c r="F523" i="11"/>
  <c r="F524" i="11"/>
  <c r="F525" i="11"/>
  <c r="F526" i="11"/>
  <c r="F527" i="11"/>
  <c r="F528" i="11"/>
  <c r="F529" i="11"/>
  <c r="F530" i="11"/>
  <c r="F531" i="11"/>
  <c r="F532" i="11"/>
  <c r="F533" i="11"/>
  <c r="F534" i="11"/>
  <c r="F535" i="11"/>
  <c r="F536" i="11"/>
  <c r="F537" i="11"/>
  <c r="F538" i="11"/>
  <c r="F539" i="11"/>
  <c r="F540" i="11"/>
  <c r="F541" i="11"/>
  <c r="F542" i="11"/>
  <c r="F543" i="11"/>
  <c r="F544" i="11"/>
  <c r="F545" i="11"/>
  <c r="F546" i="11"/>
  <c r="F547" i="11"/>
  <c r="F548" i="11"/>
  <c r="F549" i="11"/>
  <c r="F550" i="11"/>
  <c r="F551" i="11"/>
  <c r="F552" i="11"/>
  <c r="F553" i="11"/>
  <c r="F554" i="11"/>
  <c r="F555" i="11"/>
  <c r="F556" i="11"/>
  <c r="F557" i="11"/>
  <c r="F558" i="11"/>
  <c r="F559" i="11"/>
  <c r="F560" i="11"/>
  <c r="F561" i="11"/>
  <c r="F562" i="11"/>
  <c r="F563" i="11"/>
  <c r="F564" i="11"/>
  <c r="F565" i="11"/>
  <c r="F566" i="11"/>
  <c r="F567" i="11"/>
  <c r="F568" i="11"/>
  <c r="F569" i="11"/>
  <c r="F570" i="11"/>
  <c r="F571" i="11"/>
  <c r="F572" i="11"/>
  <c r="F573" i="11"/>
  <c r="F574" i="11"/>
  <c r="F575" i="11"/>
  <c r="F576" i="11"/>
  <c r="F577" i="11"/>
  <c r="F578" i="11"/>
  <c r="F579" i="11"/>
  <c r="F580" i="11"/>
  <c r="F581" i="11"/>
  <c r="F582" i="11"/>
  <c r="F583" i="11"/>
  <c r="F584" i="11"/>
  <c r="F585" i="11"/>
  <c r="F586" i="11"/>
  <c r="F587" i="11"/>
  <c r="F588" i="11"/>
  <c r="F589" i="11"/>
  <c r="F590" i="11"/>
  <c r="F591" i="11"/>
  <c r="F592" i="11"/>
  <c r="F593" i="11"/>
  <c r="F594" i="11"/>
  <c r="F595" i="11"/>
  <c r="F596" i="11"/>
  <c r="F597" i="11"/>
  <c r="F598" i="11"/>
  <c r="F599" i="11"/>
  <c r="F600" i="11"/>
  <c r="F601" i="11"/>
  <c r="F602" i="11"/>
  <c r="F603" i="11"/>
  <c r="F604" i="11"/>
  <c r="F605" i="11"/>
  <c r="F606" i="11"/>
  <c r="F607" i="11"/>
  <c r="F608" i="11"/>
  <c r="F609" i="11"/>
  <c r="F610" i="11"/>
  <c r="F611" i="11"/>
  <c r="F612" i="11"/>
  <c r="F613" i="11"/>
  <c r="F614" i="11"/>
  <c r="F615" i="11"/>
  <c r="F616" i="11"/>
  <c r="F617" i="11"/>
  <c r="F618" i="11"/>
  <c r="F619" i="11"/>
  <c r="F620" i="11"/>
  <c r="F621" i="11"/>
  <c r="F622" i="11"/>
  <c r="F623" i="11"/>
  <c r="F630" i="11"/>
  <c r="F631" i="11"/>
  <c r="F632" i="11"/>
  <c r="F633" i="11"/>
  <c r="F634" i="11"/>
  <c r="F635" i="11"/>
  <c r="F636" i="11"/>
  <c r="F637" i="11"/>
  <c r="F638" i="11"/>
  <c r="F639" i="11"/>
  <c r="F640" i="11"/>
  <c r="F641" i="11"/>
  <c r="F642" i="11"/>
  <c r="F643" i="11"/>
  <c r="F644" i="11"/>
  <c r="F645" i="11"/>
  <c r="F646" i="11"/>
  <c r="F647" i="11"/>
  <c r="F648" i="11"/>
  <c r="F649" i="11"/>
  <c r="F650" i="11"/>
  <c r="F651" i="11"/>
  <c r="F652" i="11"/>
  <c r="F653" i="11"/>
  <c r="F654" i="11"/>
  <c r="F655" i="11"/>
  <c r="F656" i="11"/>
  <c r="F657" i="11"/>
  <c r="F658" i="11"/>
  <c r="F659" i="11"/>
  <c r="F660" i="11"/>
  <c r="F661" i="11"/>
  <c r="F662" i="11"/>
  <c r="F663" i="11"/>
  <c r="F664" i="11"/>
  <c r="F665" i="11"/>
  <c r="F666" i="11"/>
  <c r="F667" i="11"/>
  <c r="F668" i="11"/>
  <c r="F669" i="11"/>
  <c r="F670" i="11"/>
  <c r="F671" i="11"/>
  <c r="F672" i="11"/>
  <c r="F673" i="11"/>
  <c r="F674" i="11"/>
  <c r="F675" i="11"/>
  <c r="F676" i="11"/>
  <c r="F677" i="11"/>
  <c r="F678" i="11"/>
  <c r="F679" i="11"/>
  <c r="F680" i="11"/>
  <c r="F681" i="11"/>
  <c r="F682" i="11"/>
  <c r="F683" i="11"/>
  <c r="F684" i="11"/>
  <c r="F685" i="11"/>
  <c r="F686" i="11"/>
  <c r="F687" i="11"/>
  <c r="F688" i="11"/>
  <c r="F689" i="11"/>
  <c r="F690" i="11"/>
  <c r="F691" i="11"/>
  <c r="F692" i="11"/>
  <c r="F693" i="11"/>
  <c r="F694" i="11"/>
  <c r="F695" i="11"/>
  <c r="F696" i="11"/>
  <c r="F697" i="11"/>
  <c r="F698" i="11"/>
  <c r="F699" i="11"/>
  <c r="F700" i="11"/>
  <c r="F701" i="11"/>
  <c r="F702" i="11"/>
  <c r="F703" i="11"/>
  <c r="F704" i="11"/>
  <c r="F705" i="11"/>
  <c r="F706" i="11"/>
  <c r="F707" i="11"/>
  <c r="F708" i="11"/>
  <c r="F709" i="11"/>
  <c r="F710" i="11"/>
  <c r="F711" i="11"/>
  <c r="F712" i="11"/>
  <c r="F713" i="11"/>
  <c r="F714" i="11"/>
  <c r="F715" i="11"/>
  <c r="F716" i="11"/>
  <c r="F717" i="11"/>
  <c r="F718" i="11"/>
  <c r="F719" i="11"/>
  <c r="F720" i="11"/>
  <c r="F721" i="11"/>
  <c r="F722" i="11"/>
  <c r="F723" i="11"/>
  <c r="F724" i="11"/>
  <c r="F725" i="11"/>
  <c r="F726" i="11"/>
  <c r="F727" i="11"/>
  <c r="F728" i="11"/>
  <c r="F729" i="11"/>
  <c r="F730" i="11"/>
  <c r="F731" i="11"/>
  <c r="F732" i="11"/>
  <c r="F733" i="11"/>
  <c r="F734" i="11"/>
  <c r="F735" i="11"/>
  <c r="F736" i="11"/>
  <c r="F737" i="11"/>
  <c r="F738" i="11"/>
  <c r="F739" i="11"/>
  <c r="F740" i="11"/>
  <c r="F741" i="11"/>
  <c r="F742" i="11"/>
  <c r="F743" i="11"/>
  <c r="F744" i="11"/>
  <c r="F745" i="11"/>
  <c r="F746" i="11"/>
  <c r="F747" i="11"/>
  <c r="F748" i="11"/>
  <c r="F749" i="11"/>
  <c r="F750" i="11"/>
  <c r="F751" i="11"/>
  <c r="F752" i="11"/>
  <c r="F753" i="11"/>
  <c r="F754" i="11"/>
  <c r="F755" i="11"/>
  <c r="F756" i="11"/>
  <c r="F757" i="11"/>
  <c r="F758" i="11"/>
  <c r="F759" i="11"/>
  <c r="F760" i="11"/>
  <c r="F761" i="11"/>
  <c r="F762" i="11"/>
  <c r="F763" i="11"/>
  <c r="F764" i="11"/>
  <c r="F765" i="11"/>
  <c r="F766" i="11"/>
  <c r="F767" i="11"/>
  <c r="F768" i="11"/>
  <c r="F769" i="11"/>
  <c r="F770" i="11"/>
  <c r="F771" i="11"/>
  <c r="F772" i="11"/>
  <c r="F773" i="11"/>
  <c r="F774" i="11"/>
  <c r="F775" i="11"/>
  <c r="F776" i="11"/>
  <c r="F777" i="11"/>
  <c r="F778" i="11"/>
  <c r="F779" i="11"/>
  <c r="F780" i="11"/>
  <c r="F781" i="11"/>
  <c r="F782" i="11"/>
  <c r="F783" i="11"/>
  <c r="F784" i="11"/>
  <c r="F785" i="11"/>
  <c r="F786" i="11"/>
  <c r="F787" i="11"/>
  <c r="F788" i="11"/>
  <c r="F789" i="11"/>
  <c r="F790" i="11"/>
  <c r="F791" i="11"/>
  <c r="F792" i="11"/>
  <c r="F793" i="11"/>
  <c r="F794" i="11"/>
  <c r="F795" i="11"/>
  <c r="F796" i="11"/>
  <c r="F797" i="11"/>
  <c r="F798" i="11"/>
  <c r="F799" i="11"/>
  <c r="F800" i="11"/>
  <c r="F801" i="11"/>
  <c r="F802" i="11"/>
  <c r="F803" i="11"/>
  <c r="F804" i="11"/>
  <c r="F805" i="11"/>
  <c r="F806" i="11"/>
  <c r="F807" i="11"/>
  <c r="F808" i="11"/>
  <c r="F809" i="11"/>
  <c r="F810" i="11"/>
  <c r="F811" i="11"/>
  <c r="F812" i="11"/>
  <c r="F813" i="11"/>
  <c r="F814" i="11"/>
  <c r="F815" i="11"/>
  <c r="F816" i="11"/>
  <c r="F817" i="11"/>
  <c r="F818" i="11"/>
  <c r="F819" i="11"/>
  <c r="F820" i="11"/>
  <c r="F821" i="11"/>
  <c r="F822" i="11"/>
  <c r="F823" i="11"/>
  <c r="F824" i="11"/>
  <c r="F825" i="11"/>
  <c r="F826" i="11"/>
  <c r="F827" i="11"/>
  <c r="F828" i="11"/>
  <c r="F829" i="11"/>
  <c r="F830" i="11"/>
  <c r="F831" i="11"/>
  <c r="F832" i="11"/>
  <c r="F833" i="11"/>
  <c r="F834" i="11"/>
  <c r="F835" i="11"/>
  <c r="F836" i="11"/>
  <c r="F837" i="11"/>
  <c r="F838" i="11"/>
  <c r="F839" i="11"/>
  <c r="F840" i="11"/>
  <c r="F841" i="11"/>
  <c r="F842" i="11"/>
  <c r="F843" i="11"/>
  <c r="F844" i="11"/>
  <c r="F845" i="11"/>
  <c r="F846" i="11"/>
  <c r="F847" i="11"/>
  <c r="F848" i="11"/>
  <c r="F849" i="11"/>
  <c r="F850" i="11"/>
  <c r="F851" i="11"/>
  <c r="F852" i="11"/>
  <c r="F853" i="11"/>
  <c r="F854" i="11"/>
  <c r="F855" i="11"/>
  <c r="F856" i="11"/>
  <c r="F857" i="11"/>
  <c r="F858" i="11"/>
  <c r="F859" i="11"/>
  <c r="F860" i="11"/>
  <c r="F861" i="11"/>
  <c r="F862" i="11"/>
  <c r="F863" i="11"/>
  <c r="F864" i="11"/>
  <c r="F865" i="11"/>
  <c r="F866" i="11"/>
  <c r="F867" i="11"/>
  <c r="F868" i="11"/>
  <c r="F869" i="11"/>
  <c r="F870" i="11"/>
  <c r="F878" i="11"/>
  <c r="F879" i="11"/>
  <c r="F880" i="11"/>
  <c r="F881" i="11"/>
  <c r="F882" i="11"/>
  <c r="F883" i="11"/>
  <c r="F884" i="11"/>
  <c r="F885" i="11"/>
  <c r="F886" i="11"/>
  <c r="F887" i="11"/>
  <c r="F888" i="11"/>
  <c r="F889" i="11"/>
  <c r="F890" i="11"/>
  <c r="F891" i="11"/>
  <c r="F892" i="11"/>
  <c r="F893" i="11"/>
  <c r="F894" i="11"/>
  <c r="F895" i="11"/>
  <c r="F896" i="11"/>
  <c r="F897" i="11"/>
  <c r="F898" i="11"/>
  <c r="F899" i="11"/>
  <c r="F900" i="11"/>
  <c r="F901" i="11"/>
  <c r="F902" i="11"/>
  <c r="F903" i="11"/>
  <c r="F904" i="11"/>
  <c r="F905" i="11"/>
  <c r="F906" i="11"/>
  <c r="F907" i="11"/>
  <c r="F908" i="11"/>
  <c r="F909" i="11"/>
  <c r="F910" i="11"/>
  <c r="F911" i="11"/>
  <c r="F912" i="11"/>
  <c r="F913" i="11"/>
  <c r="F914" i="11"/>
  <c r="F915" i="11"/>
  <c r="F916" i="11"/>
  <c r="F917" i="11"/>
  <c r="F918" i="11"/>
  <c r="F919" i="11"/>
  <c r="F920" i="11"/>
  <c r="F921" i="11"/>
  <c r="F922" i="11"/>
  <c r="F923" i="11"/>
  <c r="F924" i="11"/>
  <c r="F925" i="11"/>
  <c r="F926" i="11"/>
  <c r="F927" i="11"/>
  <c r="F928" i="11"/>
  <c r="F929" i="11"/>
  <c r="F930" i="11"/>
  <c r="F931" i="11"/>
  <c r="F932" i="11"/>
  <c r="F933" i="11"/>
  <c r="F934" i="11"/>
  <c r="F935" i="11"/>
  <c r="F936" i="11"/>
  <c r="F937" i="11"/>
  <c r="F938" i="11"/>
  <c r="F939" i="11"/>
  <c r="F940" i="11"/>
  <c r="F941" i="11"/>
  <c r="F942" i="11"/>
  <c r="F943" i="11"/>
  <c r="F944" i="11"/>
  <c r="F945" i="11"/>
  <c r="F946" i="11"/>
  <c r="F947" i="11"/>
  <c r="F948" i="11"/>
  <c r="F949" i="11"/>
  <c r="F950" i="11"/>
  <c r="F951" i="11"/>
  <c r="F952" i="11"/>
  <c r="F953" i="11"/>
  <c r="F954" i="11" s="1"/>
  <c r="F955" i="11" s="1"/>
  <c r="F956" i="11" s="1"/>
  <c r="F957" i="11" s="1"/>
  <c r="F958" i="11" s="1"/>
  <c r="F959" i="11" s="1"/>
  <c r="F960" i="11" s="1"/>
  <c r="F961" i="11" s="1"/>
  <c r="F962" i="11" s="1"/>
  <c r="F963" i="11" s="1"/>
  <c r="F964" i="11" s="1"/>
  <c r="F965" i="11" s="1"/>
  <c r="F966" i="11" s="1"/>
  <c r="F967" i="11" s="1"/>
  <c r="F968" i="11" s="1"/>
  <c r="F969" i="11" s="1"/>
  <c r="F970" i="11" s="1"/>
  <c r="F971" i="11" s="1"/>
  <c r="F972" i="11" s="1"/>
  <c r="F973" i="11" s="1"/>
  <c r="F974" i="11" s="1"/>
  <c r="F975" i="11" s="1"/>
  <c r="F976" i="11" s="1"/>
  <c r="F977" i="11" s="1"/>
  <c r="F978" i="11" s="1"/>
  <c r="F979" i="11" s="1"/>
  <c r="F980" i="11" s="1"/>
  <c r="F981" i="11" s="1"/>
  <c r="F982" i="11" s="1"/>
  <c r="F983" i="11" s="1"/>
  <c r="F984" i="11" s="1"/>
  <c r="F985" i="11" s="1"/>
  <c r="F986" i="11" s="1"/>
  <c r="F987" i="11" s="1"/>
  <c r="F988" i="11" s="1"/>
  <c r="F989" i="11" s="1"/>
  <c r="F990" i="11" s="1"/>
  <c r="F991" i="11" s="1"/>
  <c r="F992" i="11" s="1"/>
  <c r="F993" i="11" s="1"/>
  <c r="F994" i="11" s="1"/>
  <c r="F995" i="11" s="1"/>
  <c r="F996" i="11" s="1"/>
  <c r="F997" i="11" s="1"/>
  <c r="F998" i="11" s="1"/>
  <c r="F999" i="11" s="1"/>
  <c r="F1000" i="11" s="1"/>
  <c r="F1001" i="11" s="1"/>
  <c r="F1002" i="11" s="1"/>
  <c r="F1003" i="11" s="1"/>
  <c r="F1004" i="11" s="1"/>
  <c r="F1005" i="11" s="1"/>
  <c r="F1006" i="11" s="1"/>
  <c r="F1007" i="11" s="1"/>
  <c r="F1008" i="11" s="1"/>
  <c r="F1009" i="11" s="1"/>
  <c r="F1010" i="11" s="1"/>
  <c r="F1011" i="11" s="1"/>
  <c r="F1012" i="11" s="1"/>
  <c r="F1013" i="11" s="1"/>
  <c r="F1014" i="11" s="1"/>
  <c r="F6" i="11"/>
  <c r="E626" i="11" l="1"/>
  <c r="C6" i="1"/>
  <c r="E627" i="11" l="1"/>
  <c r="G626" i="11"/>
  <c r="D43" i="1"/>
  <c r="G627" i="11" l="1"/>
  <c r="E628" i="11"/>
  <c r="E6" i="11"/>
  <c r="N227" i="10"/>
  <c r="N228" i="10" s="1"/>
  <c r="N229" i="10" s="1"/>
  <c r="N230" i="10" s="1"/>
  <c r="N231" i="10" s="1"/>
  <c r="N232" i="10" s="1"/>
  <c r="N233" i="10" s="1"/>
  <c r="N234" i="10" s="1"/>
  <c r="N235" i="10" s="1"/>
  <c r="N236" i="10" s="1"/>
  <c r="N237" i="10" s="1"/>
  <c r="N238" i="10" s="1"/>
  <c r="N239" i="10" s="1"/>
  <c r="N240" i="10" s="1"/>
  <c r="N241" i="10" s="1"/>
  <c r="N242" i="10" s="1"/>
  <c r="C189" i="10"/>
  <c r="C190" i="10" s="1"/>
  <c r="C191" i="10" s="1"/>
  <c r="C192" i="10" s="1"/>
  <c r="C193" i="10" s="1"/>
  <c r="C194" i="10" s="1"/>
  <c r="C195" i="10" s="1"/>
  <c r="C196" i="10" s="1"/>
  <c r="C197" i="10" s="1"/>
  <c r="C198" i="10" s="1"/>
  <c r="C199" i="10" s="1"/>
  <c r="C200" i="10" s="1"/>
  <c r="C201" i="10" s="1"/>
  <c r="C202" i="10" s="1"/>
  <c r="C203" i="10" s="1"/>
  <c r="C204" i="10" s="1"/>
  <c r="C205" i="10" s="1"/>
  <c r="C206" i="10" s="1"/>
  <c r="C207" i="10" s="1"/>
  <c r="C208" i="10" s="1"/>
  <c r="C209" i="10" s="1"/>
  <c r="C210" i="10" s="1"/>
  <c r="E260" i="10"/>
  <c r="E261" i="10" s="1"/>
  <c r="E262" i="10" s="1"/>
  <c r="E185" i="10"/>
  <c r="E186" i="10" s="1"/>
  <c r="E187" i="10" s="1"/>
  <c r="G259" i="10"/>
  <c r="G184" i="10"/>
  <c r="G108" i="10"/>
  <c r="G99" i="10"/>
  <c r="T262" i="10"/>
  <c r="T261" i="10"/>
  <c r="U261" i="10" s="1"/>
  <c r="T260" i="10"/>
  <c r="U260" i="10" s="1"/>
  <c r="T259" i="10"/>
  <c r="A259" i="10" s="1"/>
  <c r="T258" i="10"/>
  <c r="A258" i="10" s="1"/>
  <c r="T257" i="10"/>
  <c r="A257" i="10" s="1"/>
  <c r="T256" i="10"/>
  <c r="A256" i="10" s="1"/>
  <c r="T255" i="10"/>
  <c r="A255" i="10" s="1"/>
  <c r="T254" i="10"/>
  <c r="T253" i="10"/>
  <c r="T252" i="10"/>
  <c r="A252" i="10" s="1"/>
  <c r="T251" i="10"/>
  <c r="T250" i="10"/>
  <c r="A250" i="10" s="1"/>
  <c r="T249" i="10"/>
  <c r="A249" i="10" s="1"/>
  <c r="T248" i="10"/>
  <c r="T247" i="10"/>
  <c r="T246" i="10"/>
  <c r="A246" i="10" s="1"/>
  <c r="T245" i="10"/>
  <c r="A245" i="10" s="1"/>
  <c r="T244" i="10"/>
  <c r="A244" i="10" s="1"/>
  <c r="T243" i="10"/>
  <c r="A243" i="10" s="1"/>
  <c r="T226" i="10"/>
  <c r="A226" i="10" s="1"/>
  <c r="T225" i="10"/>
  <c r="T224" i="10"/>
  <c r="T223" i="10"/>
  <c r="T222" i="10"/>
  <c r="T221" i="10"/>
  <c r="A221" i="10" s="1"/>
  <c r="T220" i="10"/>
  <c r="T219" i="10"/>
  <c r="T151" i="10"/>
  <c r="A151" i="10" s="1"/>
  <c r="T150" i="10"/>
  <c r="A150" i="10" s="1"/>
  <c r="T149" i="10"/>
  <c r="A149" i="10" s="1"/>
  <c r="T148" i="10"/>
  <c r="T147" i="10"/>
  <c r="T146" i="10"/>
  <c r="T145" i="10"/>
  <c r="T144" i="10"/>
  <c r="T242" i="10"/>
  <c r="A242" i="10" s="1"/>
  <c r="T241" i="10"/>
  <c r="A241" i="10" s="1"/>
  <c r="T240" i="10"/>
  <c r="A240" i="10" s="1"/>
  <c r="T239" i="10"/>
  <c r="A239" i="10" s="1"/>
  <c r="T238" i="10"/>
  <c r="A238" i="10" s="1"/>
  <c r="T237" i="10"/>
  <c r="A237" i="10" s="1"/>
  <c r="T236" i="10"/>
  <c r="T235" i="10"/>
  <c r="A235" i="10" s="1"/>
  <c r="T234" i="10"/>
  <c r="A234" i="10" s="1"/>
  <c r="T233" i="10"/>
  <c r="A233" i="10" s="1"/>
  <c r="T232" i="10"/>
  <c r="T231" i="10"/>
  <c r="A231" i="10" s="1"/>
  <c r="T230" i="10"/>
  <c r="A230" i="10" s="1"/>
  <c r="T229" i="10"/>
  <c r="A229" i="10" s="1"/>
  <c r="T228" i="10"/>
  <c r="A228" i="10" s="1"/>
  <c r="T227" i="10"/>
  <c r="A227" i="10" s="1"/>
  <c r="T218" i="10"/>
  <c r="A218" i="10" s="1"/>
  <c r="T217" i="10"/>
  <c r="A217" i="10" s="1"/>
  <c r="T216" i="10"/>
  <c r="A216" i="10" s="1"/>
  <c r="T215" i="10"/>
  <c r="A215" i="10" s="1"/>
  <c r="T214" i="10"/>
  <c r="A214" i="10" s="1"/>
  <c r="T213" i="10"/>
  <c r="A213" i="10" s="1"/>
  <c r="T212" i="10"/>
  <c r="T211" i="10"/>
  <c r="A211" i="10" s="1"/>
  <c r="T210" i="10"/>
  <c r="A210" i="10" s="1"/>
  <c r="T209" i="10"/>
  <c r="A209" i="10" s="1"/>
  <c r="T208" i="10"/>
  <c r="A208" i="10" s="1"/>
  <c r="T207" i="10"/>
  <c r="A207" i="10" s="1"/>
  <c r="T206" i="10"/>
  <c r="A206" i="10" s="1"/>
  <c r="T205" i="10"/>
  <c r="A205" i="10" s="1"/>
  <c r="T204" i="10"/>
  <c r="A204" i="10" s="1"/>
  <c r="T203" i="10"/>
  <c r="A203" i="10" s="1"/>
  <c r="R226" i="10"/>
  <c r="R225" i="10"/>
  <c r="R224" i="10"/>
  <c r="R223" i="10"/>
  <c r="R222" i="10"/>
  <c r="R221" i="10"/>
  <c r="R220" i="10"/>
  <c r="R219" i="10"/>
  <c r="R151" i="10"/>
  <c r="R150" i="10"/>
  <c r="R149" i="10"/>
  <c r="R148" i="10"/>
  <c r="R147" i="10"/>
  <c r="R146" i="10"/>
  <c r="R145" i="10"/>
  <c r="R144" i="10"/>
  <c r="T202" i="10"/>
  <c r="T201" i="10"/>
  <c r="A201" i="10" s="1"/>
  <c r="T200" i="10"/>
  <c r="A200" i="10" s="1"/>
  <c r="T199" i="10"/>
  <c r="A199" i="10" s="1"/>
  <c r="T198" i="10"/>
  <c r="A198" i="10" s="1"/>
  <c r="T197" i="10"/>
  <c r="A197" i="10" s="1"/>
  <c r="T196" i="10"/>
  <c r="A196" i="10" s="1"/>
  <c r="T195" i="10"/>
  <c r="A195" i="10" s="1"/>
  <c r="T194" i="10"/>
  <c r="T193" i="10"/>
  <c r="A193" i="10" s="1"/>
  <c r="T192" i="10"/>
  <c r="A192" i="10" s="1"/>
  <c r="T191" i="10"/>
  <c r="A191" i="10" s="1"/>
  <c r="T190" i="10"/>
  <c r="A190" i="10" s="1"/>
  <c r="T189" i="10"/>
  <c r="R262" i="10"/>
  <c r="R261" i="10"/>
  <c r="R260" i="10"/>
  <c r="O260" i="10"/>
  <c r="O261" i="10" s="1"/>
  <c r="O262" i="10" s="1"/>
  <c r="M260" i="10"/>
  <c r="M261" i="10" s="1"/>
  <c r="M262" i="10" s="1"/>
  <c r="L260" i="10"/>
  <c r="L261" i="10" s="1"/>
  <c r="L262" i="10" s="1"/>
  <c r="R259" i="10"/>
  <c r="R258" i="10"/>
  <c r="R257" i="10"/>
  <c r="R256" i="10"/>
  <c r="R255" i="10"/>
  <c r="R254" i="10"/>
  <c r="R253" i="10"/>
  <c r="R252" i="10"/>
  <c r="R251" i="10"/>
  <c r="O251" i="10"/>
  <c r="O252" i="10" s="1"/>
  <c r="O253" i="10" s="1"/>
  <c r="O254" i="10" s="1"/>
  <c r="O255" i="10" s="1"/>
  <c r="O256" i="10" s="1"/>
  <c r="O257" i="10" s="1"/>
  <c r="O258" i="10" s="1"/>
  <c r="O259" i="10" s="1"/>
  <c r="M251" i="10"/>
  <c r="M252" i="10" s="1"/>
  <c r="M253" i="10" s="1"/>
  <c r="M254" i="10" s="1"/>
  <c r="M255" i="10" s="1"/>
  <c r="M256" i="10" s="1"/>
  <c r="M257" i="10" s="1"/>
  <c r="M258" i="10" s="1"/>
  <c r="M259" i="10" s="1"/>
  <c r="L251" i="10"/>
  <c r="L252" i="10" s="1"/>
  <c r="L253" i="10" s="1"/>
  <c r="L254" i="10" s="1"/>
  <c r="L255" i="10" s="1"/>
  <c r="L256" i="10" s="1"/>
  <c r="L257" i="10" s="1"/>
  <c r="L258" i="10" s="1"/>
  <c r="L259" i="10" s="1"/>
  <c r="R250" i="10"/>
  <c r="R249" i="10"/>
  <c r="R248" i="10"/>
  <c r="R247" i="10"/>
  <c r="R246" i="10"/>
  <c r="R245" i="10"/>
  <c r="R244" i="10"/>
  <c r="R243" i="10"/>
  <c r="R242" i="10"/>
  <c r="R241" i="10"/>
  <c r="R240" i="10"/>
  <c r="R239" i="10"/>
  <c r="R238" i="10"/>
  <c r="R237" i="10"/>
  <c r="R236" i="10"/>
  <c r="R235" i="10"/>
  <c r="R234" i="10"/>
  <c r="R233" i="10"/>
  <c r="R232" i="10"/>
  <c r="R231" i="10"/>
  <c r="R230" i="10"/>
  <c r="R229" i="10"/>
  <c r="R228" i="10"/>
  <c r="R227" i="10"/>
  <c r="O227" i="10"/>
  <c r="O228" i="10" s="1"/>
  <c r="O229" i="10" s="1"/>
  <c r="O230" i="10" s="1"/>
  <c r="O231" i="10" s="1"/>
  <c r="O232" i="10" s="1"/>
  <c r="O233" i="10" s="1"/>
  <c r="O234" i="10" s="1"/>
  <c r="O235" i="10" s="1"/>
  <c r="O236" i="10" s="1"/>
  <c r="O237" i="10" s="1"/>
  <c r="O238" i="10" s="1"/>
  <c r="O239" i="10" s="1"/>
  <c r="O240" i="10" s="1"/>
  <c r="O241" i="10" s="1"/>
  <c r="O242" i="10" s="1"/>
  <c r="M227" i="10"/>
  <c r="M228" i="10" s="1"/>
  <c r="M229" i="10" s="1"/>
  <c r="M230" i="10" s="1"/>
  <c r="M231" i="10" s="1"/>
  <c r="M232" i="10" s="1"/>
  <c r="M233" i="10" s="1"/>
  <c r="M234" i="10" s="1"/>
  <c r="M235" i="10" s="1"/>
  <c r="M236" i="10" s="1"/>
  <c r="M237" i="10" s="1"/>
  <c r="M238" i="10" s="1"/>
  <c r="M239" i="10" s="1"/>
  <c r="M240" i="10" s="1"/>
  <c r="M241" i="10" s="1"/>
  <c r="M242" i="10" s="1"/>
  <c r="L227" i="10"/>
  <c r="L228" i="10" s="1"/>
  <c r="L229" i="10" s="1"/>
  <c r="L230" i="10" s="1"/>
  <c r="L231" i="10" s="1"/>
  <c r="L232" i="10" s="1"/>
  <c r="L233" i="10" s="1"/>
  <c r="L234" i="10" s="1"/>
  <c r="L235" i="10" s="1"/>
  <c r="L236" i="10" s="1"/>
  <c r="L237" i="10" s="1"/>
  <c r="L238" i="10" s="1"/>
  <c r="L239" i="10" s="1"/>
  <c r="L240" i="10" s="1"/>
  <c r="L241" i="10" s="1"/>
  <c r="L242" i="10" s="1"/>
  <c r="R218" i="10"/>
  <c r="R217" i="10"/>
  <c r="R216" i="10"/>
  <c r="R215" i="10"/>
  <c r="R214" i="10"/>
  <c r="R213" i="10"/>
  <c r="R212" i="10"/>
  <c r="R211" i="10"/>
  <c r="R210" i="10"/>
  <c r="R209" i="10"/>
  <c r="R208" i="10"/>
  <c r="R207" i="10"/>
  <c r="R206" i="10"/>
  <c r="R205" i="10"/>
  <c r="R204" i="10"/>
  <c r="R203" i="10"/>
  <c r="O203" i="10"/>
  <c r="O204" i="10" s="1"/>
  <c r="O205" i="10" s="1"/>
  <c r="O206" i="10" s="1"/>
  <c r="O207" i="10" s="1"/>
  <c r="O208" i="10" s="1"/>
  <c r="O209" i="10" s="1"/>
  <c r="O210" i="10" s="1"/>
  <c r="O211" i="10" s="1"/>
  <c r="O212" i="10" s="1"/>
  <c r="O213" i="10" s="1"/>
  <c r="O214" i="10" s="1"/>
  <c r="O215" i="10" s="1"/>
  <c r="O216" i="10" s="1"/>
  <c r="O217" i="10" s="1"/>
  <c r="O218" i="10" s="1"/>
  <c r="M203" i="10"/>
  <c r="M204" i="10" s="1"/>
  <c r="M205" i="10" s="1"/>
  <c r="M206" i="10" s="1"/>
  <c r="M207" i="10" s="1"/>
  <c r="M208" i="10" s="1"/>
  <c r="M209" i="10" s="1"/>
  <c r="M210" i="10" s="1"/>
  <c r="M211" i="10" s="1"/>
  <c r="M212" i="10" s="1"/>
  <c r="M213" i="10" s="1"/>
  <c r="M214" i="10" s="1"/>
  <c r="M215" i="10" s="1"/>
  <c r="M216" i="10" s="1"/>
  <c r="M217" i="10" s="1"/>
  <c r="M218" i="10" s="1"/>
  <c r="L203" i="10"/>
  <c r="L204" i="10" s="1"/>
  <c r="L205" i="10" s="1"/>
  <c r="L206" i="10" s="1"/>
  <c r="L207" i="10" s="1"/>
  <c r="L208" i="10" s="1"/>
  <c r="L209" i="10" s="1"/>
  <c r="L210" i="10" s="1"/>
  <c r="L211" i="10" s="1"/>
  <c r="L212" i="10" s="1"/>
  <c r="L213" i="10" s="1"/>
  <c r="L214" i="10" s="1"/>
  <c r="L215" i="10" s="1"/>
  <c r="L216" i="10" s="1"/>
  <c r="L217" i="10" s="1"/>
  <c r="L218" i="10" s="1"/>
  <c r="E189" i="10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D189" i="10"/>
  <c r="D190" i="10" s="1"/>
  <c r="D191" i="10" s="1"/>
  <c r="D192" i="10" s="1"/>
  <c r="D193" i="10" s="1"/>
  <c r="D194" i="10" s="1"/>
  <c r="D195" i="10" s="1"/>
  <c r="D196" i="10" s="1"/>
  <c r="D197" i="10" s="1"/>
  <c r="D198" i="10" s="1"/>
  <c r="D199" i="10" s="1"/>
  <c r="D200" i="10" s="1"/>
  <c r="D201" i="10" s="1"/>
  <c r="D202" i="10" s="1"/>
  <c r="D203" i="10" s="1"/>
  <c r="D204" i="10" s="1"/>
  <c r="D205" i="10" s="1"/>
  <c r="D206" i="10" s="1"/>
  <c r="D207" i="10" s="1"/>
  <c r="D208" i="10" s="1"/>
  <c r="D209" i="10" s="1"/>
  <c r="D210" i="10" s="1"/>
  <c r="B189" i="10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M185" i="10"/>
  <c r="M186" i="10" s="1"/>
  <c r="M187" i="10" s="1"/>
  <c r="O185" i="10"/>
  <c r="O186" i="10" s="1"/>
  <c r="O187" i="10" s="1"/>
  <c r="L185" i="10"/>
  <c r="L186" i="10" s="1"/>
  <c r="L187" i="10" s="1"/>
  <c r="O176" i="10"/>
  <c r="O177" i="10" s="1"/>
  <c r="O178" i="10" s="1"/>
  <c r="O179" i="10" s="1"/>
  <c r="O180" i="10" s="1"/>
  <c r="O181" i="10" s="1"/>
  <c r="O182" i="10" s="1"/>
  <c r="O183" i="10" s="1"/>
  <c r="O184" i="10" s="1"/>
  <c r="M176" i="10"/>
  <c r="M177" i="10" s="1"/>
  <c r="M178" i="10" s="1"/>
  <c r="M179" i="10" s="1"/>
  <c r="M180" i="10" s="1"/>
  <c r="M181" i="10" s="1"/>
  <c r="M182" i="10" s="1"/>
  <c r="M183" i="10" s="1"/>
  <c r="M184" i="10" s="1"/>
  <c r="L176" i="10"/>
  <c r="L177" i="10" s="1"/>
  <c r="L178" i="10" s="1"/>
  <c r="L179" i="10" s="1"/>
  <c r="L180" i="10" s="1"/>
  <c r="L181" i="10" s="1"/>
  <c r="L182" i="10" s="1"/>
  <c r="L183" i="10" s="1"/>
  <c r="L184" i="10" s="1"/>
  <c r="O152" i="10"/>
  <c r="O153" i="10" s="1"/>
  <c r="O154" i="10" s="1"/>
  <c r="O155" i="10" s="1"/>
  <c r="O156" i="10" s="1"/>
  <c r="O157" i="10" s="1"/>
  <c r="O158" i="10" s="1"/>
  <c r="O159" i="10" s="1"/>
  <c r="O160" i="10" s="1"/>
  <c r="O161" i="10" s="1"/>
  <c r="O162" i="10" s="1"/>
  <c r="O163" i="10" s="1"/>
  <c r="O164" i="10" s="1"/>
  <c r="O165" i="10" s="1"/>
  <c r="O166" i="10" s="1"/>
  <c r="O167" i="10" s="1"/>
  <c r="O128" i="10"/>
  <c r="O129" i="10" s="1"/>
  <c r="O130" i="10" s="1"/>
  <c r="O131" i="10" s="1"/>
  <c r="O132" i="10" s="1"/>
  <c r="O133" i="10" s="1"/>
  <c r="O134" i="10" s="1"/>
  <c r="O135" i="10" s="1"/>
  <c r="O136" i="10" s="1"/>
  <c r="O137" i="10" s="1"/>
  <c r="O138" i="10" s="1"/>
  <c r="O139" i="10" s="1"/>
  <c r="O140" i="10" s="1"/>
  <c r="O141" i="10" s="1"/>
  <c r="O142" i="10" s="1"/>
  <c r="O143" i="10" s="1"/>
  <c r="O33" i="10"/>
  <c r="O34" i="10" s="1"/>
  <c r="O35" i="10" s="1"/>
  <c r="O36" i="10" s="1"/>
  <c r="O37" i="10" s="1"/>
  <c r="O38" i="10" s="1"/>
  <c r="O39" i="10" s="1"/>
  <c r="O40" i="10" s="1"/>
  <c r="O41" i="10" s="1"/>
  <c r="O42" i="10" s="1"/>
  <c r="O43" i="10" s="1"/>
  <c r="O44" i="10" s="1"/>
  <c r="O45" i="10" s="1"/>
  <c r="O46" i="10" s="1"/>
  <c r="O47" i="10" s="1"/>
  <c r="O48" i="10" s="1"/>
  <c r="M152" i="10"/>
  <c r="M153" i="10" s="1"/>
  <c r="M154" i="10" s="1"/>
  <c r="M155" i="10" s="1"/>
  <c r="M156" i="10" s="1"/>
  <c r="M157" i="10" s="1"/>
  <c r="M158" i="10" s="1"/>
  <c r="M159" i="10" s="1"/>
  <c r="M160" i="10" s="1"/>
  <c r="M161" i="10" s="1"/>
  <c r="M162" i="10" s="1"/>
  <c r="M163" i="10" s="1"/>
  <c r="M164" i="10" s="1"/>
  <c r="M165" i="10" s="1"/>
  <c r="M166" i="10" s="1"/>
  <c r="M167" i="10" s="1"/>
  <c r="M128" i="10"/>
  <c r="M129" i="10" s="1"/>
  <c r="M130" i="10" s="1"/>
  <c r="M131" i="10" s="1"/>
  <c r="M132" i="10" s="1"/>
  <c r="M133" i="10" s="1"/>
  <c r="M134" i="10" s="1"/>
  <c r="M135" i="10" s="1"/>
  <c r="M136" i="10" s="1"/>
  <c r="M137" i="10" s="1"/>
  <c r="M138" i="10" s="1"/>
  <c r="M139" i="10" s="1"/>
  <c r="M140" i="10" s="1"/>
  <c r="M141" i="10" s="1"/>
  <c r="M142" i="10" s="1"/>
  <c r="M143" i="10" s="1"/>
  <c r="M33" i="10"/>
  <c r="M34" i="10" s="1"/>
  <c r="M35" i="10" s="1"/>
  <c r="M36" i="10" s="1"/>
  <c r="M37" i="10" s="1"/>
  <c r="M38" i="10" s="1"/>
  <c r="M39" i="10" s="1"/>
  <c r="M40" i="10" s="1"/>
  <c r="M41" i="10" s="1"/>
  <c r="M42" i="10" s="1"/>
  <c r="M43" i="10" s="1"/>
  <c r="M44" i="10" s="1"/>
  <c r="M45" i="10" s="1"/>
  <c r="M46" i="10" s="1"/>
  <c r="M47" i="10" s="1"/>
  <c r="M48" i="10" s="1"/>
  <c r="L152" i="10"/>
  <c r="L153" i="10" s="1"/>
  <c r="L154" i="10" s="1"/>
  <c r="L155" i="10" s="1"/>
  <c r="L156" i="10" s="1"/>
  <c r="L157" i="10" s="1"/>
  <c r="L158" i="10" s="1"/>
  <c r="L159" i="10" s="1"/>
  <c r="L160" i="10" s="1"/>
  <c r="L161" i="10" s="1"/>
  <c r="L162" i="10" s="1"/>
  <c r="L163" i="10" s="1"/>
  <c r="L164" i="10" s="1"/>
  <c r="L165" i="10" s="1"/>
  <c r="L166" i="10" s="1"/>
  <c r="L167" i="10" s="1"/>
  <c r="L128" i="10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33" i="10"/>
  <c r="L34" i="10" s="1"/>
  <c r="L35" i="10" s="1"/>
  <c r="L36" i="10" s="1"/>
  <c r="L37" i="10" s="1"/>
  <c r="L38" i="10" s="1"/>
  <c r="L39" i="10" s="1"/>
  <c r="L40" i="10" s="1"/>
  <c r="L41" i="10" s="1"/>
  <c r="L42" i="10" s="1"/>
  <c r="L43" i="10" s="1"/>
  <c r="L44" i="10" s="1"/>
  <c r="L45" i="10" s="1"/>
  <c r="L46" i="10" s="1"/>
  <c r="L47" i="10" s="1"/>
  <c r="L48" i="10" s="1"/>
  <c r="T187" i="10"/>
  <c r="A187" i="10" s="1"/>
  <c r="T186" i="10"/>
  <c r="U186" i="10" s="1"/>
  <c r="T185" i="10"/>
  <c r="U185" i="10" s="1"/>
  <c r="T184" i="10"/>
  <c r="A184" i="10" s="1"/>
  <c r="T183" i="10"/>
  <c r="A183" i="10" s="1"/>
  <c r="T182" i="10"/>
  <c r="A182" i="10" s="1"/>
  <c r="T181" i="10"/>
  <c r="A181" i="10" s="1"/>
  <c r="T180" i="10"/>
  <c r="A180" i="10" s="1"/>
  <c r="T179" i="10"/>
  <c r="A179" i="10" s="1"/>
  <c r="T178" i="10"/>
  <c r="T177" i="10"/>
  <c r="A177" i="10" s="1"/>
  <c r="T176" i="10"/>
  <c r="A176" i="10" s="1"/>
  <c r="T175" i="10"/>
  <c r="A175" i="10" s="1"/>
  <c r="T174" i="10"/>
  <c r="T173" i="10"/>
  <c r="A173" i="10" s="1"/>
  <c r="T172" i="10"/>
  <c r="A172" i="10" s="1"/>
  <c r="T171" i="10"/>
  <c r="T170" i="10"/>
  <c r="T169" i="10"/>
  <c r="A169" i="10" s="1"/>
  <c r="T168" i="10"/>
  <c r="T167" i="10"/>
  <c r="A167" i="10" s="1"/>
  <c r="T166" i="10"/>
  <c r="A166" i="10" s="1"/>
  <c r="T165" i="10"/>
  <c r="A165" i="10" s="1"/>
  <c r="T164" i="10"/>
  <c r="A164" i="10" s="1"/>
  <c r="T163" i="10"/>
  <c r="A163" i="10" s="1"/>
  <c r="T162" i="10"/>
  <c r="A162" i="10" s="1"/>
  <c r="T161" i="10"/>
  <c r="A161" i="10" s="1"/>
  <c r="T160" i="10"/>
  <c r="A160" i="10" s="1"/>
  <c r="T159" i="10"/>
  <c r="A159" i="10" s="1"/>
  <c r="T158" i="10"/>
  <c r="A158" i="10" s="1"/>
  <c r="T157" i="10"/>
  <c r="A157" i="10" s="1"/>
  <c r="T156" i="10"/>
  <c r="A156" i="10" s="1"/>
  <c r="T155" i="10"/>
  <c r="A155" i="10" s="1"/>
  <c r="T154" i="10"/>
  <c r="A154" i="10" s="1"/>
  <c r="T153" i="10"/>
  <c r="A153" i="10" s="1"/>
  <c r="T152" i="10"/>
  <c r="A152" i="10" s="1"/>
  <c r="T143" i="10"/>
  <c r="A143" i="10" s="1"/>
  <c r="T142" i="10"/>
  <c r="A142" i="10" s="1"/>
  <c r="T141" i="10"/>
  <c r="A141" i="10" s="1"/>
  <c r="T140" i="10"/>
  <c r="A140" i="10" s="1"/>
  <c r="T139" i="10"/>
  <c r="A139" i="10" s="1"/>
  <c r="T138" i="10"/>
  <c r="T137" i="10"/>
  <c r="T136" i="10"/>
  <c r="A136" i="10" s="1"/>
  <c r="T135" i="10"/>
  <c r="A135" i="10" s="1"/>
  <c r="T134" i="10"/>
  <c r="A134" i="10" s="1"/>
  <c r="T133" i="10"/>
  <c r="A133" i="10" s="1"/>
  <c r="T132" i="10"/>
  <c r="A132" i="10" s="1"/>
  <c r="T131" i="10"/>
  <c r="A131" i="10" s="1"/>
  <c r="T130" i="10"/>
  <c r="A130" i="10" s="1"/>
  <c r="T129" i="10"/>
  <c r="A129" i="10" s="1"/>
  <c r="T128" i="10"/>
  <c r="A128" i="10" s="1"/>
  <c r="T127" i="10"/>
  <c r="T126" i="10"/>
  <c r="A126" i="10" s="1"/>
  <c r="T125" i="10"/>
  <c r="A125" i="10" s="1"/>
  <c r="T124" i="10"/>
  <c r="A124" i="10" s="1"/>
  <c r="T123" i="10"/>
  <c r="A123" i="10" s="1"/>
  <c r="T122" i="10"/>
  <c r="A122" i="10" s="1"/>
  <c r="T121" i="10"/>
  <c r="A121" i="10" s="1"/>
  <c r="T120" i="10"/>
  <c r="A120" i="10" s="1"/>
  <c r="T119" i="10"/>
  <c r="A119" i="10" s="1"/>
  <c r="T118" i="10"/>
  <c r="A118" i="10" s="1"/>
  <c r="T117" i="10"/>
  <c r="A117" i="10" s="1"/>
  <c r="T116" i="10"/>
  <c r="A116" i="10" s="1"/>
  <c r="T115" i="10"/>
  <c r="A115" i="10" s="1"/>
  <c r="T114" i="10"/>
  <c r="A114" i="10" s="1"/>
  <c r="R187" i="10"/>
  <c r="R186" i="10"/>
  <c r="R185" i="10"/>
  <c r="R184" i="10"/>
  <c r="R183" i="10"/>
  <c r="R182" i="10"/>
  <c r="R181" i="10"/>
  <c r="R180" i="10"/>
  <c r="R179" i="10"/>
  <c r="R178" i="10"/>
  <c r="R177" i="10"/>
  <c r="R176" i="10"/>
  <c r="R175" i="10"/>
  <c r="R174" i="10"/>
  <c r="R173" i="10"/>
  <c r="R172" i="10"/>
  <c r="R171" i="10"/>
  <c r="R170" i="10"/>
  <c r="R169" i="10"/>
  <c r="R168" i="10"/>
  <c r="R167" i="10"/>
  <c r="R166" i="10"/>
  <c r="R165" i="10"/>
  <c r="R164" i="10"/>
  <c r="R163" i="10"/>
  <c r="R162" i="10"/>
  <c r="R161" i="10"/>
  <c r="R160" i="10"/>
  <c r="R159" i="10"/>
  <c r="R158" i="10"/>
  <c r="R157" i="10"/>
  <c r="R156" i="10"/>
  <c r="R155" i="10"/>
  <c r="R154" i="10"/>
  <c r="R153" i="10"/>
  <c r="R152" i="10"/>
  <c r="R143" i="10"/>
  <c r="R142" i="10"/>
  <c r="R141" i="10"/>
  <c r="R140" i="10"/>
  <c r="R139" i="10"/>
  <c r="R138" i="10"/>
  <c r="R137" i="10"/>
  <c r="R136" i="10"/>
  <c r="R135" i="10"/>
  <c r="R134" i="10"/>
  <c r="R133" i="10"/>
  <c r="R132" i="10"/>
  <c r="R131" i="10"/>
  <c r="R130" i="10"/>
  <c r="R129" i="10"/>
  <c r="R128" i="10"/>
  <c r="E114" i="10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D114" i="10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B114" i="10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T99" i="10"/>
  <c r="T98" i="10"/>
  <c r="A98" i="10" s="1"/>
  <c r="T97" i="10"/>
  <c r="A97" i="10" s="1"/>
  <c r="T96" i="10"/>
  <c r="A96" i="10" s="1"/>
  <c r="T95" i="10"/>
  <c r="A95" i="10" s="1"/>
  <c r="T94" i="10"/>
  <c r="A94" i="10" s="1"/>
  <c r="T93" i="10"/>
  <c r="A93" i="10" s="1"/>
  <c r="T92" i="10"/>
  <c r="A92" i="10" s="1"/>
  <c r="T91" i="10"/>
  <c r="A91" i="10" s="1"/>
  <c r="X90" i="10"/>
  <c r="X89" i="10"/>
  <c r="W90" i="10"/>
  <c r="W89" i="10"/>
  <c r="T80" i="10"/>
  <c r="A80" i="10" s="1"/>
  <c r="T79" i="10"/>
  <c r="A79" i="10" s="1"/>
  <c r="T78" i="10"/>
  <c r="A78" i="10" s="1"/>
  <c r="T77" i="10"/>
  <c r="A77" i="10" s="1"/>
  <c r="T76" i="10"/>
  <c r="A76" i="10" s="1"/>
  <c r="T75" i="10"/>
  <c r="A75" i="10" s="1"/>
  <c r="T74" i="10"/>
  <c r="T73" i="10"/>
  <c r="A73" i="10" s="1"/>
  <c r="T72" i="10"/>
  <c r="A72" i="10" s="1"/>
  <c r="T71" i="10"/>
  <c r="A71" i="10" s="1"/>
  <c r="T70" i="10"/>
  <c r="T69" i="10"/>
  <c r="A69" i="10" s="1"/>
  <c r="T68" i="10"/>
  <c r="A68" i="10" s="1"/>
  <c r="T67" i="10"/>
  <c r="A67" i="10" s="1"/>
  <c r="T66" i="10"/>
  <c r="A66" i="10" s="1"/>
  <c r="T65" i="10"/>
  <c r="A65" i="10" s="1"/>
  <c r="T88" i="10"/>
  <c r="T87" i="10"/>
  <c r="T86" i="10"/>
  <c r="T85" i="10"/>
  <c r="A85" i="10" s="1"/>
  <c r="T84" i="10"/>
  <c r="A84" i="10" s="1"/>
  <c r="T83" i="10"/>
  <c r="A83" i="10" s="1"/>
  <c r="T82" i="10"/>
  <c r="T81" i="10"/>
  <c r="R56" i="10"/>
  <c r="R64" i="10" s="1"/>
  <c r="R55" i="10"/>
  <c r="R63" i="10" s="1"/>
  <c r="R88" i="10"/>
  <c r="R87" i="10"/>
  <c r="R86" i="10"/>
  <c r="R85" i="10"/>
  <c r="R84" i="10"/>
  <c r="R83" i="10"/>
  <c r="R82" i="10"/>
  <c r="R81" i="10"/>
  <c r="R80" i="10"/>
  <c r="R79" i="10"/>
  <c r="R78" i="10"/>
  <c r="R77" i="10"/>
  <c r="R76" i="10"/>
  <c r="R75" i="10"/>
  <c r="R74" i="10"/>
  <c r="R73" i="10"/>
  <c r="R72" i="10"/>
  <c r="R71" i="10"/>
  <c r="R70" i="10"/>
  <c r="R69" i="10"/>
  <c r="R68" i="10"/>
  <c r="R67" i="10"/>
  <c r="R66" i="10"/>
  <c r="R65" i="10"/>
  <c r="R48" i="10"/>
  <c r="R47" i="10"/>
  <c r="R46" i="10"/>
  <c r="R45" i="10"/>
  <c r="R44" i="10"/>
  <c r="R43" i="10"/>
  <c r="R42" i="10"/>
  <c r="R41" i="10"/>
  <c r="R40" i="10"/>
  <c r="R39" i="10"/>
  <c r="R38" i="10"/>
  <c r="R37" i="10"/>
  <c r="R36" i="10"/>
  <c r="R35" i="10"/>
  <c r="R34" i="10"/>
  <c r="R33" i="10"/>
  <c r="E3" i="10"/>
  <c r="E4" i="10" s="1"/>
  <c r="E5" i="10" s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D3" i="10"/>
  <c r="D4" i="10" s="1"/>
  <c r="D5" i="10" s="1"/>
  <c r="D6" i="10" s="1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B3" i="10"/>
  <c r="B4" i="10" s="1"/>
  <c r="B5" i="10" s="1"/>
  <c r="B6" i="10" s="1"/>
  <c r="B7" i="10" s="1"/>
  <c r="B8" i="10" s="1"/>
  <c r="B9" i="10" s="1"/>
  <c r="B10" i="10" s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V112" i="10"/>
  <c r="L17" i="10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M17" i="10"/>
  <c r="O17" i="10"/>
  <c r="O65" i="10" s="1"/>
  <c r="O66" i="10" s="1"/>
  <c r="O67" i="10" s="1"/>
  <c r="O68" i="10" s="1"/>
  <c r="O69" i="10" s="1"/>
  <c r="O70" i="10" s="1"/>
  <c r="O71" i="10" s="1"/>
  <c r="O72" i="10" s="1"/>
  <c r="O73" i="10" s="1"/>
  <c r="O74" i="10" s="1"/>
  <c r="O75" i="10" s="1"/>
  <c r="O76" i="10" s="1"/>
  <c r="O77" i="10" s="1"/>
  <c r="O78" i="10" s="1"/>
  <c r="O79" i="10" s="1"/>
  <c r="O80" i="10" s="1"/>
  <c r="R111" i="10"/>
  <c r="R110" i="10"/>
  <c r="R109" i="10"/>
  <c r="R108" i="10"/>
  <c r="R107" i="10"/>
  <c r="R106" i="10"/>
  <c r="R105" i="10"/>
  <c r="R104" i="10"/>
  <c r="R103" i="10"/>
  <c r="R102" i="10"/>
  <c r="R101" i="10"/>
  <c r="R100" i="10"/>
  <c r="R99" i="10"/>
  <c r="R98" i="10"/>
  <c r="R97" i="10"/>
  <c r="R96" i="10"/>
  <c r="R95" i="10"/>
  <c r="R94" i="10"/>
  <c r="R93" i="10"/>
  <c r="R92" i="10"/>
  <c r="R91" i="10"/>
  <c r="R54" i="10"/>
  <c r="R62" i="10" s="1"/>
  <c r="R53" i="10"/>
  <c r="R61" i="10" s="1"/>
  <c r="R52" i="10"/>
  <c r="R60" i="10" s="1"/>
  <c r="R51" i="10"/>
  <c r="R59" i="10" s="1"/>
  <c r="R50" i="10"/>
  <c r="R58" i="10" s="1"/>
  <c r="R49" i="10"/>
  <c r="R57" i="10" s="1"/>
  <c r="R32" i="10"/>
  <c r="R31" i="10"/>
  <c r="R30" i="10"/>
  <c r="R29" i="10"/>
  <c r="R28" i="10"/>
  <c r="R27" i="10"/>
  <c r="R26" i="10"/>
  <c r="R25" i="10"/>
  <c r="R24" i="10"/>
  <c r="R23" i="10"/>
  <c r="R22" i="10"/>
  <c r="R21" i="10"/>
  <c r="R20" i="10"/>
  <c r="R19" i="10"/>
  <c r="R18" i="10"/>
  <c r="R17" i="10"/>
  <c r="T111" i="10"/>
  <c r="U111" i="10" s="1"/>
  <c r="T110" i="10"/>
  <c r="U110" i="10" s="1"/>
  <c r="T109" i="10"/>
  <c r="U109" i="10" s="1"/>
  <c r="T108" i="10"/>
  <c r="T107" i="10"/>
  <c r="A107" i="10" s="1"/>
  <c r="T106" i="10"/>
  <c r="A106" i="10" s="1"/>
  <c r="T105" i="10"/>
  <c r="A105" i="10" s="1"/>
  <c r="T104" i="10"/>
  <c r="A104" i="10" s="1"/>
  <c r="T103" i="10"/>
  <c r="A103" i="10" s="1"/>
  <c r="T102" i="10"/>
  <c r="A102" i="10" s="1"/>
  <c r="T101" i="10"/>
  <c r="A101" i="10" s="1"/>
  <c r="T100" i="10"/>
  <c r="A100" i="10" s="1"/>
  <c r="T64" i="10"/>
  <c r="T63" i="10"/>
  <c r="A63" i="10" s="1"/>
  <c r="T62" i="10"/>
  <c r="T61" i="10"/>
  <c r="T60" i="10"/>
  <c r="A60" i="10" s="1"/>
  <c r="T59" i="10"/>
  <c r="A59" i="10" s="1"/>
  <c r="T58" i="10"/>
  <c r="T57" i="10"/>
  <c r="T48" i="10"/>
  <c r="A48" i="10" s="1"/>
  <c r="T47" i="10"/>
  <c r="A47" i="10" s="1"/>
  <c r="T46" i="10"/>
  <c r="A46" i="10" s="1"/>
  <c r="T45" i="10"/>
  <c r="A45" i="10" s="1"/>
  <c r="T44" i="10"/>
  <c r="A44" i="10" s="1"/>
  <c r="T43" i="10"/>
  <c r="A43" i="10" s="1"/>
  <c r="T42" i="10"/>
  <c r="T41" i="10"/>
  <c r="A41" i="10" s="1"/>
  <c r="T40" i="10"/>
  <c r="A40" i="10" s="1"/>
  <c r="T39" i="10"/>
  <c r="A39" i="10" s="1"/>
  <c r="T38" i="10"/>
  <c r="A38" i="10" s="1"/>
  <c r="T37" i="10"/>
  <c r="A37" i="10" s="1"/>
  <c r="T36" i="10"/>
  <c r="A36" i="10" s="1"/>
  <c r="T35" i="10"/>
  <c r="A35" i="10" s="1"/>
  <c r="T34" i="10"/>
  <c r="A34" i="10" s="1"/>
  <c r="T33" i="10"/>
  <c r="A33" i="10" s="1"/>
  <c r="T90" i="10"/>
  <c r="T89" i="10"/>
  <c r="T56" i="10"/>
  <c r="A56" i="10" s="1"/>
  <c r="T55" i="10"/>
  <c r="A55" i="10" s="1"/>
  <c r="T54" i="10"/>
  <c r="A54" i="10" s="1"/>
  <c r="T53" i="10"/>
  <c r="A53" i="10" s="1"/>
  <c r="T52" i="10"/>
  <c r="A52" i="10" s="1"/>
  <c r="T51" i="10"/>
  <c r="T50" i="10"/>
  <c r="A50" i="10" s="1"/>
  <c r="T49" i="10"/>
  <c r="A49" i="10" s="1"/>
  <c r="T32" i="10"/>
  <c r="T31" i="10"/>
  <c r="A31" i="10" s="1"/>
  <c r="T30" i="10"/>
  <c r="A30" i="10" s="1"/>
  <c r="T29" i="10"/>
  <c r="A29" i="10" s="1"/>
  <c r="T28" i="10"/>
  <c r="A28" i="10" s="1"/>
  <c r="T27" i="10"/>
  <c r="A27" i="10" s="1"/>
  <c r="T26" i="10"/>
  <c r="A26" i="10" s="1"/>
  <c r="T25" i="10"/>
  <c r="A25" i="10" s="1"/>
  <c r="T24" i="10"/>
  <c r="A24" i="10" s="1"/>
  <c r="T23" i="10"/>
  <c r="A23" i="10" s="1"/>
  <c r="T22" i="10"/>
  <c r="T21" i="10"/>
  <c r="A21" i="10" s="1"/>
  <c r="T20" i="10"/>
  <c r="T19" i="10"/>
  <c r="T18" i="10"/>
  <c r="T17" i="10"/>
  <c r="A17" i="10" s="1"/>
  <c r="T16" i="10"/>
  <c r="A16" i="10" s="1"/>
  <c r="T15" i="10"/>
  <c r="A15" i="10" s="1"/>
  <c r="T14" i="10"/>
  <c r="A14" i="10" s="1"/>
  <c r="T13" i="10"/>
  <c r="A13" i="10" s="1"/>
  <c r="T12" i="10"/>
  <c r="A12" i="10" s="1"/>
  <c r="T11" i="10"/>
  <c r="A11" i="10" s="1"/>
  <c r="T10" i="10"/>
  <c r="A10" i="10" s="1"/>
  <c r="T9" i="10"/>
  <c r="A9" i="10" s="1"/>
  <c r="T8" i="10"/>
  <c r="A8" i="10" s="1"/>
  <c r="T7" i="10"/>
  <c r="A7" i="10" s="1"/>
  <c r="T6" i="10"/>
  <c r="A6" i="10" s="1"/>
  <c r="T5" i="10"/>
  <c r="A5" i="10" s="1"/>
  <c r="T4" i="10"/>
  <c r="A4" i="10" s="1"/>
  <c r="T3" i="10"/>
  <c r="A3" i="10" s="1"/>
  <c r="A262" i="10"/>
  <c r="U262" i="10"/>
  <c r="D16" i="1"/>
  <c r="E16" i="1"/>
  <c r="C16" i="1"/>
  <c r="C74" i="1"/>
  <c r="C71" i="1"/>
  <c r="C83" i="1"/>
  <c r="A98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1" i="1"/>
  <c r="A2" i="1"/>
  <c r="E8" i="8"/>
  <c r="F8" i="8" s="1"/>
  <c r="H8" i="8" s="1"/>
  <c r="I8" i="8" s="1"/>
  <c r="K8" i="8" s="1"/>
  <c r="E7" i="8"/>
  <c r="F7" i="8" s="1"/>
  <c r="H7" i="8" s="1"/>
  <c r="I7" i="8" s="1"/>
  <c r="K7" i="8" s="1"/>
  <c r="A22" i="10"/>
  <c r="D24" i="1"/>
  <c r="E24" i="1"/>
  <c r="C24" i="1"/>
  <c r="J101" i="1"/>
  <c r="J95" i="1"/>
  <c r="J89" i="1"/>
  <c r="J83" i="1"/>
  <c r="D44" i="1"/>
  <c r="A32" i="10"/>
  <c r="A42" i="10"/>
  <c r="A51" i="10"/>
  <c r="A57" i="10"/>
  <c r="A58" i="10"/>
  <c r="I83" i="1"/>
  <c r="H83" i="1"/>
  <c r="G83" i="1"/>
  <c r="F83" i="1"/>
  <c r="E83" i="1"/>
  <c r="I101" i="1"/>
  <c r="H101" i="1"/>
  <c r="G101" i="1"/>
  <c r="F101" i="1"/>
  <c r="E101" i="1"/>
  <c r="C101" i="1"/>
  <c r="I95" i="1"/>
  <c r="H95" i="1"/>
  <c r="G95" i="1"/>
  <c r="F95" i="1"/>
  <c r="E95" i="1"/>
  <c r="C95" i="1"/>
  <c r="E89" i="1"/>
  <c r="F89" i="1"/>
  <c r="G89" i="1"/>
  <c r="H89" i="1"/>
  <c r="I89" i="1"/>
  <c r="C89" i="1"/>
  <c r="D38" i="1"/>
  <c r="E38" i="1"/>
  <c r="C38" i="1"/>
  <c r="A61" i="10"/>
  <c r="A62" i="10"/>
  <c r="F71" i="1"/>
  <c r="G71" i="1"/>
  <c r="H71" i="1"/>
  <c r="I71" i="1"/>
  <c r="J71" i="1"/>
  <c r="E71" i="1"/>
  <c r="D34" i="1"/>
  <c r="E34" i="1"/>
  <c r="C34" i="1"/>
  <c r="J74" i="1"/>
  <c r="I74" i="1"/>
  <c r="H74" i="1"/>
  <c r="G74" i="1"/>
  <c r="F74" i="1"/>
  <c r="A64" i="10"/>
  <c r="A70" i="10"/>
  <c r="E74" i="1"/>
  <c r="A74" i="10"/>
  <c r="A81" i="10"/>
  <c r="A82" i="10"/>
  <c r="A86" i="10"/>
  <c r="A87" i="10"/>
  <c r="A88" i="10"/>
  <c r="A89" i="10"/>
  <c r="A90" i="10"/>
  <c r="A99" i="10"/>
  <c r="A108" i="10"/>
  <c r="A109" i="10"/>
  <c r="A138" i="10"/>
  <c r="A127" i="10"/>
  <c r="A137" i="10"/>
  <c r="A144" i="10"/>
  <c r="A145" i="10"/>
  <c r="A146" i="10"/>
  <c r="A147" i="10"/>
  <c r="A148" i="10"/>
  <c r="A168" i="10"/>
  <c r="A170" i="10"/>
  <c r="A171" i="10"/>
  <c r="A260" i="10"/>
  <c r="A174" i="10"/>
  <c r="A178" i="10"/>
  <c r="A186" i="10"/>
  <c r="A189" i="10"/>
  <c r="A194" i="10"/>
  <c r="A202" i="10"/>
  <c r="A212" i="10"/>
  <c r="A219" i="10"/>
  <c r="A220" i="10"/>
  <c r="A222" i="10"/>
  <c r="A223" i="10"/>
  <c r="A224" i="10"/>
  <c r="A225" i="10"/>
  <c r="A232" i="10"/>
  <c r="A236" i="10"/>
  <c r="A247" i="10"/>
  <c r="A248" i="10"/>
  <c r="A251" i="10"/>
  <c r="A253" i="10"/>
  <c r="A261" i="10"/>
  <c r="A254" i="10"/>
  <c r="G628" i="11" l="1"/>
  <c r="E629" i="11"/>
  <c r="G629" i="11" s="1"/>
  <c r="A18" i="10"/>
  <c r="A19" i="10"/>
  <c r="E28" i="1"/>
  <c r="E39" i="1" s="1"/>
  <c r="D28" i="1"/>
  <c r="J75" i="1"/>
  <c r="U187" i="10"/>
  <c r="A185" i="10"/>
  <c r="C75" i="1"/>
  <c r="L18" i="10"/>
  <c r="L19" i="10" s="1"/>
  <c r="L20" i="10" s="1"/>
  <c r="L21" i="10" s="1"/>
  <c r="L22" i="10" s="1"/>
  <c r="L23" i="10" s="1"/>
  <c r="L24" i="10" s="1"/>
  <c r="L25" i="10" s="1"/>
  <c r="L26" i="10" s="1"/>
  <c r="L27" i="10" s="1"/>
  <c r="L28" i="10" s="1"/>
  <c r="L29" i="10" s="1"/>
  <c r="L30" i="10" s="1"/>
  <c r="L31" i="10" s="1"/>
  <c r="L32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9" i="10" s="1"/>
  <c r="L110" i="10" s="1"/>
  <c r="L111" i="10" s="1"/>
  <c r="L112" i="10" s="1"/>
  <c r="D39" i="1"/>
  <c r="I75" i="1"/>
  <c r="I76" i="1" s="1"/>
  <c r="C28" i="1"/>
  <c r="C39" i="1" s="1"/>
  <c r="H75" i="1"/>
  <c r="A111" i="10"/>
  <c r="F75" i="1"/>
  <c r="A110" i="10"/>
  <c r="E75" i="1"/>
  <c r="G75" i="1"/>
  <c r="C3" i="10"/>
  <c r="C4" i="10" s="1"/>
  <c r="C5" i="10" s="1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49" i="10" s="1"/>
  <c r="C50" i="10" s="1"/>
  <c r="C51" i="10" s="1"/>
  <c r="C52" i="10" s="1"/>
  <c r="C53" i="10" s="1"/>
  <c r="C54" i="10" s="1"/>
  <c r="C55" i="10" s="1"/>
  <c r="C56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114" i="10"/>
  <c r="C115" i="10" s="1"/>
  <c r="C116" i="10" s="1"/>
  <c r="C117" i="10" s="1"/>
  <c r="C118" i="10" s="1"/>
  <c r="C119" i="10" s="1"/>
  <c r="C120" i="10" s="1"/>
  <c r="C121" i="10" s="1"/>
  <c r="C122" i="10" s="1"/>
  <c r="C123" i="10" s="1"/>
  <c r="C124" i="10" s="1"/>
  <c r="C125" i="10" s="1"/>
  <c r="C126" i="10" s="1"/>
  <c r="C127" i="10" s="1"/>
  <c r="C128" i="10" s="1"/>
  <c r="C129" i="10" s="1"/>
  <c r="C130" i="10" s="1"/>
  <c r="C131" i="10" s="1"/>
  <c r="C132" i="10" s="1"/>
  <c r="C133" i="10" s="1"/>
  <c r="C134" i="10" s="1"/>
  <c r="C135" i="10" s="1"/>
  <c r="C136" i="10" s="1"/>
  <c r="C137" i="10" s="1"/>
  <c r="C138" i="10" s="1"/>
  <c r="C139" i="10" s="1"/>
  <c r="C140" i="10" s="1"/>
  <c r="C141" i="10" s="1"/>
  <c r="C142" i="10" s="1"/>
  <c r="C143" i="10" s="1"/>
  <c r="N185" i="10"/>
  <c r="N186" i="10" s="1"/>
  <c r="N187" i="10" s="1"/>
  <c r="N203" i="10"/>
  <c r="N204" i="10" s="1"/>
  <c r="N205" i="10" s="1"/>
  <c r="N206" i="10" s="1"/>
  <c r="N207" i="10" s="1"/>
  <c r="N208" i="10" s="1"/>
  <c r="N209" i="10" s="1"/>
  <c r="N210" i="10" s="1"/>
  <c r="N211" i="10" s="1"/>
  <c r="N212" i="10" s="1"/>
  <c r="N213" i="10" s="1"/>
  <c r="N214" i="10" s="1"/>
  <c r="N215" i="10" s="1"/>
  <c r="N216" i="10" s="1"/>
  <c r="N217" i="10" s="1"/>
  <c r="N218" i="10" s="1"/>
  <c r="C219" i="10"/>
  <c r="C220" i="10" s="1"/>
  <c r="C221" i="10" s="1"/>
  <c r="C222" i="10" s="1"/>
  <c r="C223" i="10" s="1"/>
  <c r="C224" i="10" s="1"/>
  <c r="C225" i="10" s="1"/>
  <c r="C226" i="10" s="1"/>
  <c r="C227" i="10" s="1"/>
  <c r="C228" i="10" s="1"/>
  <c r="C229" i="10" s="1"/>
  <c r="C230" i="10" s="1"/>
  <c r="C231" i="10" s="1"/>
  <c r="C232" i="10" s="1"/>
  <c r="C233" i="10" s="1"/>
  <c r="C234" i="10" s="1"/>
  <c r="C211" i="10"/>
  <c r="C212" i="10" s="1"/>
  <c r="C213" i="10" s="1"/>
  <c r="C214" i="10" s="1"/>
  <c r="C215" i="10" s="1"/>
  <c r="C216" i="10" s="1"/>
  <c r="C217" i="10" s="1"/>
  <c r="C218" i="10" s="1"/>
  <c r="D144" i="10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D156" i="10" s="1"/>
  <c r="D157" i="10" s="1"/>
  <c r="D158" i="10" s="1"/>
  <c r="D159" i="10" s="1"/>
  <c r="D136" i="10"/>
  <c r="D137" i="10" s="1"/>
  <c r="D138" i="10" s="1"/>
  <c r="D139" i="10" s="1"/>
  <c r="D140" i="10" s="1"/>
  <c r="D141" i="10" s="1"/>
  <c r="D142" i="10" s="1"/>
  <c r="D143" i="10" s="1"/>
  <c r="D49" i="10"/>
  <c r="D50" i="10" s="1"/>
  <c r="D51" i="10" s="1"/>
  <c r="D52" i="10" s="1"/>
  <c r="D53" i="10" s="1"/>
  <c r="D54" i="10" s="1"/>
  <c r="D55" i="10" s="1"/>
  <c r="D56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33" i="10"/>
  <c r="D34" i="10" s="1"/>
  <c r="D35" i="10" s="1"/>
  <c r="D36" i="10" s="1"/>
  <c r="D37" i="10" s="1"/>
  <c r="D38" i="10" s="1"/>
  <c r="D39" i="10" s="1"/>
  <c r="D40" i="10" s="1"/>
  <c r="B211" i="10"/>
  <c r="B212" i="10" s="1"/>
  <c r="B213" i="10" s="1"/>
  <c r="B214" i="10" s="1"/>
  <c r="B215" i="10" s="1"/>
  <c r="B216" i="10" s="1"/>
  <c r="B217" i="10" s="1"/>
  <c r="B218" i="10" s="1"/>
  <c r="B219" i="10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D211" i="10"/>
  <c r="D212" i="10" s="1"/>
  <c r="D213" i="10" s="1"/>
  <c r="D214" i="10" s="1"/>
  <c r="D215" i="10" s="1"/>
  <c r="D216" i="10" s="1"/>
  <c r="D217" i="10" s="1"/>
  <c r="D218" i="10" s="1"/>
  <c r="D219" i="10"/>
  <c r="D220" i="10" s="1"/>
  <c r="D221" i="10" s="1"/>
  <c r="D222" i="10" s="1"/>
  <c r="D223" i="10" s="1"/>
  <c r="D224" i="10" s="1"/>
  <c r="D225" i="10" s="1"/>
  <c r="D226" i="10" s="1"/>
  <c r="D227" i="10" s="1"/>
  <c r="D228" i="10" s="1"/>
  <c r="D229" i="10" s="1"/>
  <c r="D230" i="10" s="1"/>
  <c r="D231" i="10" s="1"/>
  <c r="D232" i="10" s="1"/>
  <c r="D233" i="10" s="1"/>
  <c r="D234" i="10" s="1"/>
  <c r="E144" i="10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36" i="10"/>
  <c r="E137" i="10" s="1"/>
  <c r="E138" i="10" s="1"/>
  <c r="E139" i="10" s="1"/>
  <c r="E140" i="10" s="1"/>
  <c r="E141" i="10" s="1"/>
  <c r="E142" i="10" s="1"/>
  <c r="E143" i="10" s="1"/>
  <c r="B33" i="10"/>
  <c r="B34" i="10" s="1"/>
  <c r="B35" i="10" s="1"/>
  <c r="B36" i="10" s="1"/>
  <c r="B37" i="10" s="1"/>
  <c r="B38" i="10" s="1"/>
  <c r="B39" i="10" s="1"/>
  <c r="B40" i="10" s="1"/>
  <c r="B49" i="10"/>
  <c r="B50" i="10" s="1"/>
  <c r="B51" i="10" s="1"/>
  <c r="B52" i="10" s="1"/>
  <c r="B53" i="10" s="1"/>
  <c r="B54" i="10" s="1"/>
  <c r="B55" i="10" s="1"/>
  <c r="B56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E211" i="10"/>
  <c r="E212" i="10" s="1"/>
  <c r="E213" i="10" s="1"/>
  <c r="E214" i="10" s="1"/>
  <c r="E215" i="10" s="1"/>
  <c r="E216" i="10" s="1"/>
  <c r="E217" i="10" s="1"/>
  <c r="E218" i="10" s="1"/>
  <c r="E219" i="10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49" i="10"/>
  <c r="E50" i="10" s="1"/>
  <c r="E51" i="10" s="1"/>
  <c r="E52" i="10" s="1"/>
  <c r="E53" i="10" s="1"/>
  <c r="E54" i="10" s="1"/>
  <c r="E55" i="10" s="1"/>
  <c r="E56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33" i="10"/>
  <c r="E34" i="10" s="1"/>
  <c r="E35" i="10" s="1"/>
  <c r="E36" i="10" s="1"/>
  <c r="E37" i="10" s="1"/>
  <c r="E38" i="10" s="1"/>
  <c r="E39" i="10" s="1"/>
  <c r="E40" i="10" s="1"/>
  <c r="B144" i="10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36" i="10"/>
  <c r="B137" i="10" s="1"/>
  <c r="B138" i="10" s="1"/>
  <c r="B139" i="10" s="1"/>
  <c r="B140" i="10" s="1"/>
  <c r="B141" i="10" s="1"/>
  <c r="B142" i="10" s="1"/>
  <c r="B143" i="10" s="1"/>
  <c r="M65" i="10"/>
  <c r="M66" i="10" s="1"/>
  <c r="M67" i="10" s="1"/>
  <c r="M68" i="10" s="1"/>
  <c r="M69" i="10" s="1"/>
  <c r="M70" i="10" s="1"/>
  <c r="M71" i="10" s="1"/>
  <c r="M72" i="10" s="1"/>
  <c r="M73" i="10" s="1"/>
  <c r="M74" i="10" s="1"/>
  <c r="M75" i="10" s="1"/>
  <c r="M76" i="10" s="1"/>
  <c r="M77" i="10" s="1"/>
  <c r="M78" i="10" s="1"/>
  <c r="M79" i="10" s="1"/>
  <c r="M80" i="10" s="1"/>
  <c r="M18" i="10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91" i="10" s="1"/>
  <c r="M92" i="10" s="1"/>
  <c r="M93" i="10" s="1"/>
  <c r="M94" i="10" s="1"/>
  <c r="M95" i="10" s="1"/>
  <c r="M96" i="10" s="1"/>
  <c r="M97" i="10" s="1"/>
  <c r="M98" i="10" s="1"/>
  <c r="M99" i="10" s="1"/>
  <c r="M100" i="10" s="1"/>
  <c r="M101" i="10" s="1"/>
  <c r="M102" i="10" s="1"/>
  <c r="M103" i="10" s="1"/>
  <c r="M104" i="10" s="1"/>
  <c r="M105" i="10" s="1"/>
  <c r="M106" i="10" s="1"/>
  <c r="M107" i="10" s="1"/>
  <c r="M108" i="10" s="1"/>
  <c r="G6" i="11"/>
  <c r="E7" i="1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N17" i="10"/>
  <c r="N18" i="10" s="1"/>
  <c r="N19" i="10" s="1"/>
  <c r="N20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N91" i="10" s="1"/>
  <c r="N92" i="10" s="1"/>
  <c r="N93" i="10" s="1"/>
  <c r="N94" i="10" s="1"/>
  <c r="N95" i="10" s="1"/>
  <c r="N96" i="10" s="1"/>
  <c r="N97" i="10" s="1"/>
  <c r="N98" i="10" s="1"/>
  <c r="N99" i="10" s="1"/>
  <c r="N109" i="10" s="1"/>
  <c r="N110" i="10" s="1"/>
  <c r="N111" i="10" s="1"/>
  <c r="N112" i="10" s="1"/>
  <c r="N33" i="10"/>
  <c r="N34" i="10" s="1"/>
  <c r="N35" i="10" s="1"/>
  <c r="N36" i="10" s="1"/>
  <c r="N37" i="10" s="1"/>
  <c r="N38" i="10" s="1"/>
  <c r="N39" i="10" s="1"/>
  <c r="N40" i="10" s="1"/>
  <c r="N41" i="10" s="1"/>
  <c r="N42" i="10" s="1"/>
  <c r="N43" i="10" s="1"/>
  <c r="N44" i="10" s="1"/>
  <c r="N45" i="10" s="1"/>
  <c r="N46" i="10" s="1"/>
  <c r="N47" i="10" s="1"/>
  <c r="N48" i="10" s="1"/>
  <c r="N152" i="10"/>
  <c r="N153" i="10" s="1"/>
  <c r="N154" i="10" s="1"/>
  <c r="N155" i="10" s="1"/>
  <c r="N156" i="10" s="1"/>
  <c r="N157" i="10" s="1"/>
  <c r="N158" i="10" s="1"/>
  <c r="N159" i="10" s="1"/>
  <c r="N160" i="10" s="1"/>
  <c r="N161" i="10" s="1"/>
  <c r="N162" i="10" s="1"/>
  <c r="N163" i="10" s="1"/>
  <c r="N164" i="10" s="1"/>
  <c r="N165" i="10" s="1"/>
  <c r="N166" i="10" s="1"/>
  <c r="N167" i="10" s="1"/>
  <c r="N260" i="10"/>
  <c r="N261" i="10" s="1"/>
  <c r="N262" i="10" s="1"/>
  <c r="N128" i="10"/>
  <c r="N129" i="10" s="1"/>
  <c r="N130" i="10" s="1"/>
  <c r="N131" i="10" s="1"/>
  <c r="N132" i="10" s="1"/>
  <c r="N133" i="10" s="1"/>
  <c r="N134" i="10" s="1"/>
  <c r="N135" i="10" s="1"/>
  <c r="N136" i="10" s="1"/>
  <c r="N137" i="10" s="1"/>
  <c r="N138" i="10" s="1"/>
  <c r="N139" i="10" s="1"/>
  <c r="N140" i="10" s="1"/>
  <c r="N141" i="10" s="1"/>
  <c r="N142" i="10" s="1"/>
  <c r="N143" i="10" s="1"/>
  <c r="N65" i="10"/>
  <c r="N66" i="10" s="1"/>
  <c r="N67" i="10" s="1"/>
  <c r="N68" i="10" s="1"/>
  <c r="N69" i="10" s="1"/>
  <c r="N70" i="10" s="1"/>
  <c r="N71" i="10" s="1"/>
  <c r="N72" i="10" s="1"/>
  <c r="N73" i="10" s="1"/>
  <c r="N74" i="10" s="1"/>
  <c r="N75" i="10" s="1"/>
  <c r="N76" i="10" s="1"/>
  <c r="N77" i="10" s="1"/>
  <c r="N78" i="10" s="1"/>
  <c r="N79" i="10" s="1"/>
  <c r="N80" i="10" s="1"/>
  <c r="O18" i="10"/>
  <c r="O19" i="10" s="1"/>
  <c r="O20" i="10" s="1"/>
  <c r="O21" i="10" s="1"/>
  <c r="O22" i="10" s="1"/>
  <c r="O23" i="10" s="1"/>
  <c r="O24" i="10" s="1"/>
  <c r="O25" i="10" s="1"/>
  <c r="O26" i="10" s="1"/>
  <c r="O27" i="10" s="1"/>
  <c r="O28" i="10" s="1"/>
  <c r="O29" i="10" s="1"/>
  <c r="O30" i="10" s="1"/>
  <c r="O31" i="10" s="1"/>
  <c r="O32" i="10" s="1"/>
  <c r="O91" i="10" s="1"/>
  <c r="O92" i="10" s="1"/>
  <c r="O93" i="10" s="1"/>
  <c r="O94" i="10" s="1"/>
  <c r="O95" i="10" s="1"/>
  <c r="O96" i="10" s="1"/>
  <c r="O97" i="10" s="1"/>
  <c r="O98" i="10" s="1"/>
  <c r="O99" i="10" s="1"/>
  <c r="O109" i="10" s="1"/>
  <c r="O110" i="10" s="1"/>
  <c r="O111" i="10" s="1"/>
  <c r="O112" i="10" s="1"/>
  <c r="N251" i="10"/>
  <c r="N252" i="10" s="1"/>
  <c r="N253" i="10" s="1"/>
  <c r="N254" i="10" s="1"/>
  <c r="N255" i="10" s="1"/>
  <c r="N256" i="10" s="1"/>
  <c r="N257" i="10" s="1"/>
  <c r="N258" i="10" s="1"/>
  <c r="N259" i="10" s="1"/>
  <c r="N176" i="10"/>
  <c r="N177" i="10" s="1"/>
  <c r="N178" i="10" s="1"/>
  <c r="N179" i="10" s="1"/>
  <c r="N180" i="10" s="1"/>
  <c r="N181" i="10" s="1"/>
  <c r="N182" i="10" s="1"/>
  <c r="N183" i="10" s="1"/>
  <c r="N184" i="10" s="1"/>
  <c r="A112" i="10" l="1"/>
  <c r="A20" i="10"/>
  <c r="A1" i="10"/>
  <c r="E24" i="1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23" i="11"/>
  <c r="G23" i="11" s="1"/>
  <c r="G76" i="1"/>
  <c r="L100" i="10"/>
  <c r="L101" i="10" s="1"/>
  <c r="L102" i="10" s="1"/>
  <c r="L103" i="10" s="1"/>
  <c r="L104" i="10" s="1"/>
  <c r="L105" i="10" s="1"/>
  <c r="L106" i="10" s="1"/>
  <c r="L107" i="10" s="1"/>
  <c r="L108" i="10" s="1"/>
  <c r="E76" i="1"/>
  <c r="C33" i="10"/>
  <c r="C34" i="10" s="1"/>
  <c r="C35" i="10" s="1"/>
  <c r="C36" i="10" s="1"/>
  <c r="C37" i="10" s="1"/>
  <c r="C38" i="10" s="1"/>
  <c r="C39" i="10" s="1"/>
  <c r="C40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144" i="10"/>
  <c r="C145" i="10" s="1"/>
  <c r="C146" i="10" s="1"/>
  <c r="C147" i="10" s="1"/>
  <c r="C148" i="10" s="1"/>
  <c r="C149" i="10" s="1"/>
  <c r="C150" i="10" s="1"/>
  <c r="C151" i="10" s="1"/>
  <c r="C152" i="10" s="1"/>
  <c r="C153" i="10" s="1"/>
  <c r="C154" i="10" s="1"/>
  <c r="C155" i="10" s="1"/>
  <c r="C156" i="10" s="1"/>
  <c r="C157" i="10" s="1"/>
  <c r="C158" i="10" s="1"/>
  <c r="C159" i="10" s="1"/>
  <c r="C168" i="10" s="1"/>
  <c r="C169" i="10" s="1"/>
  <c r="C170" i="10" s="1"/>
  <c r="C171" i="10" s="1"/>
  <c r="C172" i="10" s="1"/>
  <c r="C173" i="10" s="1"/>
  <c r="C174" i="10" s="1"/>
  <c r="C175" i="10" s="1"/>
  <c r="C176" i="10" s="1"/>
  <c r="C177" i="10" s="1"/>
  <c r="C178" i="10" s="1"/>
  <c r="C179" i="10" s="1"/>
  <c r="C180" i="10" s="1"/>
  <c r="C181" i="10" s="1"/>
  <c r="C182" i="10" s="1"/>
  <c r="C183" i="10" s="1"/>
  <c r="C184" i="10" s="1"/>
  <c r="C185" i="10" s="1"/>
  <c r="C186" i="10" s="1"/>
  <c r="C187" i="10" s="1"/>
  <c r="M109" i="10"/>
  <c r="M110" i="10" s="1"/>
  <c r="M111" i="10" s="1"/>
  <c r="M112" i="10" s="1"/>
  <c r="N100" i="10"/>
  <c r="N101" i="10" s="1"/>
  <c r="N102" i="10" s="1"/>
  <c r="N103" i="10" s="1"/>
  <c r="N104" i="10" s="1"/>
  <c r="N105" i="10" s="1"/>
  <c r="N106" i="10" s="1"/>
  <c r="N107" i="10" s="1"/>
  <c r="N108" i="10" s="1"/>
  <c r="E235" i="10"/>
  <c r="E236" i="10" s="1"/>
  <c r="E237" i="10" s="1"/>
  <c r="E238" i="10" s="1"/>
  <c r="E239" i="10" s="1"/>
  <c r="E240" i="10" s="1"/>
  <c r="E241" i="10" s="1"/>
  <c r="E242" i="10" s="1"/>
  <c r="E243" i="10"/>
  <c r="E244" i="10" s="1"/>
  <c r="E245" i="10" s="1"/>
  <c r="E246" i="10" s="1"/>
  <c r="E247" i="10" s="1"/>
  <c r="E248" i="10" s="1"/>
  <c r="E249" i="10" s="1"/>
  <c r="E250" i="10" s="1"/>
  <c r="E251" i="10" s="1"/>
  <c r="E252" i="10" s="1"/>
  <c r="E253" i="10" s="1"/>
  <c r="E254" i="10" s="1"/>
  <c r="E255" i="10" s="1"/>
  <c r="E256" i="10" s="1"/>
  <c r="E257" i="10" s="1"/>
  <c r="E258" i="10" s="1"/>
  <c r="E259" i="10" s="1"/>
  <c r="O100" i="10"/>
  <c r="O101" i="10" s="1"/>
  <c r="O102" i="10" s="1"/>
  <c r="O103" i="10" s="1"/>
  <c r="O104" i="10" s="1"/>
  <c r="O105" i="10" s="1"/>
  <c r="O106" i="10" s="1"/>
  <c r="O107" i="10" s="1"/>
  <c r="O108" i="10" s="1"/>
  <c r="D160" i="10"/>
  <c r="D161" i="10" s="1"/>
  <c r="D162" i="10" s="1"/>
  <c r="D163" i="10" s="1"/>
  <c r="D164" i="10" s="1"/>
  <c r="D165" i="10" s="1"/>
  <c r="D166" i="10" s="1"/>
  <c r="D167" i="10" s="1"/>
  <c r="D168" i="10"/>
  <c r="D169" i="10" s="1"/>
  <c r="D170" i="10" s="1"/>
  <c r="D171" i="10" s="1"/>
  <c r="D172" i="10" s="1"/>
  <c r="D173" i="10" s="1"/>
  <c r="D174" i="10" s="1"/>
  <c r="D175" i="10" s="1"/>
  <c r="D176" i="10" s="1"/>
  <c r="D177" i="10" s="1"/>
  <c r="D178" i="10" s="1"/>
  <c r="D179" i="10" s="1"/>
  <c r="D180" i="10" s="1"/>
  <c r="D181" i="10" s="1"/>
  <c r="D182" i="10" s="1"/>
  <c r="D183" i="10" s="1"/>
  <c r="D184" i="10" s="1"/>
  <c r="D185" i="10" s="1"/>
  <c r="D186" i="10" s="1"/>
  <c r="D187" i="10" s="1"/>
  <c r="B109" i="10"/>
  <c r="B110" i="10" s="1"/>
  <c r="B111" i="10" s="1"/>
  <c r="B112" i="10" s="1"/>
  <c r="B100" i="10"/>
  <c r="B101" i="10" s="1"/>
  <c r="B102" i="10" s="1"/>
  <c r="B103" i="10" s="1"/>
  <c r="B104" i="10" s="1"/>
  <c r="B105" i="10" s="1"/>
  <c r="B106" i="10" s="1"/>
  <c r="B107" i="10" s="1"/>
  <c r="B108" i="10" s="1"/>
  <c r="B57" i="10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41" i="10"/>
  <c r="B42" i="10" s="1"/>
  <c r="B43" i="10" s="1"/>
  <c r="B44" i="10" s="1"/>
  <c r="B45" i="10" s="1"/>
  <c r="B46" i="10" s="1"/>
  <c r="B47" i="10" s="1"/>
  <c r="B48" i="10" s="1"/>
  <c r="C109" i="10"/>
  <c r="C110" i="10" s="1"/>
  <c r="C111" i="10" s="1"/>
  <c r="C112" i="10" s="1"/>
  <c r="C100" i="10"/>
  <c r="C101" i="10" s="1"/>
  <c r="C102" i="10" s="1"/>
  <c r="C103" i="10" s="1"/>
  <c r="C104" i="10" s="1"/>
  <c r="C105" i="10" s="1"/>
  <c r="C106" i="10" s="1"/>
  <c r="C107" i="10" s="1"/>
  <c r="C108" i="10" s="1"/>
  <c r="E100" i="10"/>
  <c r="E101" i="10" s="1"/>
  <c r="E102" i="10" s="1"/>
  <c r="E103" i="10" s="1"/>
  <c r="E104" i="10" s="1"/>
  <c r="E105" i="10" s="1"/>
  <c r="E106" i="10" s="1"/>
  <c r="E107" i="10" s="1"/>
  <c r="E108" i="10" s="1"/>
  <c r="E109" i="10"/>
  <c r="E110" i="10" s="1"/>
  <c r="E111" i="10" s="1"/>
  <c r="E112" i="10" s="1"/>
  <c r="E160" i="10"/>
  <c r="E161" i="10" s="1"/>
  <c r="E162" i="10" s="1"/>
  <c r="E163" i="10" s="1"/>
  <c r="E164" i="10" s="1"/>
  <c r="E165" i="10" s="1"/>
  <c r="E166" i="10" s="1"/>
  <c r="E167" i="10" s="1"/>
  <c r="E168" i="10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41" i="10"/>
  <c r="E42" i="10" s="1"/>
  <c r="E43" i="10" s="1"/>
  <c r="E44" i="10" s="1"/>
  <c r="E45" i="10" s="1"/>
  <c r="E46" i="10" s="1"/>
  <c r="E47" i="10" s="1"/>
  <c r="E48" i="10" s="1"/>
  <c r="E57" i="10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D243" i="10"/>
  <c r="D244" i="10" s="1"/>
  <c r="D245" i="10" s="1"/>
  <c r="D246" i="10" s="1"/>
  <c r="D247" i="10" s="1"/>
  <c r="D248" i="10" s="1"/>
  <c r="D249" i="10" s="1"/>
  <c r="D250" i="10" s="1"/>
  <c r="D251" i="10" s="1"/>
  <c r="D252" i="10" s="1"/>
  <c r="D253" i="10" s="1"/>
  <c r="D254" i="10" s="1"/>
  <c r="D255" i="10" s="1"/>
  <c r="D256" i="10" s="1"/>
  <c r="D257" i="10" s="1"/>
  <c r="D258" i="10" s="1"/>
  <c r="D259" i="10" s="1"/>
  <c r="D260" i="10" s="1"/>
  <c r="D261" i="10" s="1"/>
  <c r="D262" i="10" s="1"/>
  <c r="D235" i="10"/>
  <c r="D236" i="10" s="1"/>
  <c r="D237" i="10" s="1"/>
  <c r="D238" i="10" s="1"/>
  <c r="D239" i="10" s="1"/>
  <c r="D240" i="10" s="1"/>
  <c r="D241" i="10" s="1"/>
  <c r="D242" i="10" s="1"/>
  <c r="D109" i="10"/>
  <c r="D110" i="10" s="1"/>
  <c r="D111" i="10" s="1"/>
  <c r="D112" i="10" s="1"/>
  <c r="D100" i="10"/>
  <c r="D101" i="10" s="1"/>
  <c r="D102" i="10" s="1"/>
  <c r="D103" i="10" s="1"/>
  <c r="D104" i="10" s="1"/>
  <c r="D105" i="10" s="1"/>
  <c r="D106" i="10" s="1"/>
  <c r="D107" i="10" s="1"/>
  <c r="D108" i="10" s="1"/>
  <c r="B160" i="10"/>
  <c r="B161" i="10" s="1"/>
  <c r="B162" i="10" s="1"/>
  <c r="B163" i="10" s="1"/>
  <c r="B164" i="10" s="1"/>
  <c r="B165" i="10" s="1"/>
  <c r="B166" i="10" s="1"/>
  <c r="B167" i="10" s="1"/>
  <c r="B168" i="10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C243" i="10"/>
  <c r="C244" i="10" s="1"/>
  <c r="C245" i="10" s="1"/>
  <c r="C246" i="10" s="1"/>
  <c r="C247" i="10" s="1"/>
  <c r="C248" i="10" s="1"/>
  <c r="C249" i="10" s="1"/>
  <c r="C250" i="10" s="1"/>
  <c r="C251" i="10" s="1"/>
  <c r="C252" i="10" s="1"/>
  <c r="C253" i="10" s="1"/>
  <c r="C254" i="10" s="1"/>
  <c r="C255" i="10" s="1"/>
  <c r="C256" i="10" s="1"/>
  <c r="C257" i="10" s="1"/>
  <c r="C258" i="10" s="1"/>
  <c r="C259" i="10" s="1"/>
  <c r="C260" i="10" s="1"/>
  <c r="C261" i="10" s="1"/>
  <c r="C262" i="10" s="1"/>
  <c r="C235" i="10"/>
  <c r="C236" i="10" s="1"/>
  <c r="C237" i="10" s="1"/>
  <c r="C238" i="10" s="1"/>
  <c r="C239" i="10" s="1"/>
  <c r="C240" i="10" s="1"/>
  <c r="C241" i="10" s="1"/>
  <c r="C242" i="10" s="1"/>
  <c r="D57" i="10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41" i="10"/>
  <c r="D42" i="10" s="1"/>
  <c r="D43" i="10" s="1"/>
  <c r="D44" i="10" s="1"/>
  <c r="D45" i="10" s="1"/>
  <c r="D46" i="10" s="1"/>
  <c r="D47" i="10" s="1"/>
  <c r="D48" i="10" s="1"/>
  <c r="B243" i="10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35" i="10"/>
  <c r="B236" i="10" s="1"/>
  <c r="B237" i="10" s="1"/>
  <c r="B238" i="10" s="1"/>
  <c r="B239" i="10" s="1"/>
  <c r="B240" i="10" s="1"/>
  <c r="B241" i="10" s="1"/>
  <c r="B242" i="10" s="1"/>
  <c r="G7" i="11"/>
  <c r="E63" i="11" l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62" i="11"/>
  <c r="G62" i="11" s="1"/>
  <c r="C41" i="10"/>
  <c r="C42" i="10" s="1"/>
  <c r="C43" i="10" s="1"/>
  <c r="C44" i="10" s="1"/>
  <c r="C45" i="10" s="1"/>
  <c r="C46" i="10" s="1"/>
  <c r="C47" i="10" s="1"/>
  <c r="C48" i="10" s="1"/>
  <c r="C160" i="10"/>
  <c r="C161" i="10" s="1"/>
  <c r="C162" i="10" s="1"/>
  <c r="C163" i="10" s="1"/>
  <c r="C164" i="10" s="1"/>
  <c r="C165" i="10" s="1"/>
  <c r="C166" i="10" s="1"/>
  <c r="C167" i="10" s="1"/>
  <c r="B73" i="10"/>
  <c r="B74" i="10" s="1"/>
  <c r="B75" i="10" s="1"/>
  <c r="B76" i="10" s="1"/>
  <c r="B77" i="10" s="1"/>
  <c r="B78" i="10" s="1"/>
  <c r="B79" i="10" s="1"/>
  <c r="B80" i="10" s="1"/>
  <c r="B81" i="10"/>
  <c r="B82" i="10" s="1"/>
  <c r="B83" i="10" s="1"/>
  <c r="B84" i="10" s="1"/>
  <c r="B85" i="10" s="1"/>
  <c r="B86" i="10" s="1"/>
  <c r="B87" i="10" s="1"/>
  <c r="B88" i="10" s="1"/>
  <c r="E81" i="10"/>
  <c r="E82" i="10" s="1"/>
  <c r="E83" i="10" s="1"/>
  <c r="E84" i="10" s="1"/>
  <c r="E85" i="10" s="1"/>
  <c r="E86" i="10" s="1"/>
  <c r="E87" i="10" s="1"/>
  <c r="E88" i="10" s="1"/>
  <c r="E73" i="10"/>
  <c r="E74" i="10" s="1"/>
  <c r="E75" i="10" s="1"/>
  <c r="E76" i="10" s="1"/>
  <c r="E77" i="10" s="1"/>
  <c r="E78" i="10" s="1"/>
  <c r="E79" i="10" s="1"/>
  <c r="E80" i="10" s="1"/>
  <c r="C73" i="10"/>
  <c r="C74" i="10" s="1"/>
  <c r="C75" i="10" s="1"/>
  <c r="C76" i="10" s="1"/>
  <c r="C77" i="10" s="1"/>
  <c r="C78" i="10" s="1"/>
  <c r="C79" i="10" s="1"/>
  <c r="C80" i="10" s="1"/>
  <c r="C81" i="10"/>
  <c r="C82" i="10" s="1"/>
  <c r="C83" i="10" s="1"/>
  <c r="C84" i="10" s="1"/>
  <c r="C85" i="10" s="1"/>
  <c r="C86" i="10" s="1"/>
  <c r="C87" i="10" s="1"/>
  <c r="C88" i="10" s="1"/>
  <c r="D81" i="10"/>
  <c r="D82" i="10" s="1"/>
  <c r="D83" i="10" s="1"/>
  <c r="D84" i="10" s="1"/>
  <c r="D85" i="10" s="1"/>
  <c r="D86" i="10" s="1"/>
  <c r="D87" i="10" s="1"/>
  <c r="D88" i="10" s="1"/>
  <c r="D73" i="10"/>
  <c r="D74" i="10" s="1"/>
  <c r="D75" i="10" s="1"/>
  <c r="D76" i="10" s="1"/>
  <c r="D77" i="10" s="1"/>
  <c r="D78" i="10" s="1"/>
  <c r="D79" i="10" s="1"/>
  <c r="D80" i="10" s="1"/>
  <c r="G8" i="11"/>
  <c r="G10" i="11"/>
  <c r="E289" i="11" l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288" i="11"/>
  <c r="G288" i="11" s="1"/>
  <c r="G9" i="11"/>
  <c r="E412" i="11" l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E641" i="11" s="1"/>
  <c r="E642" i="11" s="1"/>
  <c r="E643" i="11" s="1"/>
  <c r="E644" i="11" s="1"/>
  <c r="E645" i="11" s="1"/>
  <c r="E646" i="11" s="1"/>
  <c r="E647" i="11" s="1"/>
  <c r="E648" i="11" s="1"/>
  <c r="E649" i="11" s="1"/>
  <c r="E650" i="11" s="1"/>
  <c r="E651" i="11" s="1"/>
  <c r="E652" i="11" s="1"/>
  <c r="E653" i="11" s="1"/>
  <c r="E654" i="11" s="1"/>
  <c r="E655" i="11" s="1"/>
  <c r="E656" i="11" s="1"/>
  <c r="E657" i="11" s="1"/>
  <c r="E658" i="11" s="1"/>
  <c r="E659" i="11" s="1"/>
  <c r="E660" i="11" s="1"/>
  <c r="E661" i="11" s="1"/>
  <c r="E662" i="11" s="1"/>
  <c r="E663" i="11" s="1"/>
  <c r="E664" i="11" s="1"/>
  <c r="E665" i="11" s="1"/>
  <c r="E666" i="11" s="1"/>
  <c r="E667" i="11" s="1"/>
  <c r="E668" i="11" s="1"/>
  <c r="E669" i="11" s="1"/>
  <c r="E670" i="11" s="1"/>
  <c r="E671" i="11" s="1"/>
  <c r="E672" i="11" s="1"/>
  <c r="E673" i="11" s="1"/>
  <c r="E674" i="11" s="1"/>
  <c r="E675" i="11" s="1"/>
  <c r="E676" i="11" s="1"/>
  <c r="E677" i="11" s="1"/>
  <c r="E678" i="11" s="1"/>
  <c r="E679" i="11" s="1"/>
  <c r="E680" i="11" s="1"/>
  <c r="E681" i="11" s="1"/>
  <c r="E682" i="11" s="1"/>
  <c r="E683" i="11" s="1"/>
  <c r="E684" i="11" s="1"/>
  <c r="E685" i="11" s="1"/>
  <c r="E686" i="11" s="1"/>
  <c r="E687" i="11" s="1"/>
  <c r="E688" i="11" s="1"/>
  <c r="E689" i="11" s="1"/>
  <c r="E690" i="11" s="1"/>
  <c r="E691" i="11" s="1"/>
  <c r="E692" i="11" s="1"/>
  <c r="E693" i="11" s="1"/>
  <c r="E694" i="11" s="1"/>
  <c r="E695" i="11" s="1"/>
  <c r="E696" i="11" s="1"/>
  <c r="E697" i="11" s="1"/>
  <c r="E698" i="11" s="1"/>
  <c r="E699" i="11" s="1"/>
  <c r="E700" i="11" s="1"/>
  <c r="E701" i="11" s="1"/>
  <c r="E702" i="11" s="1"/>
  <c r="E703" i="11" s="1"/>
  <c r="E704" i="11" s="1"/>
  <c r="E705" i="11" s="1"/>
  <c r="E706" i="11" s="1"/>
  <c r="E707" i="11" s="1"/>
  <c r="E708" i="11" s="1"/>
  <c r="E709" i="11" s="1"/>
  <c r="E710" i="11" s="1"/>
  <c r="E711" i="11" s="1"/>
  <c r="E712" i="11" s="1"/>
  <c r="E713" i="11" s="1"/>
  <c r="E714" i="11" s="1"/>
  <c r="E715" i="11" s="1"/>
  <c r="E716" i="11" s="1"/>
  <c r="E717" i="11" s="1"/>
  <c r="E718" i="11" s="1"/>
  <c r="E719" i="11" s="1"/>
  <c r="E720" i="11" s="1"/>
  <c r="E721" i="11" s="1"/>
  <c r="E722" i="11" s="1"/>
  <c r="E723" i="11" s="1"/>
  <c r="E724" i="11" s="1"/>
  <c r="E725" i="11" s="1"/>
  <c r="E726" i="11" s="1"/>
  <c r="E727" i="11" s="1"/>
  <c r="E728" i="11" s="1"/>
  <c r="E729" i="11" s="1"/>
  <c r="E730" i="11" s="1"/>
  <c r="E731" i="11" s="1"/>
  <c r="E732" i="11" s="1"/>
  <c r="E733" i="11" s="1"/>
  <c r="E734" i="11" s="1"/>
  <c r="E735" i="11" s="1"/>
  <c r="E736" i="11" s="1"/>
  <c r="E737" i="11" s="1"/>
  <c r="E738" i="11" s="1"/>
  <c r="E739" i="11" s="1"/>
  <c r="E740" i="11" s="1"/>
  <c r="E741" i="11" s="1"/>
  <c r="E742" i="11" s="1"/>
  <c r="E743" i="11" s="1"/>
  <c r="E744" i="11" s="1"/>
  <c r="E745" i="11" s="1"/>
  <c r="E746" i="11" s="1"/>
  <c r="E747" i="11" s="1"/>
  <c r="E748" i="11" s="1"/>
  <c r="E749" i="11" s="1"/>
  <c r="E750" i="11" s="1"/>
  <c r="E751" i="11" s="1"/>
  <c r="E752" i="11" s="1"/>
  <c r="E753" i="11" s="1"/>
  <c r="E754" i="11" s="1"/>
  <c r="E755" i="11" s="1"/>
  <c r="E756" i="11" s="1"/>
  <c r="E757" i="11" s="1"/>
  <c r="E758" i="11" s="1"/>
  <c r="E759" i="11" s="1"/>
  <c r="E760" i="11" s="1"/>
  <c r="E761" i="11" s="1"/>
  <c r="E762" i="11" s="1"/>
  <c r="E763" i="11" s="1"/>
  <c r="E764" i="11" s="1"/>
  <c r="E765" i="11" s="1"/>
  <c r="E766" i="11" s="1"/>
  <c r="E767" i="11" s="1"/>
  <c r="E768" i="11" s="1"/>
  <c r="E769" i="11" s="1"/>
  <c r="E770" i="11" s="1"/>
  <c r="E771" i="11" s="1"/>
  <c r="E772" i="11" s="1"/>
  <c r="E773" i="11" s="1"/>
  <c r="E774" i="11" s="1"/>
  <c r="E775" i="11" s="1"/>
  <c r="E776" i="11" s="1"/>
  <c r="E777" i="11" s="1"/>
  <c r="E778" i="11" s="1"/>
  <c r="E779" i="11" s="1"/>
  <c r="E780" i="11" s="1"/>
  <c r="E781" i="11" s="1"/>
  <c r="E782" i="11" s="1"/>
  <c r="E783" i="11" s="1"/>
  <c r="E784" i="11" s="1"/>
  <c r="E785" i="11" s="1"/>
  <c r="E786" i="11" s="1"/>
  <c r="E787" i="11" s="1"/>
  <c r="E788" i="11" s="1"/>
  <c r="E789" i="11" s="1"/>
  <c r="E790" i="11" s="1"/>
  <c r="E791" i="11" s="1"/>
  <c r="E792" i="11" s="1"/>
  <c r="E793" i="11" s="1"/>
  <c r="E794" i="11" s="1"/>
  <c r="E795" i="11" s="1"/>
  <c r="E796" i="11" s="1"/>
  <c r="E797" i="11" s="1"/>
  <c r="E798" i="11" s="1"/>
  <c r="E799" i="11" s="1"/>
  <c r="E800" i="11" s="1"/>
  <c r="E801" i="11" s="1"/>
  <c r="E802" i="11" s="1"/>
  <c r="E803" i="11" s="1"/>
  <c r="E804" i="11" s="1"/>
  <c r="E805" i="11" s="1"/>
  <c r="E806" i="11" s="1"/>
  <c r="E807" i="11" s="1"/>
  <c r="E808" i="11" s="1"/>
  <c r="E809" i="11" s="1"/>
  <c r="E810" i="11" s="1"/>
  <c r="E811" i="11" s="1"/>
  <c r="E812" i="11" s="1"/>
  <c r="E813" i="11" s="1"/>
  <c r="E814" i="11" s="1"/>
  <c r="E815" i="11" s="1"/>
  <c r="E816" i="11" s="1"/>
  <c r="E817" i="11" s="1"/>
  <c r="E818" i="11" s="1"/>
  <c r="E819" i="11" s="1"/>
  <c r="E820" i="11" s="1"/>
  <c r="E821" i="11" s="1"/>
  <c r="E822" i="11" s="1"/>
  <c r="E823" i="11" s="1"/>
  <c r="E824" i="11" s="1"/>
  <c r="E825" i="11" s="1"/>
  <c r="E826" i="11" s="1"/>
  <c r="E827" i="11" s="1"/>
  <c r="E828" i="11" s="1"/>
  <c r="E829" i="11" s="1"/>
  <c r="E830" i="11" s="1"/>
  <c r="E831" i="11" s="1"/>
  <c r="E832" i="11" s="1"/>
  <c r="E833" i="11" s="1"/>
  <c r="E834" i="11" s="1"/>
  <c r="E835" i="11" s="1"/>
  <c r="E836" i="11" s="1"/>
  <c r="E837" i="11" s="1"/>
  <c r="E838" i="11" s="1"/>
  <c r="E839" i="11" s="1"/>
  <c r="E840" i="11" s="1"/>
  <c r="E841" i="11" s="1"/>
  <c r="E411" i="11"/>
  <c r="G411" i="11" s="1"/>
  <c r="G11" i="11"/>
  <c r="E842" i="11" l="1"/>
  <c r="E843" i="11" s="1"/>
  <c r="E844" i="11" s="1"/>
  <c r="E845" i="11" s="1"/>
  <c r="E846" i="11" s="1"/>
  <c r="E847" i="11" s="1"/>
  <c r="E848" i="11" s="1"/>
  <c r="E849" i="11" s="1"/>
  <c r="E850" i="11" s="1"/>
  <c r="E851" i="11" s="1"/>
  <c r="E852" i="11" s="1"/>
  <c r="E853" i="11" s="1"/>
  <c r="E854" i="11" s="1"/>
  <c r="E855" i="11" s="1"/>
  <c r="E856" i="11" s="1"/>
  <c r="E857" i="11" s="1"/>
  <c r="E858" i="11" s="1"/>
  <c r="E859" i="11" s="1"/>
  <c r="E860" i="11" s="1"/>
  <c r="E861" i="11" s="1"/>
  <c r="E862" i="11" s="1"/>
  <c r="E863" i="11" s="1"/>
  <c r="E864" i="11" s="1"/>
  <c r="E865" i="11" s="1"/>
  <c r="E866" i="11" s="1"/>
  <c r="E867" i="11" s="1"/>
  <c r="E868" i="11" s="1"/>
  <c r="E869" i="11" s="1"/>
  <c r="E870" i="11" s="1"/>
  <c r="E878" i="11" s="1"/>
  <c r="E879" i="11" s="1"/>
  <c r="E880" i="11" s="1"/>
  <c r="E881" i="11" s="1"/>
  <c r="E882" i="11" s="1"/>
  <c r="E883" i="11" s="1"/>
  <c r="E884" i="11" s="1"/>
  <c r="E885" i="11" s="1"/>
  <c r="E886" i="11" s="1"/>
  <c r="E887" i="11" s="1"/>
  <c r="E888" i="11" s="1"/>
  <c r="E889" i="11" s="1"/>
  <c r="E890" i="11" s="1"/>
  <c r="E891" i="11" s="1"/>
  <c r="E892" i="11" s="1"/>
  <c r="E893" i="11" s="1"/>
  <c r="E894" i="11" s="1"/>
  <c r="E895" i="11" s="1"/>
  <c r="E896" i="11" s="1"/>
  <c r="E897" i="11" s="1"/>
  <c r="E898" i="11" s="1"/>
  <c r="E899" i="11" s="1"/>
  <c r="E900" i="11" s="1"/>
  <c r="E901" i="11" s="1"/>
  <c r="E902" i="11" s="1"/>
  <c r="E903" i="11" s="1"/>
  <c r="E904" i="11" s="1"/>
  <c r="E905" i="11" s="1"/>
  <c r="E906" i="11" s="1"/>
  <c r="E907" i="11" s="1"/>
  <c r="E908" i="11" s="1"/>
  <c r="E909" i="11" s="1"/>
  <c r="E910" i="11" s="1"/>
  <c r="E911" i="11" s="1"/>
  <c r="E912" i="11" s="1"/>
  <c r="E913" i="11" s="1"/>
  <c r="E914" i="11" s="1"/>
  <c r="E915" i="11" s="1"/>
  <c r="E916" i="11" s="1"/>
  <c r="E917" i="11" s="1"/>
  <c r="E918" i="11" s="1"/>
  <c r="E919" i="11" s="1"/>
  <c r="E920" i="11" s="1"/>
  <c r="E921" i="11" s="1"/>
  <c r="E922" i="11" s="1"/>
  <c r="E923" i="11" s="1"/>
  <c r="E924" i="11" s="1"/>
  <c r="E925" i="11" s="1"/>
  <c r="E926" i="11" s="1"/>
  <c r="E927" i="11" s="1"/>
  <c r="E928" i="11" s="1"/>
  <c r="E929" i="11" s="1"/>
  <c r="E930" i="11" s="1"/>
  <c r="E931" i="11" s="1"/>
  <c r="E932" i="11" s="1"/>
  <c r="E933" i="11" s="1"/>
  <c r="E934" i="11" s="1"/>
  <c r="E935" i="11" s="1"/>
  <c r="E936" i="11" s="1"/>
  <c r="E937" i="11" s="1"/>
  <c r="E938" i="11" s="1"/>
  <c r="E939" i="11" s="1"/>
  <c r="E940" i="11" s="1"/>
  <c r="E941" i="11" s="1"/>
  <c r="E942" i="11" s="1"/>
  <c r="E943" i="11" s="1"/>
  <c r="E944" i="11" s="1"/>
  <c r="E945" i="11" s="1"/>
  <c r="E946" i="11" s="1"/>
  <c r="E947" i="11" s="1"/>
  <c r="E948" i="11" s="1"/>
  <c r="E949" i="11" s="1"/>
  <c r="E950" i="11" s="1"/>
  <c r="E951" i="11" s="1"/>
  <c r="E952" i="11" s="1"/>
  <c r="E953" i="11" s="1"/>
  <c r="E954" i="11" s="1"/>
  <c r="E955" i="11" s="1"/>
  <c r="E956" i="11" s="1"/>
  <c r="E957" i="11" s="1"/>
  <c r="E958" i="11" s="1"/>
  <c r="E959" i="11" s="1"/>
  <c r="E960" i="11" s="1"/>
  <c r="E961" i="11" s="1"/>
  <c r="E962" i="11" s="1"/>
  <c r="E963" i="11" s="1"/>
  <c r="E964" i="11" s="1"/>
  <c r="E965" i="11" s="1"/>
  <c r="E966" i="11" s="1"/>
  <c r="E967" i="11" s="1"/>
  <c r="E968" i="11" s="1"/>
  <c r="E969" i="11" s="1"/>
  <c r="E970" i="11" s="1"/>
  <c r="E971" i="11" s="1"/>
  <c r="E972" i="11" s="1"/>
  <c r="E973" i="11" s="1"/>
  <c r="E974" i="11" s="1"/>
  <c r="E975" i="11" s="1"/>
  <c r="E976" i="11" s="1"/>
  <c r="E978" i="11" s="1"/>
  <c r="E979" i="11" s="1"/>
  <c r="E980" i="11" s="1"/>
  <c r="E981" i="11" s="1"/>
  <c r="E982" i="11" s="1"/>
  <c r="E983" i="11" s="1"/>
  <c r="E984" i="11" s="1"/>
  <c r="E985" i="11" s="1"/>
  <c r="E986" i="11" s="1"/>
  <c r="E987" i="11" s="1"/>
  <c r="E988" i="11" s="1"/>
  <c r="E989" i="11" s="1"/>
  <c r="E990" i="11" s="1"/>
  <c r="E991" i="11" s="1"/>
  <c r="E992" i="11" s="1"/>
  <c r="E993" i="11" s="1"/>
  <c r="E994" i="11" s="1"/>
  <c r="E995" i="11" s="1"/>
  <c r="E996" i="11" s="1"/>
  <c r="E997" i="11" s="1"/>
  <c r="E998" i="11" s="1"/>
  <c r="E999" i="11" s="1"/>
  <c r="E1000" i="11" s="1"/>
  <c r="E1001" i="11" s="1"/>
  <c r="E1002" i="11" s="1"/>
  <c r="E1003" i="11" s="1"/>
  <c r="E1004" i="11" s="1"/>
  <c r="E1005" i="11" s="1"/>
  <c r="E1006" i="11" s="1"/>
  <c r="E1007" i="11" s="1"/>
  <c r="E1008" i="11" s="1"/>
  <c r="E1009" i="11" s="1"/>
  <c r="E1010" i="11" s="1"/>
  <c r="E1011" i="11" s="1"/>
  <c r="E1012" i="11" s="1"/>
  <c r="E1013" i="11" s="1"/>
  <c r="E1014" i="11" s="1"/>
  <c r="G13" i="11"/>
  <c r="G12" i="11"/>
  <c r="E871" i="11" l="1"/>
  <c r="G871" i="11" s="1"/>
  <c r="E977" i="11"/>
  <c r="E872" i="11"/>
  <c r="G15" i="11"/>
  <c r="G14" i="11"/>
  <c r="G872" i="11" l="1"/>
  <c r="E873" i="11"/>
  <c r="G16" i="11"/>
  <c r="G873" i="11" l="1"/>
  <c r="E874" i="11"/>
  <c r="G17" i="11"/>
  <c r="G874" i="11" l="1"/>
  <c r="E875" i="11"/>
  <c r="G18" i="11"/>
  <c r="G875" i="11" l="1"/>
  <c r="E876" i="11"/>
  <c r="G19" i="11"/>
  <c r="E877" i="11" l="1"/>
  <c r="G877" i="11" s="1"/>
  <c r="G876" i="11"/>
  <c r="G20" i="11"/>
  <c r="G21" i="11" l="1"/>
  <c r="G22" i="11" l="1"/>
  <c r="G24" i="11" l="1"/>
  <c r="G25" i="11" l="1"/>
  <c r="G26" i="11" l="1"/>
  <c r="G27" i="11" l="1"/>
  <c r="G28" i="11" l="1"/>
  <c r="G29" i="11" l="1"/>
  <c r="G30" i="11" l="1"/>
  <c r="G31" i="11" l="1"/>
  <c r="G32" i="11" l="1"/>
  <c r="G33" i="11" l="1"/>
  <c r="G34" i="11" l="1"/>
  <c r="G35" i="11" l="1"/>
  <c r="G36" i="11" l="1"/>
  <c r="G37" i="11" l="1"/>
  <c r="G38" i="11" l="1"/>
  <c r="G39" i="11" l="1"/>
  <c r="G841" i="11" l="1"/>
  <c r="G40" i="11"/>
  <c r="G41" i="11" l="1"/>
  <c r="G42" i="11" l="1"/>
  <c r="G43" i="11" l="1"/>
  <c r="G44" i="11" l="1"/>
  <c r="G977" i="11" l="1"/>
  <c r="G45" i="11"/>
  <c r="G46" i="11" l="1"/>
  <c r="G47" i="11" l="1"/>
  <c r="G48" i="11" l="1"/>
  <c r="G49" i="11" l="1"/>
  <c r="G50" i="11" l="1"/>
  <c r="G52" i="11" l="1"/>
  <c r="G51" i="11"/>
  <c r="G53" i="11"/>
  <c r="G54" i="11"/>
  <c r="G55" i="11" l="1"/>
  <c r="G56" i="11" l="1"/>
  <c r="G57" i="11" l="1"/>
  <c r="G58" i="11" l="1"/>
  <c r="G59" i="11" l="1"/>
  <c r="G60" i="11" l="1"/>
  <c r="G63" i="11" l="1"/>
  <c r="G61" i="11"/>
  <c r="G64" i="11" l="1"/>
  <c r="G65" i="11"/>
  <c r="G66" i="11"/>
  <c r="G67" i="11" l="1"/>
  <c r="G68" i="11" l="1"/>
  <c r="G69" i="11" l="1"/>
  <c r="G70" i="11" l="1"/>
  <c r="G71" i="11" l="1"/>
  <c r="G73" i="11" l="1"/>
  <c r="G72" i="11"/>
  <c r="G74" i="11" l="1"/>
  <c r="G75" i="11" l="1"/>
  <c r="G76" i="11" l="1"/>
  <c r="G77" i="11" l="1"/>
  <c r="G78" i="11" l="1"/>
  <c r="G79" i="11" l="1"/>
  <c r="G80" i="11" l="1"/>
  <c r="G81" i="11" l="1"/>
  <c r="G82" i="11"/>
  <c r="G83" i="11" l="1"/>
  <c r="G84" i="11"/>
  <c r="G85" i="11" l="1"/>
  <c r="G86" i="11" l="1"/>
  <c r="G87" i="11" l="1"/>
  <c r="G88" i="11" l="1"/>
  <c r="G89" i="11" l="1"/>
  <c r="G90" i="11" l="1"/>
  <c r="G91" i="11" l="1"/>
  <c r="G92" i="11" l="1"/>
  <c r="G93" i="11" l="1"/>
  <c r="G94" i="11" l="1"/>
  <c r="G95" i="11" l="1"/>
  <c r="G96" i="11" l="1"/>
  <c r="G97" i="11" l="1"/>
  <c r="G98" i="11" l="1"/>
  <c r="G99" i="11" l="1"/>
  <c r="G100" i="11" l="1"/>
  <c r="G101" i="11" l="1"/>
  <c r="G102" i="11" l="1"/>
  <c r="G103" i="11" l="1"/>
  <c r="G104" i="11" l="1"/>
  <c r="G105" i="11" l="1"/>
  <c r="G106" i="11" l="1"/>
  <c r="G107" i="11" l="1"/>
  <c r="G108" i="11" l="1"/>
  <c r="G109" i="11" l="1"/>
  <c r="G110" i="11" l="1"/>
  <c r="G111" i="11"/>
  <c r="G112" i="11" l="1"/>
  <c r="G113" i="11" l="1"/>
  <c r="G114" i="11" l="1"/>
  <c r="G115" i="11" l="1"/>
  <c r="G116" i="11"/>
  <c r="G117" i="11"/>
  <c r="G118" i="11" l="1"/>
  <c r="G119" i="11" l="1"/>
  <c r="G120" i="11" l="1"/>
  <c r="G121" i="11" l="1"/>
  <c r="G122" i="11" l="1"/>
  <c r="G123" i="11" l="1"/>
  <c r="G124" i="11" l="1"/>
  <c r="G125" i="11" l="1"/>
  <c r="G126" i="11" l="1"/>
  <c r="G127" i="11" l="1"/>
  <c r="G128" i="11" l="1"/>
  <c r="G131" i="11"/>
  <c r="G129" i="11" l="1"/>
  <c r="G130" i="11"/>
  <c r="G132" i="11"/>
  <c r="G133" i="11" l="1"/>
  <c r="G134" i="11" l="1"/>
  <c r="G135" i="11" l="1"/>
  <c r="G136" i="11" l="1"/>
  <c r="G137" i="11" l="1"/>
  <c r="G138" i="11" l="1"/>
  <c r="G139" i="11" l="1"/>
  <c r="G140" i="11" l="1"/>
  <c r="G141" i="11" l="1"/>
  <c r="G142" i="11" l="1"/>
  <c r="G143" i="11" l="1"/>
  <c r="G144" i="11" l="1"/>
  <c r="G145" i="11" l="1"/>
  <c r="G146" i="11" l="1"/>
  <c r="G147" i="11" l="1"/>
  <c r="G148" i="11" l="1"/>
  <c r="G149" i="11" l="1"/>
  <c r="G150" i="11" l="1"/>
  <c r="G151" i="11" l="1"/>
  <c r="G152" i="11" l="1"/>
  <c r="G153" i="11" l="1"/>
  <c r="G154" i="11" l="1"/>
  <c r="G155" i="11" l="1"/>
  <c r="G156" i="11" l="1"/>
  <c r="G157" i="11" l="1"/>
  <c r="G158" i="11" l="1"/>
  <c r="G164" i="11" l="1"/>
  <c r="G159" i="11"/>
  <c r="G160" i="11" l="1"/>
  <c r="G165" i="11"/>
  <c r="G166" i="11" l="1"/>
  <c r="G161" i="11"/>
  <c r="G162" i="11" l="1"/>
  <c r="G163" i="11"/>
  <c r="G167" i="11"/>
  <c r="G168" i="11" l="1"/>
  <c r="G169" i="11" l="1"/>
  <c r="G170" i="11" l="1"/>
  <c r="G171" i="11"/>
  <c r="G172" i="11" l="1"/>
  <c r="G173" i="11" l="1"/>
  <c r="G174" i="11" l="1"/>
  <c r="G175" i="11" l="1"/>
  <c r="G176" i="11" l="1"/>
  <c r="G177" i="11" l="1"/>
  <c r="G179" i="11" l="1"/>
  <c r="G178" i="11"/>
  <c r="G180" i="11" l="1"/>
  <c r="G181" i="11" l="1"/>
  <c r="G182" i="11" l="1"/>
  <c r="G183" i="11" l="1"/>
  <c r="G184" i="11" l="1"/>
  <c r="G185" i="11" l="1"/>
  <c r="G186" i="11" l="1"/>
  <c r="G187" i="11" l="1"/>
  <c r="G188" i="11" l="1"/>
  <c r="G189" i="11" l="1"/>
  <c r="G190" i="11" l="1"/>
  <c r="G191" i="11" l="1"/>
  <c r="G192" i="11" l="1"/>
  <c r="G193" i="11" l="1"/>
  <c r="G194" i="11" l="1"/>
  <c r="G195" i="11" l="1"/>
  <c r="G196" i="11" l="1"/>
  <c r="G197" i="11" l="1"/>
  <c r="G198" i="11" l="1"/>
  <c r="G199" i="11" l="1"/>
  <c r="G200" i="11" l="1"/>
  <c r="G201" i="11" l="1"/>
  <c r="G202" i="11" l="1"/>
  <c r="G203" i="11" l="1"/>
  <c r="G204" i="11" l="1"/>
  <c r="G205" i="11" l="1"/>
  <c r="G206" i="11" l="1"/>
  <c r="G207" i="11" l="1"/>
  <c r="G208" i="11" l="1"/>
  <c r="G209" i="11" l="1"/>
  <c r="G210" i="11" l="1"/>
  <c r="G211" i="11" l="1"/>
  <c r="G212" i="11" l="1"/>
  <c r="G213" i="11" l="1"/>
  <c r="G214" i="11" l="1"/>
  <c r="G216" i="11" l="1"/>
  <c r="G215" i="11"/>
  <c r="G217" i="11" l="1"/>
  <c r="G218" i="11" l="1"/>
  <c r="G219" i="11" l="1"/>
  <c r="G220" i="11" l="1"/>
  <c r="G221" i="11" l="1"/>
  <c r="G222" i="11" l="1"/>
  <c r="G223" i="11" l="1"/>
  <c r="G224" i="11" l="1"/>
  <c r="G225" i="11" l="1"/>
  <c r="G226" i="11" l="1"/>
  <c r="G227" i="11" l="1"/>
  <c r="G228" i="11" l="1"/>
  <c r="G229" i="11" l="1"/>
  <c r="G230" i="11" l="1"/>
  <c r="G231" i="11" l="1"/>
  <c r="G232" i="11" l="1"/>
  <c r="G233" i="11" l="1"/>
  <c r="G234" i="11" l="1"/>
  <c r="G235" i="11" l="1"/>
  <c r="G236" i="11" l="1"/>
  <c r="G237" i="11" l="1"/>
  <c r="G238" i="11" l="1"/>
  <c r="G239" i="11" l="1"/>
  <c r="G240" i="11" l="1"/>
  <c r="G241" i="11" l="1"/>
  <c r="G242" i="11" l="1"/>
  <c r="G243" i="11" l="1"/>
  <c r="G244" i="11" l="1"/>
  <c r="G245" i="11" l="1"/>
  <c r="G246" i="11" l="1"/>
  <c r="G247" i="11" l="1"/>
  <c r="G248" i="11" l="1"/>
  <c r="G249" i="11" l="1"/>
  <c r="G250" i="11" l="1"/>
  <c r="G251" i="11" l="1"/>
  <c r="G252" i="11" l="1"/>
  <c r="G253" i="11" l="1"/>
  <c r="G254" i="11" l="1"/>
  <c r="G255" i="11" l="1"/>
  <c r="G256" i="11" l="1"/>
  <c r="G257" i="11" l="1"/>
  <c r="G258" i="11" l="1"/>
  <c r="G259" i="11" l="1"/>
  <c r="G260" i="11" l="1"/>
  <c r="G261" i="11" l="1"/>
  <c r="G262" i="11" l="1"/>
  <c r="G263" i="11" l="1"/>
  <c r="G264" i="11" l="1"/>
  <c r="G265" i="11" l="1"/>
  <c r="G266" i="11" l="1"/>
  <c r="G267" i="11" l="1"/>
  <c r="G268" i="11" l="1"/>
  <c r="G269" i="11" l="1"/>
  <c r="G270" i="11" l="1"/>
  <c r="G271" i="11" l="1"/>
  <c r="G272" i="11" l="1"/>
  <c r="G273" i="11" l="1"/>
  <c r="G274" i="11" l="1"/>
  <c r="G275" i="11" l="1"/>
  <c r="G276" i="11" l="1"/>
  <c r="G277" i="11" l="1"/>
  <c r="G278" i="11" l="1"/>
  <c r="G279" i="11" l="1"/>
  <c r="G280" i="11" l="1"/>
  <c r="G281" i="11" l="1"/>
  <c r="G282" i="11" l="1"/>
  <c r="G283" i="11" l="1"/>
  <c r="G284" i="11" l="1"/>
  <c r="G285" i="11" l="1"/>
  <c r="G286" i="11" l="1"/>
  <c r="G287" i="11" l="1"/>
  <c r="G289" i="11" l="1"/>
  <c r="G290" i="11" l="1"/>
  <c r="G291" i="11"/>
  <c r="G292" i="11"/>
  <c r="G293" i="11" l="1"/>
  <c r="G294" i="11" l="1"/>
  <c r="G295" i="11" l="1"/>
  <c r="G296" i="11" l="1"/>
  <c r="G297" i="11" l="1"/>
  <c r="G298" i="11" l="1"/>
  <c r="G299" i="11" l="1"/>
  <c r="G300" i="11" l="1"/>
  <c r="G301" i="11" l="1"/>
  <c r="G302" i="11" l="1"/>
  <c r="G303" i="11" l="1"/>
  <c r="G308" i="11" l="1"/>
  <c r="G305" i="11"/>
  <c r="G306" i="11"/>
  <c r="G304" i="11"/>
  <c r="G307" i="11"/>
  <c r="G309" i="11" l="1"/>
  <c r="G310" i="11" l="1"/>
  <c r="G311" i="11" l="1"/>
  <c r="G312" i="11" l="1"/>
  <c r="G313" i="11" l="1"/>
  <c r="G314" i="11" l="1"/>
  <c r="G315" i="11" l="1"/>
  <c r="G316" i="11" l="1"/>
  <c r="G317" i="11" l="1"/>
  <c r="G318" i="11" l="1"/>
  <c r="G319" i="11" l="1"/>
  <c r="G320" i="11" l="1"/>
  <c r="G321" i="11" l="1"/>
  <c r="G322" i="11" l="1"/>
  <c r="G323" i="11" l="1"/>
  <c r="G324" i="11" l="1"/>
  <c r="G325" i="11" l="1"/>
  <c r="G326" i="11" l="1"/>
  <c r="G327" i="11" l="1"/>
  <c r="G328" i="11" l="1"/>
  <c r="G329" i="11" l="1"/>
  <c r="G330" i="11" l="1"/>
  <c r="G331" i="11" l="1"/>
  <c r="G332" i="11" l="1"/>
  <c r="G333" i="11" l="1"/>
  <c r="G334" i="11" l="1"/>
  <c r="G338" i="11" l="1"/>
  <c r="G335" i="11"/>
  <c r="G336" i="11" l="1"/>
  <c r="G337" i="11"/>
  <c r="G339" i="11"/>
  <c r="G340" i="11" l="1"/>
  <c r="G341" i="11" l="1"/>
  <c r="G342" i="11" l="1"/>
  <c r="G343" i="11" l="1"/>
  <c r="G344" i="11" l="1"/>
  <c r="G345" i="11" l="1"/>
  <c r="G346" i="11" l="1"/>
  <c r="G347" i="11" l="1"/>
  <c r="G348" i="11" l="1"/>
  <c r="G349" i="11" l="1"/>
  <c r="G350" i="11" l="1"/>
  <c r="G351" i="11" l="1"/>
  <c r="G352" i="11" l="1"/>
  <c r="G353" i="11" l="1"/>
  <c r="G354" i="11" l="1"/>
  <c r="G355" i="11" l="1"/>
  <c r="G356" i="11" l="1"/>
  <c r="G357" i="11" l="1"/>
  <c r="G358" i="11" l="1"/>
  <c r="G359" i="11" l="1"/>
  <c r="G360" i="11" l="1"/>
  <c r="G361" i="11" l="1"/>
  <c r="G362" i="11" l="1"/>
  <c r="G363" i="11" l="1"/>
  <c r="G364" i="11" l="1"/>
  <c r="G365" i="11" l="1"/>
  <c r="G366" i="11" l="1"/>
  <c r="G367" i="11" l="1"/>
  <c r="G368" i="11" l="1"/>
  <c r="G369" i="11" l="1"/>
  <c r="G370" i="11" l="1"/>
  <c r="G371" i="11" l="1"/>
  <c r="G372" i="11" l="1"/>
  <c r="G373" i="11" l="1"/>
  <c r="G374" i="11" l="1"/>
  <c r="G375" i="11" l="1"/>
  <c r="G376" i="11" l="1"/>
  <c r="G377" i="11" l="1"/>
  <c r="G378" i="11" l="1"/>
  <c r="G379" i="11" l="1"/>
  <c r="G380" i="11" l="1"/>
  <c r="G381" i="11" l="1"/>
  <c r="G382" i="11" l="1"/>
  <c r="G383" i="11" l="1"/>
  <c r="G384" i="11" l="1"/>
  <c r="G385" i="11" l="1"/>
  <c r="G386" i="11" l="1"/>
  <c r="G387" i="11" l="1"/>
  <c r="G388" i="11" l="1"/>
  <c r="G389" i="11" l="1"/>
  <c r="G390" i="11" l="1"/>
  <c r="G391" i="11" l="1"/>
  <c r="G392" i="11" l="1"/>
  <c r="G393" i="11" l="1"/>
  <c r="G394" i="11" l="1"/>
  <c r="G395" i="11" l="1"/>
  <c r="G396" i="11" l="1"/>
  <c r="G399" i="11"/>
  <c r="G400" i="11" l="1"/>
  <c r="G397" i="11"/>
  <c r="G398" i="11"/>
  <c r="G401" i="11" l="1"/>
  <c r="G402" i="11" l="1"/>
  <c r="G403" i="11" l="1"/>
  <c r="G404" i="11" l="1"/>
  <c r="G405" i="11" l="1"/>
  <c r="G406" i="11" l="1"/>
  <c r="G407" i="11" l="1"/>
  <c r="G408" i="11" l="1"/>
  <c r="G409" i="11" l="1"/>
  <c r="G410" i="11" l="1"/>
  <c r="G412" i="11" l="1"/>
  <c r="G413" i="11" l="1"/>
  <c r="G414" i="11" l="1"/>
  <c r="G415" i="11" l="1"/>
  <c r="G416" i="11" l="1"/>
  <c r="G417" i="11" l="1"/>
  <c r="G418" i="11" l="1"/>
  <c r="G419" i="11" l="1"/>
  <c r="G420" i="11" l="1"/>
  <c r="G421" i="11" l="1"/>
  <c r="G422" i="11" l="1"/>
  <c r="G423" i="11" l="1"/>
  <c r="G424" i="11" l="1"/>
  <c r="G425" i="11" l="1"/>
  <c r="G426" i="11" l="1"/>
  <c r="G427" i="11" l="1"/>
  <c r="G428" i="11" l="1"/>
  <c r="G429" i="11" l="1"/>
  <c r="G430" i="11" l="1"/>
  <c r="G431" i="11" l="1"/>
  <c r="G432" i="11" l="1"/>
  <c r="G433" i="11" l="1"/>
  <c r="G434" i="11" l="1"/>
  <c r="G435" i="11" l="1"/>
  <c r="G436" i="11" l="1"/>
  <c r="G437" i="11" l="1"/>
  <c r="G438" i="11" l="1"/>
  <c r="G439" i="11" l="1"/>
  <c r="G440" i="11" l="1"/>
  <c r="G441" i="11" l="1"/>
  <c r="G442" i="11" l="1"/>
  <c r="G443" i="11" l="1"/>
  <c r="G444" i="11" l="1"/>
  <c r="G445" i="11" l="1"/>
  <c r="G446" i="11" l="1"/>
  <c r="G447" i="11" l="1"/>
  <c r="G448" i="11" l="1"/>
  <c r="G449" i="11" l="1"/>
  <c r="G450" i="11" l="1"/>
  <c r="G451" i="11" l="1"/>
  <c r="G452" i="11" l="1"/>
  <c r="G453" i="11" l="1"/>
  <c r="G454" i="11" l="1"/>
  <c r="G455" i="11" l="1"/>
  <c r="G456" i="11" l="1"/>
  <c r="G457" i="11" l="1"/>
  <c r="G458" i="11" l="1"/>
  <c r="G459" i="11" l="1"/>
  <c r="G460" i="11" l="1"/>
  <c r="G461" i="11" l="1"/>
  <c r="G462" i="11" l="1"/>
  <c r="G463" i="11" l="1"/>
  <c r="G464" i="11" l="1"/>
  <c r="G465" i="11" l="1"/>
  <c r="G466" i="11" l="1"/>
  <c r="G467" i="11" l="1"/>
  <c r="G468" i="11" l="1"/>
  <c r="G469" i="11" l="1"/>
  <c r="G470" i="11" l="1"/>
  <c r="G471" i="11" l="1"/>
  <c r="G472" i="11" l="1"/>
  <c r="G473" i="11" l="1"/>
  <c r="G474" i="11" l="1"/>
  <c r="G475" i="11" l="1"/>
  <c r="G476" i="11" l="1"/>
  <c r="G477" i="11" l="1"/>
  <c r="G480" i="11" l="1"/>
  <c r="G478" i="11"/>
  <c r="G479" i="11"/>
  <c r="G481" i="11" l="1"/>
  <c r="G482" i="11" l="1"/>
  <c r="G483" i="11" l="1"/>
  <c r="G484" i="11" l="1"/>
  <c r="G485" i="11" l="1"/>
  <c r="G486" i="11" l="1"/>
  <c r="G487" i="11" l="1"/>
  <c r="G488" i="11" l="1"/>
  <c r="G489" i="11" l="1"/>
  <c r="G490" i="11" l="1"/>
  <c r="G491" i="11" l="1"/>
  <c r="G492" i="11" l="1"/>
  <c r="G493" i="11" l="1"/>
  <c r="G494" i="11" l="1"/>
  <c r="G495" i="11" l="1"/>
  <c r="G496" i="11" l="1"/>
  <c r="G497" i="11" l="1"/>
  <c r="G498" i="11" l="1"/>
  <c r="G499" i="11" l="1"/>
  <c r="G500" i="11" l="1"/>
  <c r="G501" i="11" l="1"/>
  <c r="G502" i="11" l="1"/>
  <c r="G503" i="11" l="1"/>
  <c r="G504" i="11" l="1"/>
  <c r="G505" i="11" l="1"/>
  <c r="G506" i="11" l="1"/>
  <c r="G507" i="11" l="1"/>
  <c r="G508" i="11" l="1"/>
  <c r="G509" i="11" l="1"/>
  <c r="G510" i="11" l="1"/>
  <c r="G511" i="11" l="1"/>
  <c r="G512" i="11" l="1"/>
  <c r="G513" i="11" l="1"/>
  <c r="G514" i="11" l="1"/>
  <c r="G515" i="11" l="1"/>
  <c r="G516" i="11" l="1"/>
  <c r="G517" i="11" l="1"/>
  <c r="G518" i="11" l="1"/>
  <c r="G519" i="11" l="1"/>
  <c r="G520" i="11" l="1"/>
  <c r="G521" i="11" l="1"/>
  <c r="G522" i="11" l="1"/>
  <c r="G523" i="11" l="1"/>
  <c r="G524" i="11" l="1"/>
  <c r="G525" i="11" l="1"/>
  <c r="G526" i="11" l="1"/>
  <c r="G527" i="11" l="1"/>
  <c r="G528" i="11" l="1"/>
  <c r="G529" i="11" l="1"/>
  <c r="G530" i="11" l="1"/>
  <c r="G531" i="11" l="1"/>
  <c r="G532" i="11" l="1"/>
  <c r="G533" i="11" l="1"/>
  <c r="G534" i="11" l="1"/>
  <c r="G535" i="11" l="1"/>
  <c r="G536" i="11" l="1"/>
  <c r="G537" i="11" l="1"/>
  <c r="G538" i="11" l="1"/>
  <c r="G539" i="11" l="1"/>
  <c r="G540" i="11" l="1"/>
  <c r="G541" i="11" l="1"/>
  <c r="G542" i="11" l="1"/>
  <c r="G543" i="11" l="1"/>
  <c r="G544" i="11" l="1"/>
  <c r="G545" i="11" l="1"/>
  <c r="G546" i="11" l="1"/>
  <c r="G547" i="11" l="1"/>
  <c r="G548" i="11" l="1"/>
  <c r="G549" i="11" l="1"/>
  <c r="G550" i="11" l="1"/>
  <c r="G551" i="11" l="1"/>
  <c r="G552" i="11" l="1"/>
  <c r="G553" i="11" l="1"/>
  <c r="G554" i="11" l="1"/>
  <c r="G555" i="11" l="1"/>
  <c r="G556" i="11" l="1"/>
  <c r="G557" i="11" l="1"/>
  <c r="G558" i="11" l="1"/>
  <c r="G559" i="11" l="1"/>
  <c r="G560" i="11" l="1"/>
  <c r="G561" i="11" l="1"/>
  <c r="G562" i="11" l="1"/>
  <c r="G563" i="11" l="1"/>
  <c r="G564" i="11" l="1"/>
  <c r="G565" i="11" l="1"/>
  <c r="G566" i="11" l="1"/>
  <c r="G567" i="11" l="1"/>
  <c r="G568" i="11" l="1"/>
  <c r="G569" i="11" l="1"/>
  <c r="G570" i="11" l="1"/>
  <c r="G571" i="11" l="1"/>
  <c r="G572" i="11" l="1"/>
  <c r="G573" i="11" l="1"/>
  <c r="G574" i="11" l="1"/>
  <c r="G575" i="11" l="1"/>
  <c r="G576" i="11" l="1"/>
  <c r="G577" i="11" l="1"/>
  <c r="G578" i="11" l="1"/>
  <c r="G579" i="11" l="1"/>
  <c r="G580" i="11" l="1"/>
  <c r="G582" i="11" l="1"/>
  <c r="G581" i="11"/>
  <c r="G583" i="11" l="1"/>
  <c r="G584" i="11" l="1"/>
  <c r="G585" i="11" l="1"/>
  <c r="G586" i="11" l="1"/>
  <c r="G587" i="11" l="1"/>
  <c r="G588" i="11" l="1"/>
  <c r="G589" i="11" l="1"/>
  <c r="G590" i="11" l="1"/>
  <c r="G591" i="11" l="1"/>
  <c r="G592" i="11" l="1"/>
  <c r="G593" i="11" l="1"/>
  <c r="G594" i="11" l="1"/>
  <c r="G595" i="11" l="1"/>
  <c r="G596" i="11" l="1"/>
  <c r="G597" i="11" l="1"/>
  <c r="G598" i="11" l="1"/>
  <c r="G599" i="11" l="1"/>
  <c r="G600" i="11" l="1"/>
  <c r="G601" i="11" l="1"/>
  <c r="G602" i="11" l="1"/>
  <c r="G603" i="11" l="1"/>
  <c r="G604" i="11" l="1"/>
  <c r="G605" i="11" l="1"/>
  <c r="G606" i="11" l="1"/>
  <c r="G607" i="11" l="1"/>
  <c r="G608" i="11" l="1"/>
  <c r="G609" i="11" l="1"/>
  <c r="G610" i="11" l="1"/>
  <c r="G611" i="11" l="1"/>
  <c r="G612" i="11" l="1"/>
  <c r="G613" i="11" l="1"/>
  <c r="G614" i="11" l="1"/>
  <c r="G615" i="11" l="1"/>
  <c r="G616" i="11" l="1"/>
  <c r="G617" i="11" l="1"/>
  <c r="G618" i="11" l="1"/>
  <c r="G619" i="11" l="1"/>
  <c r="G620" i="11" l="1"/>
  <c r="G621" i="11" l="1"/>
  <c r="G622" i="11" l="1"/>
  <c r="G623" i="11" l="1"/>
  <c r="G630" i="11" l="1"/>
  <c r="G631" i="11" l="1"/>
  <c r="G632" i="11" l="1"/>
  <c r="G634" i="11" l="1"/>
  <c r="G633" i="11"/>
  <c r="G635" i="11" l="1"/>
  <c r="G636" i="11" l="1"/>
  <c r="G637" i="11" l="1"/>
  <c r="G638" i="11" l="1"/>
  <c r="G639" i="11" l="1"/>
  <c r="G640" i="11" l="1"/>
  <c r="G641" i="11" l="1"/>
  <c r="G642" i="11" l="1"/>
  <c r="G643" i="11" l="1"/>
  <c r="G644" i="11" l="1"/>
  <c r="G645" i="11" l="1"/>
  <c r="G646" i="11" l="1"/>
  <c r="G647" i="11" l="1"/>
  <c r="G648" i="11" l="1"/>
  <c r="G649" i="11" l="1"/>
  <c r="G650" i="11" l="1"/>
  <c r="G651" i="11" l="1"/>
  <c r="G652" i="11" l="1"/>
  <c r="G653" i="11" l="1"/>
  <c r="G654" i="11" l="1"/>
  <c r="G655" i="11" l="1"/>
  <c r="G656" i="11" l="1"/>
  <c r="G657" i="11" l="1"/>
  <c r="G658" i="11" l="1"/>
  <c r="G659" i="11" l="1"/>
  <c r="G660" i="11" l="1"/>
  <c r="G661" i="11" l="1"/>
  <c r="G662" i="11" l="1"/>
  <c r="G663" i="11" l="1"/>
  <c r="G664" i="11" l="1"/>
  <c r="G665" i="11" l="1"/>
  <c r="G666" i="11" l="1"/>
  <c r="G667" i="11" l="1"/>
  <c r="G668" i="11" l="1"/>
  <c r="G669" i="11" l="1"/>
  <c r="G671" i="11" l="1"/>
  <c r="G670" i="11"/>
  <c r="G672" i="11" l="1"/>
  <c r="G673" i="11" l="1"/>
  <c r="G674" i="11" l="1"/>
  <c r="G675" i="11" l="1"/>
  <c r="G676" i="11" l="1"/>
  <c r="G677" i="11" l="1"/>
  <c r="G678" i="11" l="1"/>
  <c r="G679" i="11" l="1"/>
  <c r="G680" i="11" l="1"/>
  <c r="G681" i="11" l="1"/>
  <c r="G682" i="11" l="1"/>
  <c r="G683" i="11" l="1"/>
  <c r="G684" i="11" l="1"/>
  <c r="G685" i="11" l="1"/>
  <c r="G686" i="11" l="1"/>
  <c r="G687" i="11" l="1"/>
  <c r="G688" i="11" l="1"/>
  <c r="G689" i="11" l="1"/>
  <c r="G690" i="11" l="1"/>
  <c r="G691" i="11" l="1"/>
  <c r="G692" i="11" l="1"/>
  <c r="G693" i="11" l="1"/>
  <c r="G694" i="11" l="1"/>
  <c r="G695" i="11" l="1"/>
  <c r="G696" i="11" l="1"/>
  <c r="G697" i="11" l="1"/>
  <c r="G698" i="11" l="1"/>
  <c r="G699" i="11" l="1"/>
  <c r="G700" i="11" l="1"/>
  <c r="G701" i="11" l="1"/>
  <c r="G702" i="11" l="1"/>
  <c r="G703" i="11" l="1"/>
  <c r="G704" i="11" l="1"/>
  <c r="G705" i="11" l="1"/>
  <c r="G706" i="11" l="1"/>
  <c r="G707" i="11" l="1"/>
  <c r="G708" i="11" l="1"/>
  <c r="G709" i="11" l="1"/>
  <c r="G710" i="11" l="1"/>
  <c r="G711" i="11" l="1"/>
  <c r="G712" i="11" l="1"/>
  <c r="G713" i="11" l="1"/>
  <c r="G714" i="11" l="1"/>
  <c r="G715" i="11" l="1"/>
  <c r="G716" i="11" l="1"/>
  <c r="G717" i="11" l="1"/>
  <c r="G718" i="11" l="1"/>
  <c r="G719" i="11" l="1"/>
  <c r="G720" i="11" l="1"/>
  <c r="G721" i="11" l="1"/>
  <c r="G722" i="11" l="1"/>
  <c r="G723" i="11" l="1"/>
  <c r="G724" i="11" l="1"/>
  <c r="G725" i="11" l="1"/>
  <c r="G726" i="11" l="1"/>
  <c r="G727" i="11" l="1"/>
  <c r="G728" i="11" l="1"/>
  <c r="G729" i="11" l="1"/>
  <c r="G730" i="11" l="1"/>
  <c r="G731" i="11" l="1"/>
  <c r="G732" i="11" l="1"/>
  <c r="G733" i="11" l="1"/>
  <c r="G734" i="11" l="1"/>
  <c r="G735" i="11" l="1"/>
  <c r="G736" i="11" l="1"/>
  <c r="G737" i="11" l="1"/>
  <c r="G738" i="11" l="1"/>
  <c r="G739" i="11" l="1"/>
  <c r="G740" i="11" l="1"/>
  <c r="G741" i="11" l="1"/>
  <c r="G742" i="11" l="1"/>
  <c r="G743" i="11" l="1"/>
  <c r="G744" i="11" l="1"/>
  <c r="G745" i="11" l="1"/>
  <c r="G746" i="11" l="1"/>
  <c r="G747" i="11" l="1"/>
  <c r="G748" i="11" l="1"/>
  <c r="G749" i="11" l="1"/>
  <c r="G750" i="11" l="1"/>
  <c r="G751" i="11" l="1"/>
  <c r="G752" i="11" l="1"/>
  <c r="G753" i="11" l="1"/>
  <c r="G754" i="11" l="1"/>
  <c r="G755" i="11" l="1"/>
  <c r="G756" i="11" l="1"/>
  <c r="G757" i="11" l="1"/>
  <c r="G758" i="11" l="1"/>
  <c r="G759" i="11" l="1"/>
  <c r="G760" i="11" l="1"/>
  <c r="G761" i="11" l="1"/>
  <c r="G762" i="11" l="1"/>
  <c r="G763" i="11" l="1"/>
  <c r="G764" i="11" l="1"/>
  <c r="G766" i="11" l="1"/>
  <c r="G765" i="11"/>
  <c r="G767" i="11" l="1"/>
  <c r="G768" i="11" l="1"/>
  <c r="G769" i="11" l="1"/>
  <c r="G770" i="11" l="1"/>
  <c r="G771" i="11" l="1"/>
  <c r="G772" i="11" l="1"/>
  <c r="G773" i="11" l="1"/>
  <c r="G774" i="11" l="1"/>
  <c r="G775" i="11" l="1"/>
  <c r="G776" i="11" l="1"/>
  <c r="G777" i="11" l="1"/>
  <c r="G778" i="11" l="1"/>
  <c r="G779" i="11" l="1"/>
  <c r="G780" i="11" l="1"/>
  <c r="G781" i="11" l="1"/>
  <c r="G782" i="11" l="1"/>
  <c r="G783" i="11" l="1"/>
  <c r="G784" i="11" l="1"/>
  <c r="G785" i="11" l="1"/>
  <c r="G786" i="11" l="1"/>
  <c r="G787" i="11" l="1"/>
  <c r="G788" i="11" l="1"/>
  <c r="G789" i="11" l="1"/>
  <c r="G790" i="11" l="1"/>
  <c r="G791" i="11" l="1"/>
  <c r="G792" i="11" l="1"/>
  <c r="G793" i="11" l="1"/>
  <c r="G794" i="11" l="1"/>
  <c r="G795" i="11" l="1"/>
  <c r="G796" i="11" l="1"/>
  <c r="G797" i="11" l="1"/>
  <c r="G798" i="11" l="1"/>
  <c r="G799" i="11" l="1"/>
  <c r="G800" i="11" l="1"/>
  <c r="G801" i="11" l="1"/>
  <c r="G802" i="11" l="1"/>
  <c r="G803" i="11" l="1"/>
  <c r="G804" i="11" l="1"/>
  <c r="G805" i="11" l="1"/>
  <c r="G806" i="11" l="1"/>
  <c r="G807" i="11" l="1"/>
  <c r="G808" i="11" l="1"/>
  <c r="G809" i="11" l="1"/>
  <c r="G810" i="11" l="1"/>
  <c r="G811" i="11" l="1"/>
  <c r="G812" i="11" l="1"/>
  <c r="G814" i="11" l="1"/>
  <c r="G813" i="11"/>
  <c r="G815" i="11" l="1"/>
  <c r="G816" i="11" l="1"/>
  <c r="G817" i="11" l="1"/>
  <c r="G818" i="11" l="1"/>
  <c r="G819" i="11" l="1"/>
  <c r="G820" i="11" l="1"/>
  <c r="G821" i="11" l="1"/>
  <c r="G822" i="11" l="1"/>
  <c r="G823" i="11" l="1"/>
  <c r="G824" i="11" l="1"/>
  <c r="G825" i="11" l="1"/>
  <c r="G826" i="11" l="1"/>
  <c r="G827" i="11" l="1"/>
  <c r="G828" i="11" l="1"/>
  <c r="G829" i="11" l="1"/>
  <c r="G830" i="11" l="1"/>
  <c r="G831" i="11" l="1"/>
  <c r="G832" i="11" l="1"/>
  <c r="G833" i="11" l="1"/>
  <c r="G834" i="11" l="1"/>
  <c r="G835" i="11" l="1"/>
  <c r="G836" i="11" l="1"/>
  <c r="G837" i="11" l="1"/>
  <c r="G838" i="11" l="1"/>
  <c r="G839" i="11" l="1"/>
  <c r="G840" i="11" l="1"/>
  <c r="G842" i="11" l="1"/>
  <c r="G843" i="11" l="1"/>
  <c r="G844" i="11" l="1"/>
  <c r="G845" i="11" l="1"/>
  <c r="G846" i="11" l="1"/>
  <c r="G847" i="11" l="1"/>
  <c r="G848" i="11" l="1"/>
  <c r="G849" i="11" l="1"/>
  <c r="G850" i="11" l="1"/>
  <c r="G851" i="11" l="1"/>
  <c r="G852" i="11" l="1"/>
  <c r="G853" i="11" l="1"/>
  <c r="G854" i="11" l="1"/>
  <c r="G855" i="11" l="1"/>
  <c r="G856" i="11" l="1"/>
  <c r="G857" i="11" l="1"/>
  <c r="G858" i="11" l="1"/>
  <c r="G859" i="11" l="1"/>
  <c r="G860" i="11" l="1"/>
  <c r="G861" i="11" l="1"/>
  <c r="G862" i="11" l="1"/>
  <c r="G863" i="11" l="1"/>
  <c r="G864" i="11" l="1"/>
  <c r="G865" i="11" l="1"/>
  <c r="G866" i="11" l="1"/>
  <c r="G867" i="11" l="1"/>
  <c r="G868" i="11" l="1"/>
  <c r="G869" i="11" l="1"/>
  <c r="G870" i="11" l="1"/>
  <c r="G878" i="11" l="1"/>
  <c r="G879" i="11" l="1"/>
  <c r="G880" i="11" l="1"/>
  <c r="G881" i="11" l="1"/>
  <c r="G882" i="11" l="1"/>
  <c r="G883" i="11" l="1"/>
  <c r="G884" i="11" l="1"/>
  <c r="G885" i="11" l="1"/>
  <c r="G886" i="11" l="1"/>
  <c r="G887" i="11" l="1"/>
  <c r="G888" i="11" l="1"/>
  <c r="G889" i="11" l="1"/>
  <c r="G891" i="11" l="1"/>
  <c r="G890" i="11"/>
  <c r="G892" i="11" l="1"/>
  <c r="G893" i="11" l="1"/>
  <c r="G894" i="11" l="1"/>
  <c r="G896" i="11" l="1"/>
  <c r="G895" i="11"/>
  <c r="G897" i="11" l="1"/>
  <c r="G898" i="11" l="1"/>
  <c r="G899" i="11" l="1"/>
  <c r="G900" i="11" l="1"/>
  <c r="G901" i="11" l="1"/>
  <c r="G902" i="11" l="1"/>
  <c r="G903" i="11" l="1"/>
  <c r="G904" i="11" l="1"/>
  <c r="G905" i="11" l="1"/>
  <c r="G906" i="11" l="1"/>
  <c r="G907" i="11" l="1"/>
  <c r="G908" i="11" l="1"/>
  <c r="G909" i="11" l="1"/>
  <c r="G910" i="11" l="1"/>
  <c r="G911" i="11" l="1"/>
  <c r="G912" i="11" l="1"/>
  <c r="G913" i="11" l="1"/>
  <c r="G914" i="11" l="1"/>
  <c r="G915" i="11" l="1"/>
  <c r="G916" i="11" l="1"/>
  <c r="G917" i="11" l="1"/>
  <c r="G918" i="11" l="1"/>
  <c r="G919" i="11" l="1"/>
  <c r="G920" i="11" l="1"/>
  <c r="G921" i="11" l="1"/>
  <c r="G922" i="11" l="1"/>
  <c r="G923" i="11" l="1"/>
  <c r="G924" i="11" l="1"/>
  <c r="G925" i="11" l="1"/>
  <c r="G926" i="11" l="1"/>
  <c r="G927" i="11" l="1"/>
  <c r="G928" i="11" l="1"/>
  <c r="G929" i="11" l="1"/>
  <c r="G930" i="11" l="1"/>
  <c r="G931" i="11" l="1"/>
  <c r="G932" i="11" l="1"/>
  <c r="G933" i="11" l="1"/>
  <c r="G934" i="11" l="1"/>
  <c r="G935" i="11" l="1"/>
  <c r="G936" i="11" l="1"/>
  <c r="G937" i="11" l="1"/>
  <c r="G938" i="11" l="1"/>
  <c r="G939" i="11" l="1"/>
  <c r="G940" i="11" l="1"/>
  <c r="G941" i="11" l="1"/>
  <c r="G942" i="11" l="1"/>
  <c r="G943" i="11" l="1"/>
  <c r="G944" i="11" l="1"/>
  <c r="G945" i="11" l="1"/>
  <c r="G946" i="11" l="1"/>
  <c r="G947" i="11" l="1"/>
  <c r="G948" i="11" l="1"/>
  <c r="G949" i="11" l="1"/>
  <c r="G950" i="11" l="1"/>
  <c r="G951" i="11" l="1"/>
  <c r="G952" i="11" l="1"/>
  <c r="G953" i="11" l="1"/>
  <c r="G954" i="11" l="1"/>
  <c r="G955" i="11" l="1"/>
  <c r="G956" i="11" l="1"/>
  <c r="G957" i="11" l="1"/>
  <c r="G958" i="11" l="1"/>
  <c r="G959" i="11" l="1"/>
  <c r="G960" i="11" l="1"/>
  <c r="G961" i="11" l="1"/>
  <c r="G962" i="11" l="1"/>
  <c r="G963" i="11" l="1"/>
  <c r="G964" i="11" l="1"/>
  <c r="G965" i="11" l="1"/>
  <c r="G966" i="11" l="1"/>
  <c r="G967" i="11" l="1"/>
  <c r="G968" i="11" l="1"/>
  <c r="G969" i="11" l="1"/>
  <c r="G970" i="11" l="1"/>
  <c r="G971" i="11" l="1"/>
  <c r="G972" i="11" l="1"/>
  <c r="G973" i="11" l="1"/>
  <c r="G974" i="11" l="1"/>
  <c r="G975" i="11" l="1"/>
  <c r="G980" i="11" l="1"/>
  <c r="G976" i="11"/>
  <c r="G979" i="11" l="1"/>
  <c r="G978" i="11"/>
  <c r="G981" i="11"/>
  <c r="G982" i="11" l="1"/>
  <c r="G983" i="11" l="1"/>
  <c r="G984" i="11" l="1"/>
  <c r="G985" i="11" l="1"/>
  <c r="G986" i="11" l="1"/>
  <c r="G987" i="11" l="1"/>
  <c r="G988" i="11" l="1"/>
  <c r="G989" i="11" l="1"/>
  <c r="G990" i="11" l="1"/>
  <c r="G991" i="11" l="1"/>
  <c r="G992" i="11" l="1"/>
  <c r="G995" i="11" l="1"/>
  <c r="G994" i="11"/>
  <c r="G993" i="11"/>
  <c r="G996" i="11" l="1"/>
  <c r="G997" i="11" l="1"/>
  <c r="G998" i="11" l="1"/>
  <c r="G1001" i="11" l="1"/>
  <c r="G1000" i="11"/>
  <c r="G999" i="11"/>
  <c r="G1002" i="11" l="1"/>
  <c r="G1003" i="11" l="1"/>
  <c r="G1004" i="11" l="1"/>
  <c r="G1005" i="11" l="1"/>
  <c r="G1006" i="11" l="1"/>
  <c r="G1008" i="11" l="1"/>
  <c r="G1007" i="11"/>
  <c r="G1009" i="11" l="1"/>
  <c r="G1010" i="11" l="1"/>
  <c r="G1011" i="11" l="1"/>
  <c r="G1012" i="11" l="1"/>
  <c r="G1013" i="11" l="1"/>
  <c r="G1014" i="11" l="1"/>
  <c r="D45" i="1" l="1"/>
  <c r="P152" i="10" l="1"/>
  <c r="P153" i="10" s="1"/>
  <c r="P154" i="10" s="1"/>
  <c r="P155" i="10" s="1"/>
  <c r="P156" i="10" s="1"/>
  <c r="P157" i="10" s="1"/>
  <c r="P158" i="10" s="1"/>
  <c r="P159" i="10" s="1"/>
  <c r="P160" i="10" s="1"/>
  <c r="P161" i="10" s="1"/>
  <c r="P162" i="10" s="1"/>
  <c r="P163" i="10" s="1"/>
  <c r="P164" i="10" s="1"/>
  <c r="P165" i="10" s="1"/>
  <c r="P166" i="10" s="1"/>
  <c r="P167" i="10" s="1"/>
  <c r="P185" i="10"/>
  <c r="P186" i="10" s="1"/>
  <c r="P187" i="10" s="1"/>
  <c r="P203" i="10"/>
  <c r="P204" i="10" s="1"/>
  <c r="P205" i="10" s="1"/>
  <c r="P206" i="10" s="1"/>
  <c r="P207" i="10" s="1"/>
  <c r="P208" i="10" s="1"/>
  <c r="P209" i="10" s="1"/>
  <c r="P210" i="10" s="1"/>
  <c r="P211" i="10" s="1"/>
  <c r="P212" i="10" s="1"/>
  <c r="P213" i="10" s="1"/>
  <c r="P214" i="10" s="1"/>
  <c r="P215" i="10" s="1"/>
  <c r="P216" i="10" s="1"/>
  <c r="P217" i="10" s="1"/>
  <c r="P218" i="10" s="1"/>
  <c r="P128" i="10"/>
  <c r="P129" i="10" s="1"/>
  <c r="P130" i="10" s="1"/>
  <c r="P131" i="10" s="1"/>
  <c r="P132" i="10" s="1"/>
  <c r="P133" i="10" s="1"/>
  <c r="P134" i="10" s="1"/>
  <c r="P135" i="10" s="1"/>
  <c r="P136" i="10" s="1"/>
  <c r="P137" i="10" s="1"/>
  <c r="P138" i="10" s="1"/>
  <c r="P139" i="10" s="1"/>
  <c r="P140" i="10" s="1"/>
  <c r="P141" i="10" s="1"/>
  <c r="P142" i="10" s="1"/>
  <c r="P143" i="10" s="1"/>
  <c r="P260" i="10"/>
  <c r="P261" i="10" s="1"/>
  <c r="P262" i="10" s="1"/>
  <c r="P176" i="10"/>
  <c r="P177" i="10" s="1"/>
  <c r="P178" i="10" s="1"/>
  <c r="P179" i="10" s="1"/>
  <c r="P180" i="10" s="1"/>
  <c r="P181" i="10" s="1"/>
  <c r="P182" i="10" s="1"/>
  <c r="P183" i="10" s="1"/>
  <c r="P184" i="10" s="1"/>
  <c r="P251" i="10"/>
  <c r="P252" i="10" s="1"/>
  <c r="P253" i="10" s="1"/>
  <c r="P254" i="10" s="1"/>
  <c r="P255" i="10" s="1"/>
  <c r="P256" i="10" s="1"/>
  <c r="P257" i="10" s="1"/>
  <c r="P258" i="10" s="1"/>
  <c r="P259" i="10" s="1"/>
  <c r="P227" i="10"/>
  <c r="P228" i="10" s="1"/>
  <c r="P229" i="10" s="1"/>
  <c r="P230" i="10" s="1"/>
  <c r="P231" i="10" s="1"/>
  <c r="P232" i="10" s="1"/>
  <c r="P233" i="10" s="1"/>
  <c r="P234" i="10" s="1"/>
  <c r="P235" i="10" s="1"/>
  <c r="P236" i="10" s="1"/>
  <c r="P237" i="10" s="1"/>
  <c r="P238" i="10" s="1"/>
  <c r="P239" i="10" s="1"/>
  <c r="P240" i="10" s="1"/>
  <c r="P241" i="10" s="1"/>
  <c r="P242" i="10" s="1"/>
  <c r="P33" i="10"/>
  <c r="P34" i="10" s="1"/>
  <c r="P35" i="10" s="1"/>
  <c r="P36" i="10" s="1"/>
  <c r="P37" i="10" s="1"/>
  <c r="P38" i="10" s="1"/>
  <c r="P39" i="10" s="1"/>
  <c r="P40" i="10" s="1"/>
  <c r="P41" i="10" s="1"/>
  <c r="P42" i="10" s="1"/>
  <c r="P43" i="10" s="1"/>
  <c r="P44" i="10" s="1"/>
  <c r="P45" i="10" s="1"/>
  <c r="P46" i="10" s="1"/>
  <c r="P47" i="10" s="1"/>
  <c r="P48" i="10" s="1"/>
  <c r="P17" i="10"/>
  <c r="P18" i="10" l="1"/>
  <c r="P19" i="10" s="1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91" i="10" s="1"/>
  <c r="P92" i="10" s="1"/>
  <c r="P93" i="10" s="1"/>
  <c r="P94" i="10" s="1"/>
  <c r="P95" i="10" s="1"/>
  <c r="P96" i="10" s="1"/>
  <c r="P97" i="10" s="1"/>
  <c r="P98" i="10" s="1"/>
  <c r="P99" i="10" s="1"/>
  <c r="P65" i="10"/>
  <c r="P66" i="10" s="1"/>
  <c r="P67" i="10" s="1"/>
  <c r="P68" i="10" s="1"/>
  <c r="P69" i="10" s="1"/>
  <c r="P70" i="10" s="1"/>
  <c r="P71" i="10" s="1"/>
  <c r="P72" i="10" s="1"/>
  <c r="P73" i="10" s="1"/>
  <c r="P74" i="10" s="1"/>
  <c r="P75" i="10" s="1"/>
  <c r="P76" i="10" s="1"/>
  <c r="P77" i="10" s="1"/>
  <c r="P78" i="10" s="1"/>
  <c r="P79" i="10" s="1"/>
  <c r="P80" i="10" s="1"/>
  <c r="P109" i="10" l="1"/>
  <c r="P110" i="10" s="1"/>
  <c r="P111" i="10" s="1"/>
  <c r="P112" i="10" s="1"/>
  <c r="P100" i="10"/>
  <c r="P101" i="10" s="1"/>
  <c r="P102" i="10" s="1"/>
  <c r="P103" i="10" s="1"/>
  <c r="P104" i="10" s="1"/>
  <c r="P105" i="10" s="1"/>
  <c r="P106" i="10" s="1"/>
  <c r="P107" i="10" s="1"/>
  <c r="P108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ŠIFRU organa, Na primer 10520 za Ministarstvo finansija)
</t>
        </r>
      </text>
    </comment>
    <comment ref="B6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Naziv organa se automatski učitava nakon upisivanja organizacine šifre</t>
        </r>
      </text>
    </comment>
    <comment ref="B8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Iz padajućeg menija izabrati odgovarajući naziv akta</t>
        </r>
      </text>
    </comment>
    <comment ref="D16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
</t>
        </r>
      </text>
    </comment>
    <comment ref="E16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18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23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B25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
 </t>
        </r>
      </text>
    </comment>
    <comment ref="C25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</t>
        </r>
      </text>
    </comment>
    <comment ref="D25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</t>
        </r>
      </text>
    </comment>
    <comment ref="E25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</t>
        </r>
      </text>
    </comment>
    <comment ref="B26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C26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D26" authorId="0" shapeId="0" xr:uid="{00000000-0006-0000-0000-00000E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E26" authorId="0" shapeId="0" xr:uid="{00000000-0006-0000-0000-00000F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D30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31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32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33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36" authorId="0" shapeId="0" xr:uid="{00000000-0006-0000-0000-00001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D37" authorId="0" shapeId="0" xr:uid="{00000000-0006-0000-0000-00001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Opšte pravilo je da se efekti računaju u odnosu na prethodnu godinu, a ne u odnosu na početnu</t>
        </r>
      </text>
    </comment>
    <comment ref="C43" authorId="0" shapeId="0" xr:uid="{00000000-0006-0000-0000-00001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kao tekst. Na primer 0101, ili 2301 i sl.</t>
        </r>
      </text>
    </comment>
    <comment ref="C45" authorId="0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kao tekst. Na primer 0001, ili 4001 i sl.</t>
        </r>
      </text>
    </comment>
    <comment ref="D45" authorId="0" shapeId="0" xr:uid="{00000000-0006-0000-0000-000018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Da bi se učitao naziv projekta morate upisati šifru programa i projekta)</t>
        </r>
      </text>
    </comment>
    <comment ref="E48" authorId="0" shapeId="0" xr:uid="{00000000-0006-0000-0000-000019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Unose se procenjeni iznosi za navedeni projekat. Ukoliko se efekti odnose na više programa/projekata, popunjava se nova tabela-tabele za svaki projekat posebno.</t>
        </r>
      </text>
    </comment>
    <comment ref="G48" authorId="0" shapeId="0" xr:uid="{00000000-0006-0000-0000-00001A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Unose se procenjeni iznosi za navedeni projekat. Ukoliko se efekti odnose na više programa/projekata, popunjava se nova tabela-tabele za svaki projekat posebno.</t>
        </r>
      </text>
    </comment>
    <comment ref="I48" authorId="0" shapeId="0" xr:uid="{00000000-0006-0000-0000-00001B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Unose se procenjeni iznosi za navedeni projekat. Ukoliko se efekti odnose na više programa/projekata, popunjava se nova tabela-tabele za svaki projekat posebno.</t>
        </r>
      </text>
    </comment>
    <comment ref="B108" authorId="0" shapeId="0" xr:uid="{00000000-0006-0000-0000-00001C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Уколико сте изабрали " Остало" - у реду испод  упишите о којој врсти промене је реч.</t>
        </r>
      </text>
    </comment>
    <comment ref="C108" authorId="0" shapeId="0" xr:uid="{00000000-0006-0000-0000-00001D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Из падајућег менија одабрати:"ДА" ако је елемент коришћен, некоришћене елементе обележити са: "НЕ"
</t>
        </r>
      </text>
    </comment>
    <comment ref="D108" authorId="0" shapeId="0" xr:uid="{00000000-0006-0000-0000-00001E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Из падајућег менија изабрати: "Једнократна" односно "Вишекратна" промена</t>
        </r>
      </text>
    </comment>
    <comment ref="E111" authorId="0" shapeId="0" xr:uid="{00000000-0006-0000-0000-00001F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0 (nulu)
</t>
        </r>
      </text>
    </comment>
    <comment ref="F111" authorId="0" shapeId="0" xr:uid="{00000000-0006-0000-0000-000020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12" authorId="0" shapeId="0" xr:uid="{00000000-0006-0000-0000-00002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postojeći 
broj zaposlenih</t>
        </r>
      </text>
    </comment>
    <comment ref="F112" authorId="0" shapeId="0" xr:uid="{00000000-0006-0000-0000-00002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promena u broju zaposlenih u odnosu na prethodnu godinu</t>
        </r>
      </text>
    </comment>
    <comment ref="G112" authorId="0" shapeId="0" xr:uid="{00000000-0006-0000-0000-00002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promena u broju zaposlenih u odnosu na prethodnu godinu</t>
        </r>
      </text>
    </comment>
    <comment ref="H112" authorId="0" shapeId="0" xr:uid="{00000000-0006-0000-0000-00002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promena u broju zaposlenih u odnosu na prethodnu godinu</t>
        </r>
      </text>
    </comment>
    <comment ref="E113" authorId="0" shapeId="0" xr:uid="{00000000-0006-0000-0000-00002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F113" authorId="0" shapeId="0" xr:uid="{00000000-0006-0000-0000-00002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13" authorId="0" shapeId="0" xr:uid="{00000000-0006-0000-0000-000027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13" authorId="0" shapeId="0" xr:uid="{00000000-0006-0000-0000-000028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15" authorId="0" shapeId="0" xr:uid="{00000000-0006-0000-0000-000029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0 (nulu)
</t>
        </r>
      </text>
    </comment>
    <comment ref="F115" authorId="0" shapeId="0" xr:uid="{00000000-0006-0000-0000-00002A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15" authorId="0" shapeId="0" xr:uid="{00000000-0006-0000-0000-00002B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15" authorId="0" shapeId="0" xr:uid="{00000000-0006-0000-0000-00002C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16" authorId="0" shapeId="0" xr:uid="{00000000-0006-0000-0000-00002D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postojeći broj korisnika
</t>
        </r>
      </text>
    </comment>
    <comment ref="F116" authorId="0" shapeId="0" xr:uid="{00000000-0006-0000-0000-00002E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očekivani iznos promene u broju korisnika u odnosu na prethodnu godinu</t>
        </r>
      </text>
    </comment>
    <comment ref="G116" authorId="0" shapeId="0" xr:uid="{00000000-0006-0000-0000-00002F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očekivani iznos promene u broju korisnika u odnosu na prethodnu godinu</t>
        </r>
      </text>
    </comment>
    <comment ref="H116" authorId="0" shapeId="0" xr:uid="{00000000-0006-0000-0000-000030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očekivani iznos promene u broju korisnika u odnosu na prethodnu godinu</t>
        </r>
      </text>
    </comment>
    <comment ref="E117" authorId="0" shapeId="0" xr:uid="{00000000-0006-0000-0000-00003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Upisuje se postojeći iznos visine naknade; socijalnog davanja u 000 din.
</t>
        </r>
      </text>
    </comment>
    <comment ref="F117" authorId="0" shapeId="0" xr:uid="{00000000-0006-0000-0000-00003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17" authorId="0" shapeId="0" xr:uid="{00000000-0006-0000-0000-00003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17" authorId="0" shapeId="0" xr:uid="{00000000-0006-0000-0000-00003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18" authorId="0" shapeId="0" xr:uid="{00000000-0006-0000-0000-00003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F118" authorId="0" shapeId="0" xr:uid="{00000000-0006-0000-0000-00003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18" authorId="0" shapeId="0" xr:uid="{00000000-0006-0000-0000-000037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18" authorId="0" shapeId="0" xr:uid="{00000000-0006-0000-0000-000038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19" authorId="0" shapeId="0" xr:uid="{00000000-0006-0000-0000-000039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F119" authorId="0" shapeId="0" xr:uid="{00000000-0006-0000-0000-00003A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19" authorId="0" shapeId="0" xr:uid="{00000000-0006-0000-0000-00003B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19" authorId="0" shapeId="0" xr:uid="{00000000-0006-0000-0000-00003C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B120" authorId="0" shapeId="0" xr:uid="{00000000-0006-0000-0000-00003D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Ukoliko ste izabrali "Ostalo", detaljniji opis navedite u redu ispod</t>
        </r>
      </text>
    </comment>
    <comment ref="E121" authorId="0" shapeId="0" xr:uid="{00000000-0006-0000-0000-00003E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F121" authorId="0" shapeId="0" xr:uid="{00000000-0006-0000-0000-00003F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G121" authorId="0" shapeId="0" xr:uid="{00000000-0006-0000-0000-000040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H121" authorId="0" shapeId="0" xr:uid="{00000000-0006-0000-0000-00004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C125" authorId="0" shapeId="0" xr:uid="{00000000-0006-0000-0000-00004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Из падајућег менија изабрати: "Једнократна" односно "Вишекратна" промена</t>
        </r>
      </text>
    </comment>
    <comment ref="D127" authorId="0" shapeId="0" xr:uid="{00000000-0006-0000-0000-00004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27" authorId="0" shapeId="0" xr:uid="{00000000-0006-0000-0000-00004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F127" authorId="0" shapeId="0" xr:uid="{00000000-0006-0000-0000-00004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D128" authorId="0" shapeId="0" xr:uid="{00000000-0006-0000-0000-00004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28" authorId="0" shapeId="0" xr:uid="{00000000-0006-0000-0000-000047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F128" authorId="0" shapeId="0" xr:uid="{00000000-0006-0000-0000-000048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D129" authorId="0" shapeId="0" xr:uid="{00000000-0006-0000-0000-000049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
</t>
        </r>
      </text>
    </comment>
    <comment ref="E129" authorId="0" shapeId="0" xr:uid="{00000000-0006-0000-0000-00004A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  <comment ref="F129" authorId="0" shapeId="0" xr:uid="{00000000-0006-0000-0000-00004B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 000 дин.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9" authorId="0" shapeId="0" xr:uid="{00000000-0006-0000-0500-000001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
 </t>
        </r>
      </text>
    </comment>
    <comment ref="J10" authorId="0" shapeId="0" xr:uid="{00000000-0006-0000-0500-000002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J120" authorId="0" shapeId="0" xr:uid="{00000000-0006-0000-0500-000003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
 </t>
        </r>
      </text>
    </comment>
    <comment ref="J121" authorId="0" shapeId="0" xr:uid="{00000000-0006-0000-0500-000004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  <comment ref="J195" authorId="0" shapeId="0" xr:uid="{00000000-0006-0000-0500-000005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приходи од имовине,
 - таксе
 - новчане казне
 - приходи од продаје добара и услуга
 </t>
        </r>
      </text>
    </comment>
    <comment ref="J196" authorId="0" shapeId="0" xr:uid="{00000000-0006-0000-0500-000006000000}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Овде су садржани следећи приходи:
-  добит јавних агенција,
 - део добити јавних предузеће и дивиденде буџета</t>
        </r>
      </text>
    </comment>
  </commentList>
</comments>
</file>

<file path=xl/sharedStrings.xml><?xml version="1.0" encoding="utf-8"?>
<sst xmlns="http://schemas.openxmlformats.org/spreadsheetml/2006/main" count="6825" uniqueCount="2263">
  <si>
    <t>Закон</t>
  </si>
  <si>
    <t>Уредба</t>
  </si>
  <si>
    <t>Одлука</t>
  </si>
  <si>
    <t>Закључак</t>
  </si>
  <si>
    <t>пројекат</t>
  </si>
  <si>
    <t>план</t>
  </si>
  <si>
    <t>програм</t>
  </si>
  <si>
    <t>стратегија</t>
  </si>
  <si>
    <t>политика</t>
  </si>
  <si>
    <t>Буџетска средства</t>
  </si>
  <si>
    <t xml:space="preserve">Остали извори </t>
  </si>
  <si>
    <t>81 - Примања од продаје основних средстава</t>
  </si>
  <si>
    <t>82 - Примања од продаје залиха</t>
  </si>
  <si>
    <t xml:space="preserve">83 - Примања од продаје драгоцености </t>
  </si>
  <si>
    <t>84 - Примања од продаје природне имовине</t>
  </si>
  <si>
    <t>41 - Расходи за запослене</t>
  </si>
  <si>
    <t>42 - Коришћење услуга и роба</t>
  </si>
  <si>
    <t>44 - Отплата камата и пратећи трошкови задуживања</t>
  </si>
  <si>
    <t>46 - Донације, дотације и трансфери</t>
  </si>
  <si>
    <t>47 - Социјално осигурање и социјална заштита</t>
  </si>
  <si>
    <t xml:space="preserve">48 - Остали расходи </t>
  </si>
  <si>
    <t>49 - Административни трансфери из буџета, од директних буџетских корисника индиректним буџетским корисницима или између буџетских корисника на истом нивоу и средства резерве</t>
  </si>
  <si>
    <t>51 - Основна средства</t>
  </si>
  <si>
    <t>52 - Залихе</t>
  </si>
  <si>
    <t xml:space="preserve">53 - Драгоцености </t>
  </si>
  <si>
    <t>55 - Нефинансијска имовина која се финансира из средстава за реализацију националног инвестиционог плана</t>
  </si>
  <si>
    <t>54 - Природна имовина</t>
  </si>
  <si>
    <t>Назив</t>
  </si>
  <si>
    <t>остало</t>
  </si>
  <si>
    <t>Мере</t>
  </si>
  <si>
    <t>Предлог акта</t>
  </si>
  <si>
    <t>Име и презиме</t>
  </si>
  <si>
    <t xml:space="preserve">Телефон </t>
  </si>
  <si>
    <t>Печат и потпис одговорне особе</t>
  </si>
  <si>
    <t>Опис и услови</t>
  </si>
  <si>
    <t>Гаранције</t>
  </si>
  <si>
    <t>Остало</t>
  </si>
  <si>
    <t>Корисник</t>
  </si>
  <si>
    <t>Свега класа 4:</t>
  </si>
  <si>
    <t>Свега класа 8:</t>
  </si>
  <si>
    <t>Свега класа 5:</t>
  </si>
  <si>
    <t xml:space="preserve">411 Плате, додаци и накнаде запослених </t>
  </si>
  <si>
    <t>412 Социјални доприноси на терет послодавца</t>
  </si>
  <si>
    <t xml:space="preserve">45 - Субвенције </t>
  </si>
  <si>
    <t>62 - Набавка финансијске имовине</t>
  </si>
  <si>
    <t xml:space="preserve">Буџетска
 средства
</t>
  </si>
  <si>
    <t>Шифра</t>
  </si>
  <si>
    <t xml:space="preserve">    71 - Порези</t>
  </si>
  <si>
    <t xml:space="preserve">            7111- Порез на доходак грађана</t>
  </si>
  <si>
    <t xml:space="preserve">            7112- Порез на добит правних лица</t>
  </si>
  <si>
    <t xml:space="preserve">            717- Акцизе</t>
  </si>
  <si>
    <t xml:space="preserve">            Остали порески приходи</t>
  </si>
  <si>
    <t xml:space="preserve">      у чему:    </t>
  </si>
  <si>
    <t xml:space="preserve">   73 - Донације и трансфери</t>
  </si>
  <si>
    <t xml:space="preserve">   78 - Трансфери између буџетских корисника на истом нивоу</t>
  </si>
  <si>
    <t>Свега класа 9:</t>
  </si>
  <si>
    <t>Свега класа 6 (без 61):</t>
  </si>
  <si>
    <t xml:space="preserve"> - Промена прихода и примања (Класа 7, 8 и 9):</t>
  </si>
  <si>
    <t xml:space="preserve"> - Промена расхода и издатака (Класа 4, 5 и 6):</t>
  </si>
  <si>
    <t>Опис</t>
  </si>
  <si>
    <t>Организациона шифра:</t>
  </si>
  <si>
    <t>uputstvo</t>
  </si>
  <si>
    <t>Obeležiti teritoriju sa podacima</t>
  </si>
  <si>
    <t>Desni klik - izabrati Name a range - dati mu ime</t>
  </si>
  <si>
    <t>Otići u željenu ćeliju i tamo Data validation -popuniti prozor ( lista i  naziv liste "=naziv"))</t>
  </si>
  <si>
    <t>Почетно стање</t>
  </si>
  <si>
    <t>ДА</t>
  </si>
  <si>
    <t>НЕ</t>
  </si>
  <si>
    <t>Промена броја корисника кроз промену критеријума</t>
  </si>
  <si>
    <t>Промена износа накнада, социјалних давања и сл.</t>
  </si>
  <si>
    <t>Нови програми, пројекти и програмске активности</t>
  </si>
  <si>
    <t>Врста промене</t>
  </si>
  <si>
    <t>Промена пореске политике</t>
  </si>
  <si>
    <t xml:space="preserve">    91 - Примања од задуживања</t>
  </si>
  <si>
    <t xml:space="preserve">    92 - Примања од продаје домаће финансијске имовине</t>
  </si>
  <si>
    <t>OrgId-Reb-2014</t>
  </si>
  <si>
    <t>R-osnovica za 2015</t>
  </si>
  <si>
    <t>G-osnovica za 2016</t>
  </si>
  <si>
    <t>naziv org - reb 2014</t>
  </si>
  <si>
    <t>ПРЕДСЕДНИК РЕПУБЛИКЕ</t>
  </si>
  <si>
    <t>3.8</t>
  </si>
  <si>
    <t>ГЕНЕРАЛНИ СЕКРЕТАРИЈАТ ВЛАДЕ</t>
  </si>
  <si>
    <t>3.9</t>
  </si>
  <si>
    <t>КАНЦЕЛАРИЈА ЗА САРАДЊУ С МЕДИЈИМА</t>
  </si>
  <si>
    <t>ЦЕНТАР ЗА РАЗМИНИРАЊЕ</t>
  </si>
  <si>
    <t>3.1</t>
  </si>
  <si>
    <t>КАБИНЕТ ПРЕДСЕДНИКА ВЛАДЕ</t>
  </si>
  <si>
    <t>3.12</t>
  </si>
  <si>
    <t>СЛУЖБА ЗА УПРАВЉАЊЕ КАДРОВИМА</t>
  </si>
  <si>
    <t>3.13</t>
  </si>
  <si>
    <t>СЛУЖБА КООРДИНАЦИОНОГ ТЕЛА ВЛАДЕ РЕПУБЛИКЕ СРБИЈЕ ЗА ОПШТИНЕ ПРЕШЕВО, БУЈАНОВАЦ И МЕДВЕЂА</t>
  </si>
  <si>
    <t>3.15</t>
  </si>
  <si>
    <t>КАНЦЕЛАРИЈА САВЕТА ЗА НАЦИОНАЛНУ БЕЗБЕДНОСТ И ЗАШТИТУ ТАЈНИХ ПОДАТАКА</t>
  </si>
  <si>
    <t>3.16</t>
  </si>
  <si>
    <t>3.17</t>
  </si>
  <si>
    <t>КАНЦЕЛАРИЈА ЗА РЕВИЗИЈУ СИСТЕМА УПРАВЉАЊА СРЕДСТВИМА ЕВРОПСКЕ УНИЈЕ</t>
  </si>
  <si>
    <t>3.18</t>
  </si>
  <si>
    <t>КАНЦЕЛАРИЈА ЗА КОСОВО И МЕТОХИЈУ</t>
  </si>
  <si>
    <t>3.19</t>
  </si>
  <si>
    <t>КАНЦЕЛАРИЈА ЗА ЉУДСКА И МАЊИНСКА ПРАВА</t>
  </si>
  <si>
    <t>17.2</t>
  </si>
  <si>
    <t>3.4</t>
  </si>
  <si>
    <t>3.6</t>
  </si>
  <si>
    <t>22.1</t>
  </si>
  <si>
    <t>УПРАВА ЗА ИЗВРШЕЊЕ КРИВИЧНИХ САНКЦИЈА</t>
  </si>
  <si>
    <t>22.2</t>
  </si>
  <si>
    <t>ДИРЕКЦИЈА ЗА УПРАВЉАЊЕ ОДУЗЕТОМ ИМОВИНОМ</t>
  </si>
  <si>
    <t>ПРАВОСУДНА АКАДЕМИЈА</t>
  </si>
  <si>
    <t>МИНИСТАРСТВО ПРАВДЕ</t>
  </si>
  <si>
    <t>УПРАВА ЗА САРАДЊУ С ЦРКВАМА И ВЕРСКИМ ЗАЈЕДНИЦАМА</t>
  </si>
  <si>
    <t>МИНИСТАРСТВО ФИНАНСИЈА</t>
  </si>
  <si>
    <t>16.1</t>
  </si>
  <si>
    <t>УПРАВА ЦАРИНА</t>
  </si>
  <si>
    <t>16.2</t>
  </si>
  <si>
    <t>ПОРЕСКА УПРАВА</t>
  </si>
  <si>
    <t>16.3</t>
  </si>
  <si>
    <t>УПРАВА ЗА ТРЕЗОР</t>
  </si>
  <si>
    <t>16.4</t>
  </si>
  <si>
    <t>УПРАВА ЗА ДУВАН</t>
  </si>
  <si>
    <t>16.5</t>
  </si>
  <si>
    <t>УПРАВА ЗА СПРЕЧАВАЊЕ ПРАЊА НОВЦА</t>
  </si>
  <si>
    <t>16.6</t>
  </si>
  <si>
    <t>УПРАВА ЗА СЛОБОДНЕ ЗОНЕ</t>
  </si>
  <si>
    <t>16.7</t>
  </si>
  <si>
    <t>УПРАВА ЗА ЈАВНИ ДУГ</t>
  </si>
  <si>
    <t>16.8</t>
  </si>
  <si>
    <t>УСТАНОВА ЗА РЕГИСТАР ОБАВЕЗНОГ СОЦИЈАЛНОГ ОСИГУРАЊА</t>
  </si>
  <si>
    <t>МИНИСТАРСТВО УНУТРАШЊИХ ПОСЛОВА</t>
  </si>
  <si>
    <t>23.4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</si>
  <si>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</si>
  <si>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</si>
  <si>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</si>
  <si>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</si>
  <si>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ПРИВРЕДЕ</t>
  </si>
  <si>
    <t>20.1</t>
  </si>
  <si>
    <t>ДИРЕКЦИЈА ЗА МЕРЕ И ДРАГОЦЕНЕ МЕТАЛЕ</t>
  </si>
  <si>
    <t>20.2</t>
  </si>
  <si>
    <t>УСТАНОВА У ОБЛАСТИ СТАНДАРДИЗАЦИЈЕ</t>
  </si>
  <si>
    <t>УСТАНОВА У ОБЛАСТИ АКРЕДИТАЦИЈЕ</t>
  </si>
  <si>
    <t>УПРАВА ЗА БРЗИ ОДГОВОР</t>
  </si>
  <si>
    <t>МИНИСТАРСТВО КУЛТУРЕ И ИНФОРМИСАЊА</t>
  </si>
  <si>
    <t>27.1</t>
  </si>
  <si>
    <t>УСТАНОВЕ КУЛТУРЕ</t>
  </si>
  <si>
    <t>МИНИСТАРСТВО ЗДРАВЉА</t>
  </si>
  <si>
    <t>25.1</t>
  </si>
  <si>
    <t>УПРАВА ЗА БИОМЕДИЦИНУ</t>
  </si>
  <si>
    <t>УПРАВА ЗА ШУМЕ</t>
  </si>
  <si>
    <t>ДИРЕКЦИЈА ЗА ЖЕЛЕЗНИЦЕ</t>
  </si>
  <si>
    <t>МИНИСТАРСТВО ЗА РАД, ЗАПОШЉАВАЊЕ, БОРАЧКА И СОЦИЈАЛНА ПИТАЊА</t>
  </si>
  <si>
    <t>УПРАВА ЗА БЕЗБЕДНОСТ И ЗДРАВЉЕ НА РАДУ</t>
  </si>
  <si>
    <t>УСТАНОВЕ ЗА ОСТВАРИВАЊЕ ПРАВА ЗАПОСЛЕНИХ ИЗ РАДНОГ ОДНОСА И САВЕТА ЗА РАЗВОЈ СОЦИЈАЛНОГ ДИЈАЛОГА</t>
  </si>
  <si>
    <t>МИНИСТАРСТВО ПРОСВЕТЕ, НАУКЕ И ТЕХНОЛОШКОГ РАЗВОЈА</t>
  </si>
  <si>
    <t>24.1</t>
  </si>
  <si>
    <t>ОСНОВНО ОБРАЗОВАЊЕ</t>
  </si>
  <si>
    <t>24.2</t>
  </si>
  <si>
    <t>СРЕДЊЕ ОБРАЗОВАЊЕ</t>
  </si>
  <si>
    <t>24.3</t>
  </si>
  <si>
    <t>УЧЕНИЧКИ СТАНДАРД</t>
  </si>
  <si>
    <t>24.4</t>
  </si>
  <si>
    <t>ВИШЕ И УНИВЕРЗИТЕТСКО ОБРАЗОВАЊЕ</t>
  </si>
  <si>
    <t>24.5</t>
  </si>
  <si>
    <t>СТУДЕНТСКИ СТАНДАРД</t>
  </si>
  <si>
    <t>24.6</t>
  </si>
  <si>
    <t>ЗАВОД ЗА УНАПРЕЂИВАЊЕ ОБРАЗОВАЊА И ВАСПИТАЊА</t>
  </si>
  <si>
    <t>24.7</t>
  </si>
  <si>
    <t>ЗАВОД ЗА ВРЕДНОВАЊЕ КВАЛИТЕТА ОБРAЗОВАЊА И ВАСПИТАЊА</t>
  </si>
  <si>
    <t>МИНИСТАРСТВО ОМЛАДИНЕ И СПОРТА</t>
  </si>
  <si>
    <t>УСТАНОВЕ У ОБЛАСТИ ФИЗИЧКЕ КУЛТУРЕ</t>
  </si>
  <si>
    <t>ФОНД ЗА МЛАДЕ ТАЛЕНТЕ</t>
  </si>
  <si>
    <t>21.1</t>
  </si>
  <si>
    <t>УПРАВА ЗА УТВРЂИВАЊЕ СПОСОБНОСТИ БРОДОВА ЗА ПЛОВИДБУ</t>
  </si>
  <si>
    <t>21.2</t>
  </si>
  <si>
    <t>21.3</t>
  </si>
  <si>
    <t>ДИРЕКЦИЈА ЗА ВОДНЕ ПУТЕВЕ</t>
  </si>
  <si>
    <t>АГЕНЦИЈА ЗА ЗАШТИТУ ЖИВОТНЕ СРЕДИНЕ</t>
  </si>
  <si>
    <t>19.1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</si>
  <si>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</si>
  <si>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</si>
  <si>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</si>
  <si>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</si>
  <si>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23.2</t>
  </si>
  <si>
    <t>УПРАВА ЗА ВЕТЕРИНУ</t>
  </si>
  <si>
    <t>23.3</t>
  </si>
  <si>
    <t>УПРАВА ЗА ЗАШТИТУ БИЉА</t>
  </si>
  <si>
    <t>НАРОДНА СКУПШТИНА</t>
  </si>
  <si>
    <t>1.1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</si>
  <si>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</si>
  <si>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</si>
  <si>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</si>
  <si>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</si>
  <si>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8.1</t>
  </si>
  <si>
    <t>РЕПУБЛИЧКО ЈАВНО ТУЖИЛАШТВО</t>
  </si>
  <si>
    <t>ДРЖАВНО ПРАВОБРАНИЛАШТВО</t>
  </si>
  <si>
    <t>6.2</t>
  </si>
  <si>
    <t>УПРАВНИ СУД</t>
  </si>
  <si>
    <t>6.5</t>
  </si>
  <si>
    <t>АПЕЛАЦИОНИ СУДОВИ</t>
  </si>
  <si>
    <t>8.2</t>
  </si>
  <si>
    <t>ТУЖИЛАШТВО ЗА РАТНЕ ЗЛОЧИНЕ</t>
  </si>
  <si>
    <t>ДРЖАВНО ВЕЋЕ ТУЖИЛАЦА</t>
  </si>
  <si>
    <t>ВИСОКИ САВЕТ СУДСТВА</t>
  </si>
  <si>
    <t>6.1</t>
  </si>
  <si>
    <t>ВРХОВНИ КАСАЦИОНИ СУД</t>
  </si>
  <si>
    <t>6.3</t>
  </si>
  <si>
    <t>ПРИВРЕДНИ АПЕЛАЦИОНИ СУД</t>
  </si>
  <si>
    <t>6.6</t>
  </si>
  <si>
    <t>ВИШИ СУДОВИ</t>
  </si>
  <si>
    <t>6.7</t>
  </si>
  <si>
    <t>ОСНОВНИ СУДОВИ</t>
  </si>
  <si>
    <t>6.8</t>
  </si>
  <si>
    <t>ПРИВРЕДНИ СУДОВИ</t>
  </si>
  <si>
    <t>8.5</t>
  </si>
  <si>
    <t>ВИША ЈАВНА ТУЖИЛАШТВА</t>
  </si>
  <si>
    <t>8.6</t>
  </si>
  <si>
    <t>ОСНОВНА ЈАВНА ТУЖИЛАШТВА</t>
  </si>
  <si>
    <t>6.4</t>
  </si>
  <si>
    <t>ПРЕКРШАЈНИ АПЕЛАЦИОНИ СУД</t>
  </si>
  <si>
    <t>6.9</t>
  </si>
  <si>
    <t>ПРЕКРШАЈНИ СУДОВИ</t>
  </si>
  <si>
    <t>8.3</t>
  </si>
  <si>
    <t>ТУЖИЛАШТВО ЗА ОРГАНИЗОВАНИ КРИМИНАЛ</t>
  </si>
  <si>
    <t>8.4</t>
  </si>
  <si>
    <t>АПЕЛАЦИОНА ЈАВНА ТУЖИЛАШТВА</t>
  </si>
  <si>
    <t>СУДОВИ</t>
  </si>
  <si>
    <t>ЈАВНА ТУЖИЛАШТВА</t>
  </si>
  <si>
    <t>РЕПУБЛИЧКИ СЕКРЕТАРИЈАТ ЗА ЈАВНЕ ПОЛИТИКЕ</t>
  </si>
  <si>
    <t>РЕПУБЛИЧКИ СЕКРЕТАРИЈАТ ЗА ЗАКОНОДАВСТВО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</si>
  <si>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</si>
  <si>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</si>
  <si>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</si>
  <si>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</si>
  <si>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</si>
  <si>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КОМЕСАРИЈАТ ЗА ИЗБЕГЛИЦЕ И МИГРАЦИЈЕ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</si>
  <si>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</si>
  <si>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</si>
  <si>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</si>
  <si>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</si>
  <si>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</si>
  <si>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</si>
  <si>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</si>
  <si>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</si>
  <si>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</si>
  <si>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</si>
  <si>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</si>
  <si>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</si>
  <si>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</si>
  <si>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</si>
  <si>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</si>
  <si>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</si>
  <si>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</si>
  <si>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</si>
  <si>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</si>
  <si>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</si>
  <si>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</si>
  <si>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</si>
  <si>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</si>
  <si>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</si>
  <si>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</si>
  <si>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</si>
  <si>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</si>
  <si>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</si>
  <si>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</si>
  <si>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</si>
  <si>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</si>
  <si>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31.1</t>
  </si>
  <si>
    <t>УСТАНОВЕ ОБРАЗОВАЊА ЗА НАЦИОНАЛНУ БЕЗБЕДНОСТ</t>
  </si>
  <si>
    <t>3.10</t>
  </si>
  <si>
    <t>СРПСКА АКАДЕМИЈА НАУКА И УМЕТНОСТИ</t>
  </si>
  <si>
    <t>3.11</t>
  </si>
  <si>
    <t>САВЕТ ЗА БОРБУ ПРОТИВ КОРУПЦИЈЕ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</si>
  <si>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</si>
  <si>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</si>
  <si>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</si>
  <si>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</si>
  <si>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</si>
  <si>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ГЕОЛОШКИ ЗАВОД СРБИЈЕ</t>
  </si>
  <si>
    <t>25.2</t>
  </si>
  <si>
    <t>БУЏЕТСКИ ФОНД ЗА ФИНАНСИРАЊЕ ЦРВЕНОГ КРСТА СРБИЈЕ</t>
  </si>
  <si>
    <t>28.1</t>
  </si>
  <si>
    <t>ИНСПЕКТОРАТ ЗА РАД</t>
  </si>
  <si>
    <t>ЗАВОД ЗА СОЦИЈАЛНО ОСИГУРАЊЕ</t>
  </si>
  <si>
    <t>28.2</t>
  </si>
  <si>
    <t>БУЏЕТСКИ ФОНД ЗА ПРОГРАМЕ ЗАШТИТЕ И УНАПРЕЂЕЊА ПОЛОЖАЈА ОСОБА СА ИНВАЛИДИТЕТОМ</t>
  </si>
  <si>
    <t>БУЏЕТСКИ ФОНД ЗА УСТАНОВЕ СОЦИЈАЛНЕ ЗАШТИТЕ</t>
  </si>
  <si>
    <t>29.1</t>
  </si>
  <si>
    <t>БУЏЕТСКИ ФОНД ЗА ФИНАНСИРАЊЕ СПОРТА</t>
  </si>
  <si>
    <t>15.1</t>
  </si>
  <si>
    <t>БУЏЕТСКИ ФОНД ЗА ВАНРЕДНЕ СИТУАЦИЈЕ</t>
  </si>
  <si>
    <t>23.1</t>
  </si>
  <si>
    <t>ФОНД ЗА ПОДСТИЦАЊЕ РАЗВОЈА ПОЉОПРИВРЕДНЕ ПРОИЗВОДЊЕ У РЕПУБЛИЦИ</t>
  </si>
  <si>
    <t>БУЏЕТСКИ ФОНД ЗА ВОДЕ РЕПУБЛИКЕ СРБИЈЕ</t>
  </si>
  <si>
    <t>БУЏЕТСКИ ФОНД ЗА ШУМЕ РЕПУБЛИКЕ СРБИЈЕ</t>
  </si>
  <si>
    <t>БУЏЕТСКИ ФОНД ЗА ПРОФЕСИОНАЛНУ РЕХАБИЛИТАЦИЈУ И ПОДСТИЦАЊЕ ЗАПОШЉАВАЊА ОСОБА СА ИНВАЛИДИТЕТОМ</t>
  </si>
  <si>
    <t>19.2</t>
  </si>
  <si>
    <t>БУЏЕТСКИ ФОНД ЗА НАЦИОНАЛНЕ МАЊИНЕ</t>
  </si>
  <si>
    <t>БУЏЕТСКИ ФОНД ЗА РАЗВОЈ ЛОВСТВА РЕПУБЛИКЕ СРБИЈЕ</t>
  </si>
  <si>
    <t>26.1</t>
  </si>
  <si>
    <t>19.3</t>
  </si>
  <si>
    <t>БУЏЕТСКИ ФОНД ЗА ПРОГРАМ ЛОКАЛНЕ САМОУПРАВЕ</t>
  </si>
  <si>
    <t>3.14</t>
  </si>
  <si>
    <t>АВИО-СЛУЖБА ВЛАДЕ</t>
  </si>
  <si>
    <t>МИНИСТАРСТВО СПОЉНИХ ПОСЛОВА</t>
  </si>
  <si>
    <t>17.1</t>
  </si>
  <si>
    <t>ДИПЛОМАТСКО-КОНЗУЛАРНА ПРЕДСТАВНИШТВА</t>
  </si>
  <si>
    <t>МИНИСТАРСТВО ОДБРАНЕ</t>
  </si>
  <si>
    <t>ЗАВОД ЗА ИНТЕЛЕКТУАЛНУ СВОЈИНУ</t>
  </si>
  <si>
    <t>3.2</t>
  </si>
  <si>
    <t>КАБИНЕТ ПРВОГ ПОТПРЕДСЕДНИКА ВЛАДЕ И МИНИСТРА СПОЉНИХ ПОСЛОВА</t>
  </si>
  <si>
    <t>3.3</t>
  </si>
  <si>
    <t>3.7</t>
  </si>
  <si>
    <t>3.20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</si>
  <si>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</si>
  <si>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3.5</t>
  </si>
  <si>
    <t>КАБИНЕТ ПОТПРЕДСЕДНИКА ВЛАДЕ И МИНИСТРА ГРАЂЕВИНАРСТВА, САОБРАЋАЈА И ИНФРАСТРУКТУРЕ</t>
  </si>
  <si>
    <t>3.21</t>
  </si>
  <si>
    <t>КАНЦЕЛАРИЈА ЗА БОРБУ ПРОТИВ ДРОГА</t>
  </si>
  <si>
    <t>30.1</t>
  </si>
  <si>
    <t>БУЏЕТСКИ ФОНД ЗА УНАПРЕЂЕЊЕ И РАЗВОЈ ОБЛАСТИ ЕЛЕКТРОНСКИХ КОМУНИКАЦИЈА И ИНФОРМАЦИОНОГ ДРУШТВА</t>
  </si>
  <si>
    <t>БУЏЕТСКИ ФОНД ЗА ЛЕЧЕЊЕ ОБОЉЕЊА, СТАЊА ИЛИ ПОВРЕДА КОЈЕ СЕ НЕ МОГУ УСПЕШНО ЛЕЧИТИ У РЕПУБЛИЦИ СРБИЈИ</t>
  </si>
  <si>
    <t>Grand Total</t>
  </si>
  <si>
    <t>Промена политике давања субвенција</t>
  </si>
  <si>
    <t>Очекивано повећање/смањење прихода и примања</t>
  </si>
  <si>
    <t>Класа 5</t>
  </si>
  <si>
    <t>Класа 4</t>
  </si>
  <si>
    <t>Класа 6</t>
  </si>
  <si>
    <t>Свега класа 7</t>
  </si>
  <si>
    <t>Класа 8</t>
  </si>
  <si>
    <t>Класа 9</t>
  </si>
  <si>
    <t>у 000 дин.</t>
  </si>
  <si>
    <t>Износ у 000 дин.</t>
  </si>
  <si>
    <t>Програм</t>
  </si>
  <si>
    <t>Функција</t>
  </si>
  <si>
    <t>Програмска активност/ пројекат</t>
  </si>
  <si>
    <t>Funkcija</t>
  </si>
  <si>
    <t>naziv funkcije</t>
  </si>
  <si>
    <t>000</t>
  </si>
  <si>
    <t>СОЦИЈАЛНА ЗАШТИТА</t>
  </si>
  <si>
    <t>010</t>
  </si>
  <si>
    <t>Болест и инвалидност</t>
  </si>
  <si>
    <t>011</t>
  </si>
  <si>
    <t>Болест</t>
  </si>
  <si>
    <t>012</t>
  </si>
  <si>
    <t>Инвалидност</t>
  </si>
  <si>
    <t>020</t>
  </si>
  <si>
    <t>Старост</t>
  </si>
  <si>
    <t>030</t>
  </si>
  <si>
    <t>Породице преминулих</t>
  </si>
  <si>
    <t>040</t>
  </si>
  <si>
    <t>Породица и деца</t>
  </si>
  <si>
    <t>050</t>
  </si>
  <si>
    <t>Незапосленост</t>
  </si>
  <si>
    <t>060</t>
  </si>
  <si>
    <t>Становање</t>
  </si>
  <si>
    <t>070</t>
  </si>
  <si>
    <t>Социјална помоћ угроженом становништву некласификована на другом месту</t>
  </si>
  <si>
    <t>080</t>
  </si>
  <si>
    <t>И&amp;Р Социјална заштита</t>
  </si>
  <si>
    <t>090</t>
  </si>
  <si>
    <t>Социјална заштита некласификована на другом месту</t>
  </si>
  <si>
    <t>100</t>
  </si>
  <si>
    <t>ОПШТЕ ЈАВНЕ УСЛУГЕ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</si>
  <si>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</si>
  <si>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</si>
  <si>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</si>
  <si>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</si>
  <si>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112</t>
  </si>
  <si>
    <t>Финансијски и фискални послови и услуге</t>
  </si>
  <si>
    <t>113</t>
  </si>
  <si>
    <t>Спољни послови</t>
  </si>
  <si>
    <t>120</t>
  </si>
  <si>
    <t>Страна економска помоћ (давање)</t>
  </si>
  <si>
    <t>121</t>
  </si>
  <si>
    <t>Економска помоћ земљама у развоју и земљама у транзицији</t>
  </si>
  <si>
    <t>122</t>
  </si>
  <si>
    <t>Економска помоћ усмерена преко међународних организација</t>
  </si>
  <si>
    <t>130</t>
  </si>
  <si>
    <t>Опште услуге</t>
  </si>
  <si>
    <t>131</t>
  </si>
  <si>
    <t>Опште кадровске услуге</t>
  </si>
  <si>
    <t>132</t>
  </si>
  <si>
    <t>Глобалне услуге планирања и статистике</t>
  </si>
  <si>
    <t>133</t>
  </si>
  <si>
    <t>Остале опште услуге</t>
  </si>
  <si>
    <t>140</t>
  </si>
  <si>
    <t>Основно истраживање</t>
  </si>
  <si>
    <t>150</t>
  </si>
  <si>
    <t>И&amp;Р* Опште јавне услуге</t>
  </si>
  <si>
    <t>160</t>
  </si>
  <si>
    <t>Опште јавне услуге које нису класификоване на другом месту</t>
  </si>
  <si>
    <t>170</t>
  </si>
  <si>
    <t>Трансакције везане за јавни дуг</t>
  </si>
  <si>
    <t>180</t>
  </si>
  <si>
    <t>Трансакције општег карактера између различитих нивоа власти</t>
  </si>
  <si>
    <t>200</t>
  </si>
  <si>
    <t>ОДБРАНА</t>
  </si>
  <si>
    <t>210</t>
  </si>
  <si>
    <t>Војна одбрана</t>
  </si>
  <si>
    <t>220</t>
  </si>
  <si>
    <t>Цивилна одбрана</t>
  </si>
  <si>
    <t>230</t>
  </si>
  <si>
    <t>Инострана војна помоћ</t>
  </si>
  <si>
    <t>240</t>
  </si>
  <si>
    <t>И&amp;Р Одбрана</t>
  </si>
  <si>
    <t>250</t>
  </si>
  <si>
    <t>Одбрана некласификована на другом месту</t>
  </si>
  <si>
    <t>300</t>
  </si>
  <si>
    <t>ЈАВНИ РЕД И МИР</t>
  </si>
  <si>
    <t>310</t>
  </si>
  <si>
    <t>Полицијске услуге</t>
  </si>
  <si>
    <t>320</t>
  </si>
  <si>
    <t>Услуге противпожарне заштите</t>
  </si>
  <si>
    <t>330</t>
  </si>
  <si>
    <t>Судови</t>
  </si>
  <si>
    <t>340</t>
  </si>
  <si>
    <t>Затвори</t>
  </si>
  <si>
    <t>350</t>
  </si>
  <si>
    <t>И&amp;Р Јавни ред и мир</t>
  </si>
  <si>
    <t>360</t>
  </si>
  <si>
    <t>Јавни ред и мир некласификован на другом месту</t>
  </si>
  <si>
    <t>400</t>
  </si>
  <si>
    <t>ЕКОНОМСКИ ПОСЛОВИ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</si>
  <si>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</si>
  <si>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</si>
  <si>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</si>
  <si>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</si>
  <si>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</si>
  <si>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</si>
  <si>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</si>
  <si>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</si>
  <si>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421</t>
  </si>
  <si>
    <t>Пољопривреда</t>
  </si>
  <si>
    <t>422</t>
  </si>
  <si>
    <t>Шумарство</t>
  </si>
  <si>
    <t>423</t>
  </si>
  <si>
    <t>Лов и риболов</t>
  </si>
  <si>
    <t>430</t>
  </si>
  <si>
    <t>Гориво и енергија</t>
  </si>
  <si>
    <t>431</t>
  </si>
  <si>
    <t>Угаљ и друга чврста минерална горива</t>
  </si>
  <si>
    <t>432</t>
  </si>
  <si>
    <t>Нафта и природни гас</t>
  </si>
  <si>
    <t>434</t>
  </si>
  <si>
    <t>Нуклеарно гориво</t>
  </si>
  <si>
    <t>435</t>
  </si>
  <si>
    <t>Остала горива</t>
  </si>
  <si>
    <t>436</t>
  </si>
  <si>
    <t>Електрична енергија</t>
  </si>
  <si>
    <t>437</t>
  </si>
  <si>
    <t>Неелекртична енергија</t>
  </si>
  <si>
    <t>440</t>
  </si>
  <si>
    <t>Рударство, производња и изградња</t>
  </si>
  <si>
    <t>441</t>
  </si>
  <si>
    <t>Ископавање минералних ресурса осим минералних горива</t>
  </si>
  <si>
    <t>442</t>
  </si>
  <si>
    <t>Производња</t>
  </si>
  <si>
    <t>443</t>
  </si>
  <si>
    <t>Изградња</t>
  </si>
  <si>
    <t>450</t>
  </si>
  <si>
    <t>Транспорт</t>
  </si>
  <si>
    <t>451</t>
  </si>
  <si>
    <t>Друмски транспорт</t>
  </si>
  <si>
    <t>452</t>
  </si>
  <si>
    <t>Водени транспорт</t>
  </si>
  <si>
    <t>453</t>
  </si>
  <si>
    <t>Железнички транспорт</t>
  </si>
  <si>
    <t>454</t>
  </si>
  <si>
    <t>Ваздушни транспорт</t>
  </si>
  <si>
    <t>455</t>
  </si>
  <si>
    <t>Цевоводи</t>
  </si>
  <si>
    <t>460</t>
  </si>
  <si>
    <t>Комуникације</t>
  </si>
  <si>
    <t>470</t>
  </si>
  <si>
    <t>Остале делатности</t>
  </si>
  <si>
    <t>471</t>
  </si>
  <si>
    <t>Дистрибутивна трговина, смештај и складиштење</t>
  </si>
  <si>
    <t>472</t>
  </si>
  <si>
    <t>Хотели и ресторани</t>
  </si>
  <si>
    <t>473</t>
  </si>
  <si>
    <t>Туризам</t>
  </si>
  <si>
    <t>474</t>
  </si>
  <si>
    <t>Вишенаменски развојни пројекти</t>
  </si>
  <si>
    <t>480</t>
  </si>
  <si>
    <t>И&amp;Р Економски послови</t>
  </si>
  <si>
    <t>481</t>
  </si>
  <si>
    <t>И&amp;Р Општи економски и комерцијални послови и послови по питању рада</t>
  </si>
  <si>
    <t>482</t>
  </si>
  <si>
    <t>И&amp;Р Пољопривреда, шумарство, лов и риболов</t>
  </si>
  <si>
    <t>483</t>
  </si>
  <si>
    <t>И&amp;Р Гориво и енергија</t>
  </si>
  <si>
    <t>484</t>
  </si>
  <si>
    <t>И&amp;Р Рударство, производња и градња</t>
  </si>
  <si>
    <t>485</t>
  </si>
  <si>
    <t>И&amp;Р Транспорт</t>
  </si>
  <si>
    <t>486</t>
  </si>
  <si>
    <t>И&amp;Р Комуникације</t>
  </si>
  <si>
    <t>487</t>
  </si>
  <si>
    <t>И&amp;Р Остале делатности</t>
  </si>
  <si>
    <t>490</t>
  </si>
  <si>
    <t>Економски послови некласификовани на другом месту</t>
  </si>
  <si>
    <t>500</t>
  </si>
  <si>
    <t>ЗАШТИТА ЖИВОТНЕ СРЕДИНЕ</t>
  </si>
  <si>
    <t>510</t>
  </si>
  <si>
    <t>Управљање отпадом</t>
  </si>
  <si>
    <t>520</t>
  </si>
  <si>
    <t>Управљање отпадним водама</t>
  </si>
  <si>
    <t>530</t>
  </si>
  <si>
    <t>Смањење загађености</t>
  </si>
  <si>
    <t>540</t>
  </si>
  <si>
    <t>Заштита разноврсности флоре и фауне и заштита крајолика</t>
  </si>
  <si>
    <t>550</t>
  </si>
  <si>
    <t>И&amp;Р Заштита животне средине</t>
  </si>
  <si>
    <t>560</t>
  </si>
  <si>
    <t>Заштита животне средине некласификована на другом месту</t>
  </si>
  <si>
    <t>600</t>
  </si>
  <si>
    <t>СТАМБЕНИ РАЗВОЈ И РАЗВОЈ ЗАЈЕДНИЦЕ</t>
  </si>
  <si>
    <t>610</t>
  </si>
  <si>
    <t>Стамбени развој</t>
  </si>
  <si>
    <t>620</t>
  </si>
  <si>
    <t>Развој заједнице</t>
  </si>
  <si>
    <t>630</t>
  </si>
  <si>
    <t>Водоснабдевање</t>
  </si>
  <si>
    <t>640</t>
  </si>
  <si>
    <t>Улична расвета</t>
  </si>
  <si>
    <t>650</t>
  </si>
  <si>
    <t>И&amp;Р Стамбени развој и развој заједнице</t>
  </si>
  <si>
    <t>660</t>
  </si>
  <si>
    <t>Стамбени развој и развој заједнице некласификован на другом месту</t>
  </si>
  <si>
    <t>700</t>
  </si>
  <si>
    <t>ЗДРАВСТВО</t>
  </si>
  <si>
    <t>710</t>
  </si>
  <si>
    <t>Медицински производи, уређаји и опрема</t>
  </si>
  <si>
    <t>711</t>
  </si>
  <si>
    <t>Фармацеутски производи</t>
  </si>
  <si>
    <t>712</t>
  </si>
  <si>
    <t>Остали медицински производи</t>
  </si>
  <si>
    <t>713</t>
  </si>
  <si>
    <t>Терапеутски уређаји и опрема</t>
  </si>
  <si>
    <t>720</t>
  </si>
  <si>
    <t>Ванболничке услуге</t>
  </si>
  <si>
    <t>721</t>
  </si>
  <si>
    <t>Опште медицинске услуге</t>
  </si>
  <si>
    <t>722</t>
  </si>
  <si>
    <t>Специјалистичке медицинске услуге</t>
  </si>
  <si>
    <t>723</t>
  </si>
  <si>
    <t>Зубарске услуге</t>
  </si>
  <si>
    <t>724</t>
  </si>
  <si>
    <t>Парамедицинске услуге</t>
  </si>
  <si>
    <t>730</t>
  </si>
  <si>
    <t>Болничке услуге</t>
  </si>
  <si>
    <t>731</t>
  </si>
  <si>
    <t>Опште болничке услуге</t>
  </si>
  <si>
    <t>732</t>
  </si>
  <si>
    <t>Специјалистичке болничке услуге</t>
  </si>
  <si>
    <t>733</t>
  </si>
  <si>
    <t>Услуге медицинских и породиљских центара</t>
  </si>
  <si>
    <t>734</t>
  </si>
  <si>
    <t>Услуге старачких домова и домова за опоравак</t>
  </si>
  <si>
    <t>740</t>
  </si>
  <si>
    <t>Јавне здравствене услуге</t>
  </si>
  <si>
    <t>750</t>
  </si>
  <si>
    <t>И&amp;Р Здравство</t>
  </si>
  <si>
    <t>760</t>
  </si>
  <si>
    <t>Здравство некласификовано на другом месту</t>
  </si>
  <si>
    <t>800</t>
  </si>
  <si>
    <t>РЕКРЕАЦИЈА, КУЛТУРА И ВЕРЕ</t>
  </si>
  <si>
    <t>810</t>
  </si>
  <si>
    <t>Услуге рекреације и спорта</t>
  </si>
  <si>
    <t>820</t>
  </si>
  <si>
    <t>Услуге културе</t>
  </si>
  <si>
    <t>830</t>
  </si>
  <si>
    <t>Услуге емитовања и издаваштва</t>
  </si>
  <si>
    <t>840</t>
  </si>
  <si>
    <t>Верске и друге услуге заједнице</t>
  </si>
  <si>
    <t>850</t>
  </si>
  <si>
    <t>И&amp;Р Рекреација, култура и вере</t>
  </si>
  <si>
    <t>860</t>
  </si>
  <si>
    <t>Рекреација, култура и вере некласификоване на другом месту</t>
  </si>
  <si>
    <t>900</t>
  </si>
  <si>
    <t>ОБРАЗОВАЊЕ</t>
  </si>
  <si>
    <t>910</t>
  </si>
  <si>
    <t>Предшколско и основно образовање</t>
  </si>
  <si>
    <t>911</t>
  </si>
  <si>
    <t>Предшколско образовање</t>
  </si>
  <si>
    <t>912</t>
  </si>
  <si>
    <t>Основно образовање</t>
  </si>
  <si>
    <t>920</t>
  </si>
  <si>
    <t>Средње образовање</t>
  </si>
  <si>
    <t>921</t>
  </si>
  <si>
    <t>Ниже средње образовање</t>
  </si>
  <si>
    <t>922</t>
  </si>
  <si>
    <t>Више средње образовање</t>
  </si>
  <si>
    <t>930</t>
  </si>
  <si>
    <t>Више образовање</t>
  </si>
  <si>
    <t>940</t>
  </si>
  <si>
    <t>Високо образовање</t>
  </si>
  <si>
    <t>941</t>
  </si>
  <si>
    <t>Први степен високог образовања</t>
  </si>
  <si>
    <t>942</t>
  </si>
  <si>
    <t>Други степен високог образовања</t>
  </si>
  <si>
    <t>950</t>
  </si>
  <si>
    <t>Образовање које није дефинисано нивоом</t>
  </si>
  <si>
    <t>960</t>
  </si>
  <si>
    <t>Помоћне услуге образовању</t>
  </si>
  <si>
    <t>970</t>
  </si>
  <si>
    <t>И&amp;Р Образовање</t>
  </si>
  <si>
    <t>980</t>
  </si>
  <si>
    <t>Образовање некласификовано на другом месту</t>
  </si>
  <si>
    <t>Социјална помоћ угроженом становништву, некласификована на другом месту</t>
  </si>
  <si>
    <t>Опште јавне услуге некласификоване на другом месту</t>
  </si>
  <si>
    <t>Трансакције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</si>
  <si>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</si>
  <si>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</si>
  <si>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</si>
  <si>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PRG_CODE</t>
  </si>
  <si>
    <t>Уређење и надзор у области пољопривреде</t>
  </si>
  <si>
    <t>Заштита, уређење, коришћење и управљање пољопривредним земљиштем</t>
  </si>
  <si>
    <t>Развој шумарства и ловства</t>
  </si>
  <si>
    <t>Развој науке и технологије</t>
  </si>
  <si>
    <t>Координација и спровођење политике у области спољних послова</t>
  </si>
  <si>
    <t>Дипломатско-конзуларни послови у иностранству</t>
  </si>
  <si>
    <t>Интегрално управљање водама</t>
  </si>
  <si>
    <t>Заштита животне средине</t>
  </si>
  <si>
    <t>Метеоролошки и хидролошки послови од интереса за Републику Србију</t>
  </si>
  <si>
    <t>Планирање и спровођење енергетске политике</t>
  </si>
  <si>
    <t>Енергетска ефикасност</t>
  </si>
  <si>
    <t>Управљање минералним ресурсима</t>
  </si>
  <si>
    <t>Подршка приступању Србије ЕУ</t>
  </si>
  <si>
    <t>Подршка ефективном коришћењу Инструмената за претприступну помоћ ЕУ и развојне помоћи</t>
  </si>
  <si>
    <t>Евиденција, управљање и располагање јавном својином</t>
  </si>
  <si>
    <t>Подршка раду органа јавне управе</t>
  </si>
  <si>
    <t>Систем локалне самоуправе</t>
  </si>
  <si>
    <t>Развој система јавних политика</t>
  </si>
  <si>
    <t>Израда резултата званичне статистике</t>
  </si>
  <si>
    <t>Развој система и заштита права у поступцима јавних набавки</t>
  </si>
  <si>
    <t>Уређење и надзор у области саобраћаја</t>
  </si>
  <si>
    <t>Реализација инфраструктурних пројеката од значаја за Републику Србију</t>
  </si>
  <si>
    <t>Обавезно пензијско и инвалидско осигурање</t>
  </si>
  <si>
    <t>Породично-правна заштита грађана</t>
  </si>
  <si>
    <t>Борачко-инвалидска заштита</t>
  </si>
  <si>
    <t>Унапређење и заштита људских и мањинских права и слобода</t>
  </si>
  <si>
    <t>Стварање подстицајног окружења за развој цивилног друштва</t>
  </si>
  <si>
    <t>Уређење и надзор у области планирања и изградње</t>
  </si>
  <si>
    <t>Државни премер, катастар и управљање геопросторним подацима на националном нивоу</t>
  </si>
  <si>
    <t>Систем јавног информисања</t>
  </si>
  <si>
    <t>Међународна културна сарадња</t>
  </si>
  <si>
    <t>Признања за допринос култури</t>
  </si>
  <si>
    <t>Развој система спорта</t>
  </si>
  <si>
    <t>Безбедно друштво</t>
  </si>
  <si>
    <t>Национални систем заштите тајних података и административна подршка раду Савета и Бироа</t>
  </si>
  <si>
    <t>Национална безбедност</t>
  </si>
  <si>
    <t>Развој општина Прешево, Бујановац и Медвеђа</t>
  </si>
  <si>
    <t>Регионални развој</t>
  </si>
  <si>
    <t>Уређење и развој у области туризма</t>
  </si>
  <si>
    <t>Борба против корупције</t>
  </si>
  <si>
    <t>Уређење и управљање у систему правосуђа</t>
  </si>
  <si>
    <t>Рад судова</t>
  </si>
  <si>
    <t>Рад тужилаштва</t>
  </si>
  <si>
    <t>Заштита уставности и законитости и људских и мањинских права и слобода </t>
  </si>
  <si>
    <t>Изградња, праћење и унапређење правног система</t>
  </si>
  <si>
    <t>Уређење и надзор у области здравства</t>
  </si>
  <si>
    <t>Превентивна здравствена заштита</t>
  </si>
  <si>
    <t>Сарадња државе са црквама и верским заједницама</t>
  </si>
  <si>
    <t>Предшколско васпитање</t>
  </si>
  <si>
    <t>Подршка у образовању ученика и студената</t>
  </si>
  <si>
    <t>Политички систем</t>
  </si>
  <si>
    <t>Подршка раду Владе</t>
  </si>
  <si>
    <t>Управљање јавним дугом</t>
  </si>
  <si>
    <t>Уређење, управљање и надзор финансијског и фискалног система</t>
  </si>
  <si>
    <t>Управљање царинским системом и царинском администрацијом</t>
  </si>
  <si>
    <t>Ревизија јавних средстава</t>
  </si>
  <si>
    <t>Праћење и предлагање мера за већу фискалну одговорност</t>
  </si>
  <si>
    <t>Управљање робним резервама</t>
  </si>
  <si>
    <t>Pg</t>
  </si>
  <si>
    <t>Naziv programa</t>
  </si>
  <si>
    <t>1605</t>
  </si>
  <si>
    <t>PRJ_CODE</t>
  </si>
  <si>
    <t>PRJ_DESC</t>
  </si>
  <si>
    <t>Пољопривредна инспекција</t>
  </si>
  <si>
    <t>Подршка уређењу пољопривредног земљишта</t>
  </si>
  <si>
    <t>Подршка заштити и коришћењу пољопривредног земљишта</t>
  </si>
  <si>
    <t>Мере руралног развоја</t>
  </si>
  <si>
    <t>Стручна и административна подршка за спровођење мера подстицаја</t>
  </si>
  <si>
    <t>Кредитна подршка у пољопривреди</t>
  </si>
  <si>
    <t>Заштита здравља животиња</t>
  </si>
  <si>
    <t>Одрживи развој и унапређење шумарства</t>
  </si>
  <si>
    <t>Одрживи развој и унапређење ловства</t>
  </si>
  <si>
    <t>Администрација и управљање</t>
  </si>
  <si>
    <t>Подршка реализацији општег интереса у научној истраживачкој делатности</t>
  </si>
  <si>
    <t>Подршка реализацији интереса у иновационој делатности</t>
  </si>
  <si>
    <t>Подршка раду предузећа и организација у области нуклеарне сигурности</t>
  </si>
  <si>
    <t>Академијске награде</t>
  </si>
  <si>
    <t>Истраживање и развој у јавном сектору</t>
  </si>
  <si>
    <t>Чланство у међународним организацијама</t>
  </si>
  <si>
    <t>Обнова возног парка за потребе ДКП-а</t>
  </si>
  <si>
    <t>Уређење и коришћење вода</t>
  </si>
  <si>
    <t>Заштита вода од загађивања</t>
  </si>
  <si>
    <t>Уређење водотока и заштита од штетног дејства вода</t>
  </si>
  <si>
    <t>Планирање и међународна сарадња у области вода</t>
  </si>
  <si>
    <t>Изградња система за наводњавање - прва фаза</t>
  </si>
  <si>
    <t>Брана са акумулацијом „АРИЉЕ” профил „СВРАЧКОВО” Ариље</t>
  </si>
  <si>
    <t>Праћење и проучавање сеизмичких и сеизмотектонских појава</t>
  </si>
  <si>
    <t>ИПА 2010 - Подршка општинама у Републици Србији у припреми и спровођењу инфраструктурних пројеката (МИСП 2010)</t>
  </si>
  <si>
    <t>Метеоролошки осматрачки систем</t>
  </si>
  <si>
    <t>Хидролошки осматрачки систем и хидролошке анализе</t>
  </si>
  <si>
    <t>Праћење и анализа климе и прогноза климатске варијабилности и климатских промена</t>
  </si>
  <si>
    <t>Остали стручни и оперативни послови</t>
  </si>
  <si>
    <t>Стратешко планирање у енергетици</t>
  </si>
  <si>
    <t>Формирање базе података за нафту и гас</t>
  </si>
  <si>
    <t>Уређење и надзор у области геологије и рударства</t>
  </si>
  <si>
    <t>Геолошка истраживања</t>
  </si>
  <si>
    <t>Координација процеса европских интеграција</t>
  </si>
  <si>
    <t>Припремљена национална верзија правних тековина ЕУ</t>
  </si>
  <si>
    <t>Планирање и програмирање и ефикасно спровођење програма прекограничне и транснационалне сарадње</t>
  </si>
  <si>
    <t>Подстицај економског развоја</t>
  </si>
  <si>
    <t>Подршка организацијама цивилног друштва</t>
  </si>
  <si>
    <t>Евидентирање, упис права својине и других стварних права на непокретностима и успостављање јавне својине</t>
  </si>
  <si>
    <t>Управљање, располагање и заштита државне имовине</t>
  </si>
  <si>
    <t>Развој људских ресурса</t>
  </si>
  <si>
    <t>Подршка развоју функције управљања људским ресурсима</t>
  </si>
  <si>
    <t>Правна заштита имовине и заступање интереса Републике Србије пред домаћим судовима</t>
  </si>
  <si>
    <t>Правна заштита имовине и заступање интереса Републике Србије пред међународним судовима</t>
  </si>
  <si>
    <t>Администрација и управљање и рад писарнице</t>
  </si>
  <si>
    <t>Стручни и оперативни послови Северно-бачког управног округа</t>
  </si>
  <si>
    <t>Стручни и оперативни послови Средње-банатског управног округа</t>
  </si>
  <si>
    <t>Стручни и оперативни послови Северно-банатског управног округа</t>
  </si>
  <si>
    <t>Стручни и оперативни послови Јужно-банатског управног округа</t>
  </si>
  <si>
    <t>Стручни и оперативни послови Западно-бачког управног округа</t>
  </si>
  <si>
    <t>Стручни и оперативни послови Сремског управног округа</t>
  </si>
  <si>
    <t>Стручни и оперативни послови Јужно-бачког управног округа</t>
  </si>
  <si>
    <t>Стручни и оперативни послови Мачванског управног округа</t>
  </si>
  <si>
    <t>Стручни и оперативни послови Колубарског управног округа</t>
  </si>
  <si>
    <t>Стручни и оперативни послови Подунавског управног округа</t>
  </si>
  <si>
    <t>Стручни и оперативни послови Браничевског управног округа</t>
  </si>
  <si>
    <t>Стручни и оперативни послови Шумадијског управног округа</t>
  </si>
  <si>
    <t>Стручни и оперативни послови Поморавског управног округа</t>
  </si>
  <si>
    <t>Стручни и оперативни послови Борског управног округа</t>
  </si>
  <si>
    <t>Стручни и оперативни послови Зајечарског управног округа</t>
  </si>
  <si>
    <t>Стручни и оперативни послови Златиборског управног округа</t>
  </si>
  <si>
    <t>Стручни и оперативни послови Моравичког управног округа</t>
  </si>
  <si>
    <t>Стручни и оперативни послови Рашког управног округа</t>
  </si>
  <si>
    <t>Стручни и оперативни послови Расинског управног округа</t>
  </si>
  <si>
    <t>Стручни и оперативни послови Нишавског управног округа</t>
  </si>
  <si>
    <t>Стручни и оперативни послови Топличког управног округа</t>
  </si>
  <si>
    <t>Стручни и оперативни послови Пиротског управног округа</t>
  </si>
  <si>
    <t>Стручни и оперативни послови Јабланичког управног округа</t>
  </si>
  <si>
    <t>Стручни и оперативни послови Пчињског управног округа</t>
  </si>
  <si>
    <t>Стручни и оперативни послови Косовског управног округа</t>
  </si>
  <si>
    <t>Стручни и оперативни послови Пећког управног округа</t>
  </si>
  <si>
    <t>Стручни и оперативни послови Призренског управног округа</t>
  </si>
  <si>
    <t>Стручни и оперативни послови Косовско-митровачког управног округа</t>
  </si>
  <si>
    <t>Стручни и оперативни послови Косовско-поморавског управног округа</t>
  </si>
  <si>
    <t>Управљање реформом јавне управе</t>
  </si>
  <si>
    <t>Реформа инспекцијског надзора</t>
  </si>
  <si>
    <t>Подршка локалној самоуправи</t>
  </si>
  <si>
    <t>Демографија и друштвене статистике</t>
  </si>
  <si>
    <t>Макроекономске статистике и статистика пољопривреде</t>
  </si>
  <si>
    <t>Пословне статистике</t>
  </si>
  <si>
    <t>Усаглашавање званичне статистике са европским статистичким системом</t>
  </si>
  <si>
    <t>Развој и праћење система јавних набавки</t>
  </si>
  <si>
    <t>Заштитa права у поступцима јавних набавки</t>
  </si>
  <si>
    <t>Друмски транспорт, путеви и безбедност саобраћаја</t>
  </si>
  <si>
    <t>Железнички и интермодални саобраћај</t>
  </si>
  <si>
    <t>Водни саобраћај</t>
  </si>
  <si>
    <t>Ваздушни саобраћај</t>
  </si>
  <si>
    <t>Утврђивање техничке способности пловних и плутајућих објеката за пловидбу и експлоатацију</t>
  </si>
  <si>
    <t>Одржавање водних путева</t>
  </si>
  <si>
    <t>ИПА 2013 - Сектор саобраћаја</t>
  </si>
  <si>
    <t>Експропријација земљишта у циљу изградње капиталних пројеката</t>
  </si>
  <si>
    <t>Брза саобраћајница Iб реда Нови Сад-Рума</t>
  </si>
  <si>
    <t>Подршка решавању радно-правног статуса вишка запослених</t>
  </si>
  <si>
    <t>Социјално партнерство</t>
  </si>
  <si>
    <t>ИПА Подршка за учешће у програмима ЕУ</t>
  </si>
  <si>
    <t>Подршка Републичком фонду за здравствено осигурање</t>
  </si>
  <si>
    <t>Регистар обавезног социјалног осигурања</t>
  </si>
  <si>
    <t>Подршка удружењима и локалним заједницама</t>
  </si>
  <si>
    <t>Обављање делатности установа социјалне заштите </t>
  </si>
  <si>
    <t>Заштита положаја особа са инвалидитетом </t>
  </si>
  <si>
    <t>Примена међународних уговора о социјалном осигурању</t>
  </si>
  <si>
    <t>Сарадња са међународним институцијама у области социјалног осигурања</t>
  </si>
  <si>
    <t>ИПА 2013 - Друштвени развој</t>
  </si>
  <si>
    <t>Подршка удружењима у области заштите породице и деце</t>
  </si>
  <si>
    <t>Очување традиција ослободилачких ратова Србије</t>
  </si>
  <si>
    <t>Подршка удружењима у области борачко-инвалидске заштите</t>
  </si>
  <si>
    <t>Заштита права у поступцима пред  домаћим судовима</t>
  </si>
  <si>
    <t>Заштита људских и мањинских права пред страним судовима</t>
  </si>
  <si>
    <t>Стварање услова за политику једнаких могућности</t>
  </si>
  <si>
    <t>Унапређење положаја националних мањина</t>
  </si>
  <si>
    <t>Контрола законитости поступања органа јавне управе</t>
  </si>
  <si>
    <t>Спровођење Опционог протокола уз Конвенцију против тортуре и других сурових, нељудских или понижавајућих казни или поступака (НПМ)</t>
  </si>
  <si>
    <t>Доступност информација од јавног значаја и заштита података о личности</t>
  </si>
  <si>
    <t>Делотворно сузбијање и заштита од дискриминације</t>
  </si>
  <si>
    <t>Подршка присилним мигрантима и унапређење система управљања миграцијама</t>
  </si>
  <si>
    <t>Рад Комисије за нестала лица</t>
  </si>
  <si>
    <t>Подршка изради просторних и урбанистичких планова</t>
  </si>
  <si>
    <t>Издавање дозвола и других управних и вануправних аката</t>
  </si>
  <si>
    <t>Регулаторне делатности, уређење грађевинског земљишта и легализација</t>
  </si>
  <si>
    <t>Управљање непокретностима и водовима</t>
  </si>
  <si>
    <t>Обнова и одржавање референтних основа, референтних система и државне границе Републике Србије</t>
  </si>
  <si>
    <t>Стручни, управни и инспекцијски надзор и процена вредности непокретности</t>
  </si>
  <si>
    <t>Обнова и заштита Манастира Хиландар</t>
  </si>
  <si>
    <t>Подршка раду Матице Српске</t>
  </si>
  <si>
    <t>Дигитализација културног наслеђа</t>
  </si>
  <si>
    <t>Подршка раду установа у области заштите и очувања културног наслеђа</t>
  </si>
  <si>
    <t>Национална признања за врхунски допринос у култури</t>
  </si>
  <si>
    <t>Подршка школовању и усавршавању младих талената</t>
  </si>
  <si>
    <t>Управљање у ванредним ситуацијама</t>
  </si>
  <si>
    <t>Хуманитарно разминирање у Републици Србији</t>
  </si>
  <si>
    <t>Стручни послови у области заштите тајних података и подршка Канцеларије раду Савета и Бироа</t>
  </si>
  <si>
    <t>Безбедносно-обавештајне и информативне активности</t>
  </si>
  <si>
    <t>Образовање за националну безбедност</t>
  </si>
  <si>
    <t>Промоција, развој, контрола и надзор слободних зона</t>
  </si>
  <si>
    <t>Акредитација тела за оцењивање усаглашености</t>
  </si>
  <si>
    <t>Унапређење ефикасности рада државних органа ради стварања повољнијег пословног и инвестиционог окружења</t>
  </si>
  <si>
    <t>Улагања од посебног значаја</t>
  </si>
  <si>
    <t>Тржишна инспекција</t>
  </si>
  <si>
    <t>Јачање заштите потрошача</t>
  </si>
  <si>
    <t>Туристичка инспекција</t>
  </si>
  <si>
    <t>Стручна подршка Влади у борби против корупције</t>
  </si>
  <si>
    <t>Рад савета Високог савета судства</t>
  </si>
  <si>
    <t>Рад административне канцеларије Високог савета судства</t>
  </si>
  <si>
    <t>Рад већа Државног већа тужилаца</t>
  </si>
  <si>
    <t>Материјална подршка раду правосудних органа</t>
  </si>
  <si>
    <t>Извршење кривичних санкција</t>
  </si>
  <si>
    <t>Управљање одузетом имовином</t>
  </si>
  <si>
    <t>Стручнo усавршавање за будуће и постојеће носиоце правосудне функције</t>
  </si>
  <si>
    <t>Набавка неопходне опреме за функционисање правосудних органа</t>
  </si>
  <si>
    <t>Унапређење смештајно-техничких услова рада правосудних органа</t>
  </si>
  <si>
    <t>Израда пројектно-техничких документација за нове објекте и објекте које треба реконструисати</t>
  </si>
  <si>
    <t>Адаптација притвореничких блокова у Окружном затвору Београд</t>
  </si>
  <si>
    <t>Изградња новог затвора у Крагујевцу</t>
  </si>
  <si>
    <t>Реконструкција смештајних капацитета по заводима у оквиру Управе за извршење кривичних санкција</t>
  </si>
  <si>
    <t>Техничка подршка раду судова</t>
  </si>
  <si>
    <t>Спровођење судских поступака Врховног касационог суда</t>
  </si>
  <si>
    <t>Административна подршка спровођењу судских поступака  Врховног касационог суда</t>
  </si>
  <si>
    <t>Спровођење судских поступака Управног суда</t>
  </si>
  <si>
    <t>Административна подршка спровођењу судских поступака Управног суда</t>
  </si>
  <si>
    <t>Спровођење судских поступака Привредног апелационог суда</t>
  </si>
  <si>
    <t>Спровођење судских поступака Прекршајног апелационог суда</t>
  </si>
  <si>
    <t>Спровођење судских поступака Апелационих судова</t>
  </si>
  <si>
    <t>Административна подршка спровођењу судских поступака  Апелационих судова</t>
  </si>
  <si>
    <t>Спровођење судских поступака Виших судова</t>
  </si>
  <si>
    <t>Административна подршка спровођењу судских поступака Виших судова</t>
  </si>
  <si>
    <t>Спровођење судских поступака Основних судова</t>
  </si>
  <si>
    <t>Административна подршка спровођењу судских поступака Основних судова</t>
  </si>
  <si>
    <t>Спровођење судских поступака Привредних судова</t>
  </si>
  <si>
    <t>Административна подршка спровођењу судских поступака Привредних судова</t>
  </si>
  <si>
    <t>Спровођење судских поступака Прекршајних судова</t>
  </si>
  <si>
    <t>Административна подршка спровођењу судских поступака Прекршајних судова</t>
  </si>
  <si>
    <t>Техничка подршка раду тужилаштва</t>
  </si>
  <si>
    <t>Спровођење тужилачких активности Републичког јавног тужилаштва</t>
  </si>
  <si>
    <t>Административна подршка раду Републичког јавног тужилаштва</t>
  </si>
  <si>
    <t>Спровођење тужилачких активности Тужилаштва за ратне злочине</t>
  </si>
  <si>
    <t>Спровођење тужилачких активности Тужилаштва за организовани криминал</t>
  </si>
  <si>
    <t>Административна подршка раду Тужилаштва за организовани криминал</t>
  </si>
  <si>
    <t>Спровођење тужилачких активности Апелационих јавних тужилаштава</t>
  </si>
  <si>
    <t>Административна подршка раду Апелационих јавних тужилаштава</t>
  </si>
  <si>
    <t>Спровођење тужилачких активности Основних јавних тужилаштава</t>
  </si>
  <si>
    <t>Административна подршка раду Основних јавних тужилаштава</t>
  </si>
  <si>
    <t>Надзор над процесом доношења прописа и општих аката у правном систему</t>
  </si>
  <si>
    <t>Остваривање уставних надлежности, администрација и управљање</t>
  </si>
  <si>
    <t>Изградња и одржавање стамбеног простора</t>
  </si>
  <si>
    <t>Ванредне ситуације</t>
  </si>
  <si>
    <t>Попуна ратних материјалних резерви</t>
  </si>
  <si>
    <t>Уређење здравственог система</t>
  </si>
  <si>
    <t>Санитарни надзор</t>
  </si>
  <si>
    <t>Детекција вируса Западног Нила у популацијама комараца на територији Републике Србије</t>
  </si>
  <si>
    <t>Стручни и оперативни послови у области борбе против дрога</t>
  </si>
  <si>
    <t>Накнада зараде у случају привремене спречености за рад због болести или компликација у вези са одржавањем трудноће</t>
  </si>
  <si>
    <t>Лечење обољења, стања или повреда које се не могу успешно лечити у Републици Србији</t>
  </si>
  <si>
    <t>Информатизација здравственог система у јединствени информациони систем</t>
  </si>
  <si>
    <t>Јавна овлашћења поверена Црвеном крсту Србије</t>
  </si>
  <si>
    <t>Подршка раду свештеника, монаха и верских службеника </t>
  </si>
  <si>
    <t>Подршка свештенству и монаштву на Косову и Метохији</t>
  </si>
  <si>
    <t>Подршка средњем теолошком образовању</t>
  </si>
  <si>
    <t>Подршка високом теолошком образовању</t>
  </si>
  <si>
    <t>Заштита верског, културног и националног идентитета</t>
  </si>
  <si>
    <t>Подршка за градњу и обнову верских објеката</t>
  </si>
  <si>
    <t>Унапређење верске културе, верских слобода и толеранције </t>
  </si>
  <si>
    <t>Пензијско, инвалидско и здравствено осигурање за свештенике и верске службенике</t>
  </si>
  <si>
    <t>Очување националног и културног идентитета дијаспоре и Срба у региону</t>
  </si>
  <si>
    <t>Утврђивање законских оквира и праћење развоја образовања на свим нивоима</t>
  </si>
  <si>
    <t>Стручно-педагошки надзор над радом установа образовања и завода</t>
  </si>
  <si>
    <t>Инспекцијски надзор над радом установа образовања и завода</t>
  </si>
  <si>
    <t>Развој програма и уџбеника</t>
  </si>
  <si>
    <t>Стручно образовање и образовање одраслих</t>
  </si>
  <si>
    <t>Професионални развој запослених у образовању</t>
  </si>
  <si>
    <t>Осигурање квалитета у систему образовања</t>
  </si>
  <si>
    <t>Пружање стручне подршке установама у доменима вредновања и самовредновања</t>
  </si>
  <si>
    <t>Истраживање и вредновање у образовању</t>
  </si>
  <si>
    <t>Реализација делатности основног образовања</t>
  </si>
  <si>
    <t>Допунска школа у иностранству</t>
  </si>
  <si>
    <t>Такмичење ученика основних школа</t>
  </si>
  <si>
    <t>Модернизација инфраструктуре основних школа</t>
  </si>
  <si>
    <t>Подршка раду школа од посебног интереса за Републику Србију</t>
  </si>
  <si>
    <t>Такмичење ученика средњих школа</t>
  </si>
  <si>
    <t>Рад са талентованим и даровитим ученицима</t>
  </si>
  <si>
    <t>Модернизација инфраструктуре средњих школа</t>
  </si>
  <si>
    <t>Модернизација инфраструктуре установа високог образовања</t>
  </si>
  <si>
    <t>Систем установа ученичког стандарда</t>
  </si>
  <si>
    <t>Модернизација инфраструктуре установа ученичког стандарда</t>
  </si>
  <si>
    <t>Индивидуална помоћ ученицима</t>
  </si>
  <si>
    <t>Систем установа студентског стандарда</t>
  </si>
  <si>
    <t>Модернизација инфраструктуре установа студентског стандарда</t>
  </si>
  <si>
    <t>Индивидуална помоћ студентима</t>
  </si>
  <si>
    <t>Унапређење студентског стваралаштва</t>
  </si>
  <si>
    <t>Вршење посланичке функције</t>
  </si>
  <si>
    <t>Подршка раду Републичке изборне комисије </t>
  </si>
  <si>
    <t>Стручна и административно – техничка подршка раду посланика</t>
  </si>
  <si>
    <t>Финансирање редовног рада политичких субјеката</t>
  </si>
  <si>
    <t>Стручни и оперативни послови Генералног секретаријата Владе</t>
  </si>
  <si>
    <t>Летачка оператива</t>
  </si>
  <si>
    <t>Техничка оператива</t>
  </si>
  <si>
    <t>Пловидбеност ваздухоплова</t>
  </si>
  <si>
    <t>Изградња хангара и пратећих објеката</t>
  </si>
  <si>
    <t>Сервисирање спољног јавног дуга</t>
  </si>
  <si>
    <t>Плаћање по гаранцијама</t>
  </si>
  <si>
    <t>Задуживање емитовањем државних хартија од вредности</t>
  </si>
  <si>
    <t>Извршење судских поступака</t>
  </si>
  <si>
    <t>Административна подршка управљању финансијским и фискалним системом</t>
  </si>
  <si>
    <t>Трезорско пословање</t>
  </si>
  <si>
    <t>Информациона подршка трезорском пословању</t>
  </si>
  <si>
    <t>Регулација производње и промета дувана и дуванских производа</t>
  </si>
  <si>
    <t>Спречавање и откривање прања новца и финансирање тероризма</t>
  </si>
  <si>
    <t>Инвестиционо улагање у зграде и објекте у саставу Управе за трезор</t>
  </si>
  <si>
    <t>Проширење и технолошко унапређење капацитета у циљу ефикаснијег пословања</t>
  </si>
  <si>
    <t>Унапређење аутоматизације пословних процеса</t>
  </si>
  <si>
    <t>Нормативно уређење фискалног система</t>
  </si>
  <si>
    <t>Обезбеђење функционисања утврђивања, контроле и наплате јавних прихода из надлежности царинске службе</t>
  </si>
  <si>
    <t>Подршка информационом систему царинске службе</t>
  </si>
  <si>
    <t>Нормативно уређење царинског система</t>
  </si>
  <si>
    <t>Инвестиционо улагање у зграде и објекте у саставу Управе царина</t>
  </si>
  <si>
    <t>Спровођење поступака ревизије</t>
  </si>
  <si>
    <t>Стручна анализа фискалне политике</t>
  </si>
  <si>
    <t>Образовање, обнављање, смештај и чување робних резерви</t>
  </si>
  <si>
    <t>Складиштење обавезних резерви нафте и деривата нафте</t>
  </si>
  <si>
    <t>pj</t>
  </si>
  <si>
    <t>conca</t>
  </si>
  <si>
    <t xml:space="preserve">            - Редовни непорески приходи</t>
  </si>
  <si>
    <t xml:space="preserve">            - Ванредни непорески приходи</t>
  </si>
  <si>
    <t xml:space="preserve">   74 - Други приходи </t>
  </si>
  <si>
    <t>И - мејл</t>
  </si>
  <si>
    <t>1. ОПШТИ ПОДАЦИ</t>
  </si>
  <si>
    <t>2.1. ПРОМЕНА ПРИХОДА И ПРИМАЊА (КЛАСА 7, 8 и 9)</t>
  </si>
  <si>
    <t>Класа 7</t>
  </si>
  <si>
    <t>2.3. ПРОМЕНА РАСХОДА И ИЗДАТАКА (КЛАСА 4 и 5 и група 62)</t>
  </si>
  <si>
    <t>6. МЕРЕ  И ПРЕДЛОГ АКТА КОЈИМ СЕ ВРШИ УРАВНОТЕЖЕЊЕ НАСТАЛИХ ПРОМЕНА НА ПРИХОДИМА И ПРИМАЊИМА И РАСХОДИМА И ИЗДАЦИМА</t>
  </si>
  <si>
    <t>Место и датум</t>
  </si>
  <si>
    <t>Очекивано повећање/смањење</t>
  </si>
  <si>
    <t>Једнократна</t>
  </si>
  <si>
    <t>Вишекратна</t>
  </si>
  <si>
    <t>Коришћени елементи за обрачун</t>
  </si>
  <si>
    <t>Једнократна промена</t>
  </si>
  <si>
    <t>Вишекратна промена</t>
  </si>
  <si>
    <t>Почетни износ</t>
  </si>
  <si>
    <t>Износ промене</t>
  </si>
  <si>
    <t>Нови износ</t>
  </si>
  <si>
    <t>Средства обезбеђена у буџету и/или кроз прусмеравање апропријација</t>
  </si>
  <si>
    <t>Контакт особа предлагача</t>
  </si>
  <si>
    <t>Положај/
функција</t>
  </si>
  <si>
    <t>Под кривичном и материјалном одговорношћу изјављујем да за спровођење предметног акта нису потребна финансијска средства.</t>
  </si>
  <si>
    <t>Под кривичном и материјалном одговорношћу изјављујем да ће се за спровођење предметног акта средства обезбедити преусмеравањем апропријација у буџету на начин исказан у одељку 2.3 овог обрасца, односно у финансијском плану организације за обавезно социјално осигурање.</t>
  </si>
  <si>
    <t>Под кривичном и материјалном одговорношћу изјављујем да су за спровођење предметног акта средства обезбеђена у буџету у износу који је исказан у одељку 2.3 овог обрасца, односно финансијским планом организације за обавезно социјално осигурање.</t>
  </si>
  <si>
    <t>ОБРАЗАЦ СТАНДАРДНЕ МЕТОДОЛОГИЈЕ ЗА ПРОЦЕНУ ФИНАНСИЈСКИХ ЕФЕКАТА АКТА</t>
  </si>
  <si>
    <t>у буџетској години
   (н)</t>
  </si>
  <si>
    <t xml:space="preserve">у фискалној години 
(н+1)
</t>
  </si>
  <si>
    <t xml:space="preserve">у фискалној години 
(н+2)
</t>
  </si>
  <si>
    <t>Очекивано повећање/смањење у буџетској години
 (н)</t>
  </si>
  <si>
    <t>Предлог за фискалну годину 
(н+1)</t>
  </si>
  <si>
    <t>Предлог за фискалну годину
 (н+2)</t>
  </si>
  <si>
    <t>у буџетској години   
(н)</t>
  </si>
  <si>
    <t xml:space="preserve">у  фискалној години 
(н+1)
</t>
  </si>
  <si>
    <t>Врста промене (једнократна или вишекратна промена)</t>
  </si>
  <si>
    <t>2. ПРОЦЕНА ФИНАНСИЈСКИХ ЕФЕКАТА АКТА НА БУЏЕТ</t>
  </si>
  <si>
    <t xml:space="preserve">2.2. ПОВЕЗАНОСТ АКТА СА БУЏЕТОМ </t>
  </si>
  <si>
    <t>3. ПРОЦЕНА ФИНАНСИЈСКИХ ЕФЕКАТА АКТА НА ДРУГЕ БУЏЕТЕ/ФИНАНСИЈСКЕ ПЛАНОВЕ</t>
  </si>
  <si>
    <t>3.3. ПРОЦЕНА ФИНАНСИЈСКИХ ЕФЕКАТА АКТА НА БУЏЕТ ПОКРАЈИНЕ</t>
  </si>
  <si>
    <t>НЕТО ЕФЕКАТ АКТА НА БУЏЕТ ПОКРАЈИНЕ</t>
  </si>
  <si>
    <t>3.1. ПРОЦЕНА ФИНАНСИЈСКИХ ЕФЕКАТА АКТА НА ФИНАНСИЈСКЕ ПЛАНОВЕ ОРГАНИЗАЦИЈА ЗА ОБАВЕЗНО СОЦИЈАЛНО ОСИГУРАЊЕ</t>
  </si>
  <si>
    <t>3.2. ПРОЦЕНА ФИНАНСИЈСКИХ ЕФЕКАТА АКТА НА ФИНАНСИЈСКЕ ПЛАНОВЕ ВАНБУЏЕТСКИХ ФОНДОВА</t>
  </si>
  <si>
    <t xml:space="preserve">НЕТО ЕФЕКАТ АКТА НА ФИНАНСИЈСКЕ ПЛАНОВЕ ВАНБУЏЕТСКИХ ФОНДОВА </t>
  </si>
  <si>
    <t>НЕТО ЕФЕКАТА АКТА НА БУЏЕТЕ ЈЕДИНИЦА ЛОКАЛНЕ САМОУПРАВЕ</t>
  </si>
  <si>
    <t>Укупно 2.3. (класа 4 + класа 5 + група 62)</t>
  </si>
  <si>
    <t>НЕТО ЕФЕКАТ АКТА НА БУЏЕТ (2.1) - (2.3)</t>
  </si>
  <si>
    <t xml:space="preserve"> - оснивање новог органа/организационе јединице</t>
  </si>
  <si>
    <t xml:space="preserve"> - промена броја запослених</t>
  </si>
  <si>
    <t xml:space="preserve"> - набавка основних средстава веће вредности</t>
  </si>
  <si>
    <t xml:space="preserve"> - промена политике:</t>
  </si>
  <si>
    <t xml:space="preserve">        нови програми, пројекти и програмске активности</t>
  </si>
  <si>
    <t xml:space="preserve">        промена броја корисника кроз промену критеријума</t>
  </si>
  <si>
    <t xml:space="preserve">        промена износа накнада, социјалних давања и сл.</t>
  </si>
  <si>
    <t xml:space="preserve">        промена политике давања субвенција</t>
  </si>
  <si>
    <t xml:space="preserve">        промена пореске политике</t>
  </si>
  <si>
    <t xml:space="preserve"> - остало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</si>
  <si>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</si>
  <si>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Образац ПФЕ</t>
  </si>
  <si>
    <t>3.4. ПРОЦЕНА ФИНАНСИЈСКИХ ЕФЕКАТА АКТА НА БУЏЕТЕ ЈЕДИНИЦА ЛОКАЛНЕ САМОУПРАВЕ</t>
  </si>
  <si>
    <t>4. ПОТЕНЦИЈАЛНЕ ОБАВЕЗЕ ЗА БУЏЕТ РЕПУБЛИКЕ СРБИЈЕ</t>
  </si>
  <si>
    <t>Предлагач:</t>
  </si>
  <si>
    <t>Назив предлагача акта:</t>
  </si>
  <si>
    <t>Назив акта:</t>
  </si>
  <si>
    <t>Врста акта:</t>
  </si>
  <si>
    <t xml:space="preserve">            7141- Порез на додату вредност</t>
  </si>
  <si>
    <t>Укупно 2.1. (класа 7 + класа 8 + класа 9)</t>
  </si>
  <si>
    <t>НЕТО ЕФЕКАТ АКТА НА ФИНАНСИЈСКЕ ПЛАНОВЕ ОРГАНИЗАЦИЈА ЗА ОБАВЕЗНО СОЦИЈАЛНО ОСИГУРАЊЕ</t>
  </si>
  <si>
    <t>7. ИЗЈАВА О НЕУТРАЛНИМ ФИНАНСИЈСКИМ ЕФЕКТИМА АКТА</t>
  </si>
  <si>
    <t>Под кривичном и материјалном одговорношћу изјављујем да ће се за спровођење предметног акта средства обезбедити из буџетске резерве  на начин исказан у одељку 2.3 овог обрасца, односно у финансијском плану организације за обавезно социјално осигурање.</t>
  </si>
  <si>
    <t>-</t>
  </si>
  <si>
    <t>Остали порески приходи</t>
  </si>
  <si>
    <t>74-1</t>
  </si>
  <si>
    <t xml:space="preserve"> Редовни непорески приходи</t>
  </si>
  <si>
    <t>74-2</t>
  </si>
  <si>
    <t xml:space="preserve"> Ванредни непорески приходи</t>
  </si>
  <si>
    <t>7,8 i 9</t>
  </si>
  <si>
    <t>4,5 i 62</t>
  </si>
  <si>
    <t>Приходи</t>
  </si>
  <si>
    <t>Расходи</t>
  </si>
  <si>
    <t>6. - Мере</t>
  </si>
  <si>
    <t>мере</t>
  </si>
  <si>
    <t>Предлог акта - за мере</t>
  </si>
  <si>
    <t>ОргИд</t>
  </si>
  <si>
    <t>Назив предлагача</t>
  </si>
  <si>
    <t>Назив акта</t>
  </si>
  <si>
    <t>Врста акта</t>
  </si>
  <si>
    <t>Одељак</t>
  </si>
  <si>
    <t>Пододељак</t>
  </si>
  <si>
    <t>Класа</t>
  </si>
  <si>
    <t>Конто</t>
  </si>
  <si>
    <t>Назив конта</t>
  </si>
  <si>
    <t>Ф-ја</t>
  </si>
  <si>
    <t>Назив програма</t>
  </si>
  <si>
    <t>Пројекат</t>
  </si>
  <si>
    <t>Назив пројекта</t>
  </si>
  <si>
    <t>Процена ефеката на:</t>
  </si>
  <si>
    <t>Година</t>
  </si>
  <si>
    <t>Износ</t>
  </si>
  <si>
    <t>буџет Републике</t>
  </si>
  <si>
    <t>5. - Елементи коришћени за обрачун</t>
  </si>
  <si>
    <t>4. - Потенцијалне обавезе за буџет</t>
  </si>
  <si>
    <t>3. - Ефекти на друге буџете и фин. Планове</t>
  </si>
  <si>
    <t>2.1 - Приходи и примања</t>
  </si>
  <si>
    <t>2.3 - Расходи и издаци</t>
  </si>
  <si>
    <t>Порез на доходак грађана</t>
  </si>
  <si>
    <t>Порез на добит правних лица</t>
  </si>
  <si>
    <t>Порез на додату вредност</t>
  </si>
  <si>
    <t>Акцизе</t>
  </si>
  <si>
    <t xml:space="preserve"> Донације и трансфери</t>
  </si>
  <si>
    <t>Примања од продаје основних средстава</t>
  </si>
  <si>
    <t>Примања од продаје залиха</t>
  </si>
  <si>
    <t xml:space="preserve">Примања од продаје драгоцености </t>
  </si>
  <si>
    <t>Примања од продаје природне имовине</t>
  </si>
  <si>
    <t>Примања од задуживања</t>
  </si>
  <si>
    <t>Примања од продаје домаће финансијске имовине</t>
  </si>
  <si>
    <t>Расходи за запослене</t>
  </si>
  <si>
    <t xml:space="preserve">Плате, додаци и накнаде запослених </t>
  </si>
  <si>
    <t>Социјални доприноси на терет послодавца</t>
  </si>
  <si>
    <t>Коришћење услуга и роба</t>
  </si>
  <si>
    <t>Отплата камата и пратећи трошкови задуживања</t>
  </si>
  <si>
    <t xml:space="preserve">Субвенције </t>
  </si>
  <si>
    <t>Донације, дотације и трансфери</t>
  </si>
  <si>
    <t>Социјално осигурање и социјална заштита</t>
  </si>
  <si>
    <t xml:space="preserve">Остали расходи </t>
  </si>
  <si>
    <t>Административни трансфери из буџета, од директних буџетских корисника индиректним буџетским корисницима или између буџетских корисника на истом нивоу и средства резерве</t>
  </si>
  <si>
    <t>Основна средства</t>
  </si>
  <si>
    <t>Залихе</t>
  </si>
  <si>
    <t xml:space="preserve">Драгоцености </t>
  </si>
  <si>
    <t>Природна имовина</t>
  </si>
  <si>
    <t>Нефинансијска имовина која се финансира из средстава за реализацију НИП-а</t>
  </si>
  <si>
    <t>Набавка финансијске имовине</t>
  </si>
  <si>
    <t>финансијске планове ОСО</t>
  </si>
  <si>
    <t>финансијске планове ванбуџетских фондова</t>
  </si>
  <si>
    <t>буџет покрајине</t>
  </si>
  <si>
    <t>буџете ЈЛС</t>
  </si>
  <si>
    <t>Извор</t>
  </si>
  <si>
    <t>01</t>
  </si>
  <si>
    <t>сва</t>
  </si>
  <si>
    <t>7. - Изјава о неутралним финансијким ефектима</t>
  </si>
  <si>
    <t>изјава</t>
  </si>
  <si>
    <t>2015 - па надаље</t>
  </si>
  <si>
    <t>Изјава</t>
  </si>
  <si>
    <t>2015-неутрални ефекат</t>
  </si>
  <si>
    <t>04-16</t>
  </si>
  <si>
    <t>Корисник (за Одељак 4.)</t>
  </si>
  <si>
    <t>Опис и услови (за Одељак 4.)</t>
  </si>
  <si>
    <t>selekcija</t>
  </si>
  <si>
    <t>3.1 ОСО</t>
  </si>
  <si>
    <t>3.2 Ванбуџетски фондови</t>
  </si>
  <si>
    <t>3.2 Покрајина</t>
  </si>
  <si>
    <t>3.3 ЈЛС</t>
  </si>
  <si>
    <t>5.1. Оснивање новог органа/организационе јединице</t>
  </si>
  <si>
    <t>5.2. Промена броја запослених</t>
  </si>
  <si>
    <t>5.42. Промена политике - промена броја корисника кроз промену критеријума</t>
  </si>
  <si>
    <t>5.43. Промена политике - промена износа накнада, социјалних давања и сл.</t>
  </si>
  <si>
    <t>5.44. Промена политике давања субвенција</t>
  </si>
  <si>
    <t>5.46. Промена пореске политике</t>
  </si>
  <si>
    <t>5.41. Промена политике - нови програми, пројекти и програмске активности</t>
  </si>
  <si>
    <t>5.3. Набавка основних средстава веће вредности</t>
  </si>
  <si>
    <r>
      <t xml:space="preserve">5. ЕЛЕМЕНТИ КОЈИ СУ КОРИШЋЕНИ ЗА ОБРАЧУН
ФИНАНСИЈСКИХ ЕФЕКАТА АКТА
</t>
    </r>
    <r>
      <rPr>
        <b/>
        <sz val="10"/>
        <color theme="4" tint="0.59999389629810485"/>
        <rFont val="Arial"/>
        <family val="2"/>
        <charset val="238"/>
      </rPr>
      <t>(по наменама, по врстама и ек. класификацијама)</t>
    </r>
  </si>
  <si>
    <t>3.22</t>
  </si>
  <si>
    <t>26.2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</si>
  <si>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</si>
  <si>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</si>
  <si>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БУЏЕТСКИ ФОНД ЗА НАОРУЖАЊЕ И ВОЈНУ ОПРЕМУ</t>
  </si>
  <si>
    <t>БУЏЕТСКИ ФОНД ЗА ПОТРЕБЕ ВОЈНОГ ОБРАЗОВАЊА И ВОЈНЕ НАУЧНОИСТРАЖИВАЧКЕ ДЕЛАТНОСТИ</t>
  </si>
  <si>
    <t>Уређење политике заштите животне средине</t>
  </si>
  <si>
    <t>Пројекти испитивања квалитета вода и седимената</t>
  </si>
  <si>
    <t>Подршка раду Завода за заштиту природе Србије</t>
  </si>
  <si>
    <t>Подстицаји за поновну употребу и искоришћење отпада</t>
  </si>
  <si>
    <t>Управљање заштитом животне средине</t>
  </si>
  <si>
    <t>Заштита права и интереса припадника дијаспоре и Срба у региону</t>
  </si>
  <si>
    <t>Финансирање основне делатности јавних медијских сервиса</t>
  </si>
  <si>
    <t>Успостављање ЦЕРТ-а</t>
  </si>
  <si>
    <t>Административна подршка раду Дирекције</t>
  </si>
  <si>
    <t>Управљање обавезним резервама</t>
  </si>
  <si>
    <t>Формирање и одржавање обавезних резерви нафте, деривата нафте и природног гаса</t>
  </si>
  <si>
    <t>Енергетски угрожени купац</t>
  </si>
  <si>
    <t>Консолидација пословања ЈП ПЕУ Ресавица</t>
  </si>
  <si>
    <t>Унапређење стања у области наоружања и војне опреме и одржавање средстава</t>
  </si>
  <si>
    <t>Унапређење стања у области војног образовања и војне научноистраживачке делатности</t>
  </si>
  <si>
    <t>Функционисање МО и ВС</t>
  </si>
  <si>
    <t>Мултинационалне операције</t>
  </si>
  <si>
    <t>Операције и функционисање МО и ВС</t>
  </si>
  <si>
    <t>Макроекономске и фискалне анализе и пројекције</t>
  </si>
  <si>
    <t>Припрема и анализа буџета</t>
  </si>
  <si>
    <t>ИПА 2013 - Подршка европским интеграцијама и припрема пројеката за 2014 - 2020</t>
  </si>
  <si>
    <t>Привлачење инвестиција</t>
  </si>
  <si>
    <t>Реформа јавне управе</t>
  </si>
  <si>
    <t>Уређење система рада и радно-правних односа</t>
  </si>
  <si>
    <t>Развој квалитета и доступности здравствене заштите</t>
  </si>
  <si>
    <t>Извршавање мера безбедности обавезног психијатријског лечења и чувања у здравственој установи, обавезног лечења алкохоличара и зависника од дрога</t>
  </si>
  <si>
    <t>Уређење Управе у области биомедицине</t>
  </si>
  <si>
    <t>Развој инфраструктуре здравствених установа</t>
  </si>
  <si>
    <t>Права корисника социјалне заштите</t>
  </si>
  <si>
    <t>Права корисника борачко-инвалидске заштите</t>
  </si>
  <si>
    <t>Уређење у области безбедности и  здравља на раду</t>
  </si>
  <si>
    <t>Подршка предузећима за професионалну рехабилитацију особа са инвалидитетом</t>
  </si>
  <si>
    <t>Подстицање запошљавања особа са инвалидитетом путем Националне службе за запошљавање</t>
  </si>
  <si>
    <t>Подршка раду ЈП Службени гласник</t>
  </si>
  <si>
    <t>Равноправно до циља</t>
  </si>
  <si>
    <t>Подршка раду Научно-технолошког парка Београд</t>
  </si>
  <si>
    <t>Унапређивање квалитета образовања и васпитања</t>
  </si>
  <si>
    <t>Повећање доступности образовања и васпитања, превенција осипања и дискриминације</t>
  </si>
  <si>
    <t>Подршка интеграцији у европски образовни простор</t>
  </si>
  <si>
    <t>Развој регионалних образовних политика</t>
  </si>
  <si>
    <t>Развој оквира квалификација Републике Србије</t>
  </si>
  <si>
    <t>Подршка пројектима од значаја за образовање</t>
  </si>
  <si>
    <t>ИПА 2014 - Сектор подршке запошљавању младих и активној инклузији</t>
  </si>
  <si>
    <t>Подршка раду Универзитета у Београду</t>
  </si>
  <si>
    <t>Подршка раду Универзитета у Новом Саду</t>
  </si>
  <si>
    <t>Подршка раду Универзитета у Крагујевцу</t>
  </si>
  <si>
    <t>Подршка раду Универзитета у Нишу</t>
  </si>
  <si>
    <t>Подршка раду Универзитета у Приштини са привременим седиштем у Косовској Митровици</t>
  </si>
  <si>
    <t>Подршка раду Државног универзитета у Новом Пазару</t>
  </si>
  <si>
    <t>Подршка раду Универзитета уметности</t>
  </si>
  <si>
    <t>Подршка раду високих школа</t>
  </si>
  <si>
    <t>Подршка отворености високог образовања</t>
  </si>
  <si>
    <t>Програми гранских спортских савеза</t>
  </si>
  <si>
    <t>Програм Спортског савеза Србије</t>
  </si>
  <si>
    <t>Програм Олимпијског комитета Србије</t>
  </si>
  <si>
    <t>Програм Параолимпијског комитета Србије</t>
  </si>
  <si>
    <t>Програми међународних и националних спортских такмичења</t>
  </si>
  <si>
    <t>Програми спортских кампова за перспективне спортисте</t>
  </si>
  <si>
    <t>Стипендирање врхунских спортиста</t>
  </si>
  <si>
    <t>Новчане награде за врхунске спортске резултате</t>
  </si>
  <si>
    <t>Национална признања за посебан допринос развоју и афирмацији спорта</t>
  </si>
  <si>
    <t>Омладинска политика</t>
  </si>
  <si>
    <t>Подршка ЈЛС у спровођењу омладинске политике</t>
  </si>
  <si>
    <t>Развој и спровођење омладинске политике</t>
  </si>
  <si>
    <t>Програми и пројекти подршке младима у образовању, васпитању, безбедности, здрављу и партиципацији</t>
  </si>
  <si>
    <t>Програми и пројекти подршке младима у запошљавању</t>
  </si>
  <si>
    <t>Развој спортске инфраструктуре</t>
  </si>
  <si>
    <t>Изградња и капитално одржавање спортске инфраструктуре</t>
  </si>
  <si>
    <t>Допинг контроле</t>
  </si>
  <si>
    <t>Контрола тренираности спортиста и физичке способности становништва</t>
  </si>
  <si>
    <t>Управљање објектима и административни послови</t>
  </si>
  <si>
    <t>Информисање јавности и обука о процесу европских интеграција</t>
  </si>
  <si>
    <t>Стручнa и административнa подршка спровођењу политика Координационог тела</t>
  </si>
  <si>
    <t>Контрибуција Републике Србије према УНДП Србија</t>
  </si>
  <si>
    <t>Управљање у области вода</t>
  </si>
  <si>
    <t>Инспекцијски надзор у области вода</t>
  </si>
  <si>
    <t>Системи и базе података у области пољопривреде</t>
  </si>
  <si>
    <t>Безбедност хране, ветеринарска и фитосанитарна политика</t>
  </si>
  <si>
    <t>Безбедност хране животињског порекла и хране за животиње</t>
  </si>
  <si>
    <t>Надзор у области ветеринарства и безбедности хране животињског пореклa</t>
  </si>
  <si>
    <t>Управљање у области ветеринарства и безбедности хране животињског пореклa</t>
  </si>
  <si>
    <t>Фитосанитарна инспекција</t>
  </si>
  <si>
    <t>Управљање фитосанитарним системом и системом безбедности хране и хране за животиње биљног порекла</t>
  </si>
  <si>
    <t>Управљање у шумарству и ловству</t>
  </si>
  <si>
    <t>Надзор у шумарству и ловству</t>
  </si>
  <si>
    <t>Развој лабораторијске дијагностике, очување биљног биодиверзитета и контрола органске производње</t>
  </si>
  <si>
    <t>Директна плаћања</t>
  </si>
  <si>
    <t>Посебни подстицаји</t>
  </si>
  <si>
    <t>Национална референтна лабораторија за контролу квалитета животне средине</t>
  </si>
  <si>
    <t>Информациони систем за заштиту животне средине и административни послови</t>
  </si>
  <si>
    <t>Уређење у области безбедности и квалитета производа на тржишту</t>
  </si>
  <si>
    <t>Уређење области стандардизације</t>
  </si>
  <si>
    <t>Развој метролошког система</t>
  </si>
  <si>
    <t>Развој система контроле предмета од драгоцених метала</t>
  </si>
  <si>
    <t>Подстицање равномерног регионалног развоја</t>
  </si>
  <si>
    <t>Подршка развоју пословне инфраструктуре</t>
  </si>
  <si>
    <t>Програм развоја Подриња</t>
  </si>
  <si>
    <t>Стручна и административна подршка у области привредног и регионалног развоја</t>
  </si>
  <si>
    <t>Уређење и надзор у области привредног и регионалног развоја</t>
  </si>
  <si>
    <t>Политике и мере привредног и регионалног развоја</t>
  </si>
  <si>
    <t>Управљање процесом приватизације и стечајем</t>
  </si>
  <si>
    <t>Подстицаји развоју конкурентности привреде</t>
  </si>
  <si>
    <t>Подршка развоју предузетништва</t>
  </si>
  <si>
    <t>Подршка кроз стандардизовани сет услуга за МСПП</t>
  </si>
  <si>
    <t>Подршка функционисању и унапређењу локалних административних капацитета</t>
  </si>
  <si>
    <t>Стручна и административна подршка</t>
  </si>
  <si>
    <t>Изградња и реконструкција стамбених објеката</t>
  </si>
  <si>
    <t>Пружање правне помоћи српском и неалбанском становништву</t>
  </si>
  <si>
    <t>Подршка социјално угроженом становништву и процесу повратка</t>
  </si>
  <si>
    <t>Заштита културне баштине, подршка Српској православној цркви и културним активностима</t>
  </si>
  <si>
    <t>Решавање смештајно-техничких услова правосудних органа у Нишу</t>
  </si>
  <si>
    <t>Анализа ефеката прописа</t>
  </si>
  <si>
    <t>Управљање квалитетом јавних политика</t>
  </si>
  <si>
    <t>Уређење и надзор електронских комуникација и поштанског саобраћаја</t>
  </si>
  <si>
    <t>Развој информационог друштва</t>
  </si>
  <si>
    <t>Уређење сектора трговине, услуга и политике конкуренције</t>
  </si>
  <si>
    <t>Подстицаји за развој националног бренда Србије и очување старих заната</t>
  </si>
  <si>
    <t>Подстицаји за изградњу инфраструктуре и супраструктуре у туристичким дестинацијама</t>
  </si>
  <si>
    <t>Подстицаји за пројекте промоције, едукације и тренинга у туризму</t>
  </si>
  <si>
    <t>Подршка раду Туристичке организације Србије</t>
  </si>
  <si>
    <t>Развој ИКТ инфраструктуре у установама образовања, науке и културе</t>
  </si>
  <si>
    <t>Противградна заштита</t>
  </si>
  <si>
    <t>Систем одбране од града</t>
  </si>
  <si>
    <t>Уређење и развој система у области културе и информисања</t>
  </si>
  <si>
    <t>Унапређење система заштите културног наслеђа</t>
  </si>
  <si>
    <t>Јачање културне продукције и уметничког стваралаштва</t>
  </si>
  <si>
    <t>Развој система у области јавног информисања и надзор над спровођењем закона</t>
  </si>
  <si>
    <t>Послови поверени репрезентативним  удружењима у култури</t>
  </si>
  <si>
    <t>Подршка истраживању, заштити и очувању непокретног културног наслеђа</t>
  </si>
  <si>
    <t>Подршка унапређењу капацитета културног сектора на локалном нивоу</t>
  </si>
  <si>
    <t>Подршка истраживању, заштити и очувању нематеријалног и покретног културног наслеђа</t>
  </si>
  <si>
    <t>Подршка развоју библиотечко-информационе делатности и библиотечко-информационе делатности Савеза слепих Србије</t>
  </si>
  <si>
    <t>Подршка развоју визуелне уметности и мултимедије</t>
  </si>
  <si>
    <t>Подршка филмској уметности и осталом аудиовизуелном стваралаштву</t>
  </si>
  <si>
    <t>Подршка развоју књижевног стваралаштва и издаваштва</t>
  </si>
  <si>
    <t>Подршка развоју музичког стваралаштва</t>
  </si>
  <si>
    <t>Подршка остваривању јавног интереса у области информисања</t>
  </si>
  <si>
    <t>Подршка информисању грађана на територији АП Косово и Метохија на српском језику</t>
  </si>
  <si>
    <t>Подршка информисању припадника српског народа у земљама региона на српском језику</t>
  </si>
  <si>
    <t>Подршка информисању националних мањина на сопственом језику</t>
  </si>
  <si>
    <t>Подршка информисању особа са инвалидитетом</t>
  </si>
  <si>
    <t>Европске интеграције и сарадња са међународним организацијама</t>
  </si>
  <si>
    <t>Билатерална сарадња и Међународна културна размена</t>
  </si>
  <si>
    <t>Подршка раду установа културе у области савременог стваралаштва </t>
  </si>
  <si>
    <t>Подршка раду установе за новинско - издавачку делатност „Панорама”</t>
  </si>
  <si>
    <t>Управна инспекција</t>
  </si>
  <si>
    <t>Подршка раду Заједничког консултативног одбора Комитета региона Европске уније и Републике Србије</t>
  </si>
  <si>
    <t>ИПА 2014 - Реформа јавне управе</t>
  </si>
  <si>
    <t>Подршка развоју и функционисању система локалне самоуправе</t>
  </si>
  <si>
    <t>3.23</t>
  </si>
  <si>
    <t>КАНЦЕЛАРИЈА ЗА УПРАВЉАЊЕ ЈАВНИМ УЛАГАЊИМА</t>
  </si>
  <si>
    <t>Обнова и изградња објеката јавне намене и санирање последица елементарне непогоде</t>
  </si>
  <si>
    <t>Координација послова обнове и изградње објеката јавне намене</t>
  </si>
  <si>
    <t>Извођење дела радова на изградњи аутопута Е-75, деоница: ГП Келебија-петља Суботица Југ</t>
  </si>
  <si>
    <t>Капитално и текуће одржавање објеката и опреме ДКП-а</t>
  </si>
  <si>
    <t>Закуп пословних објеката ДКП-а</t>
  </si>
  <si>
    <t>Закуп резиденцијалних објеката ДКП-а</t>
  </si>
  <si>
    <t>Управљање извршењем кривичних санкција</t>
  </si>
  <si>
    <t>Изградња и реконструкција смештајних капацитета у КПЗ Пожаревац-Забела</t>
  </si>
  <si>
    <t>1602</t>
  </si>
  <si>
    <t>5007</t>
  </si>
  <si>
    <t>5011</t>
  </si>
  <si>
    <t>КАНЦЕЛАРИЈА ЗА САРАДЊУ СА ЦИВИЛНИМ ДРУШТВОМ</t>
  </si>
  <si>
    <t>КАБИНЕТ МИНИСТРА БЕЗ ПОРТФЕЉА ЗАДУЖЕНОГ ЗА ДЕМОГРАФИЈУ И ПОПУЛАЦИОНУ ПОЛИТИКУ</t>
  </si>
  <si>
    <t>КАБИНЕТ ПОТПРЕДСЕДНИКА ВЛАДЕ И МИНИСТРА УНУТРАШЊИХ ПОСЛОВА</t>
  </si>
  <si>
    <t>КАБИНЕТ МИНИСТРА БЕЗ ПОРТФЕЉА ЗАДУЖЕНОГ ЗА РЕГИОНАЛНИ РАЗВОЈ И ЈАВНА ПРЕДУЗЕЋА</t>
  </si>
  <si>
    <t>ЈУЖНОБАНАТСКИ УПРАВНИ ОКРУГ</t>
  </si>
  <si>
    <t>16.9</t>
  </si>
  <si>
    <t>БУЏЕТСКИ ФОНД ЗА РЕСТИТУЦИЈУ</t>
  </si>
  <si>
    <t>БУЏЕТСКИ ФОНД ЗА УНАПРЕЂЕЊЕ ЕНЕРГЕТСКЕ ЕФИКАСНОСТИ</t>
  </si>
  <si>
    <t>БУЏЕТСКИ ФОНД ЗА ПОТРЕБЕ СИСТЕМА СПЕЦИЈАЛНИХ ВЕЗА</t>
  </si>
  <si>
    <t>ЗЕЛЕНИ ФОНД РЕПУБЛИКЕ СРБИЈЕ</t>
  </si>
  <si>
    <t>УПРАВА ЗА САРАДЊУ С ДИЈАСПОРОМ И СРБИМА У РЕГИОНУ</t>
  </si>
  <si>
    <t>0101</t>
  </si>
  <si>
    <t>0102</t>
  </si>
  <si>
    <t>0103</t>
  </si>
  <si>
    <t>Подстицаји у пољопривреди и руралном развоју</t>
  </si>
  <si>
    <t>0106</t>
  </si>
  <si>
    <t>0108</t>
  </si>
  <si>
    <t>0109</t>
  </si>
  <si>
    <t>0201</t>
  </si>
  <si>
    <t>0202</t>
  </si>
  <si>
    <t>Заштита интелектуалне својине</t>
  </si>
  <si>
    <t>0301</t>
  </si>
  <si>
    <t>0302</t>
  </si>
  <si>
    <t>0401</t>
  </si>
  <si>
    <t>0402</t>
  </si>
  <si>
    <t>0403</t>
  </si>
  <si>
    <t>0404</t>
  </si>
  <si>
    <t>0405</t>
  </si>
  <si>
    <t>0406</t>
  </si>
  <si>
    <t>0501</t>
  </si>
  <si>
    <t>0502</t>
  </si>
  <si>
    <t>0503</t>
  </si>
  <si>
    <t>0601</t>
  </si>
  <si>
    <t>0602</t>
  </si>
  <si>
    <t>0603</t>
  </si>
  <si>
    <t>Подршка функционисању установа и организација на територији АП Косово и Метохија</t>
  </si>
  <si>
    <t>0604</t>
  </si>
  <si>
    <t>Подршка унапређењу квалитета живота српског и неалбанског становништва на територији АП Косово и Метохија</t>
  </si>
  <si>
    <t>0605</t>
  </si>
  <si>
    <t>0606</t>
  </si>
  <si>
    <t>0607</t>
  </si>
  <si>
    <t>Систем јавне управе</t>
  </si>
  <si>
    <t>0608</t>
  </si>
  <si>
    <t>0610</t>
  </si>
  <si>
    <t>0611</t>
  </si>
  <si>
    <t>0612</t>
  </si>
  <si>
    <t>0613</t>
  </si>
  <si>
    <t>0701</t>
  </si>
  <si>
    <t>0702</t>
  </si>
  <si>
    <t>0703</t>
  </si>
  <si>
    <t>Телекомуникације и информационо друштво</t>
  </si>
  <si>
    <t>0802</t>
  </si>
  <si>
    <t>0803</t>
  </si>
  <si>
    <t>Активна политика запошљавања</t>
  </si>
  <si>
    <t>0901</t>
  </si>
  <si>
    <t>0902</t>
  </si>
  <si>
    <t>Социјална заштита</t>
  </si>
  <si>
    <t>0903</t>
  </si>
  <si>
    <t>0904</t>
  </si>
  <si>
    <t>1001</t>
  </si>
  <si>
    <t>1002</t>
  </si>
  <si>
    <t>1003</t>
  </si>
  <si>
    <t>Отклањање последица одузимања имовине</t>
  </si>
  <si>
    <t>1101</t>
  </si>
  <si>
    <t>1102</t>
  </si>
  <si>
    <t>1201</t>
  </si>
  <si>
    <t>1202</t>
  </si>
  <si>
    <t>1203</t>
  </si>
  <si>
    <t>1204</t>
  </si>
  <si>
    <t>1205</t>
  </si>
  <si>
    <t>1206</t>
  </si>
  <si>
    <t>1301</t>
  </si>
  <si>
    <t>1302</t>
  </si>
  <si>
    <t>1303</t>
  </si>
  <si>
    <t>1401</t>
  </si>
  <si>
    <t>1403</t>
  </si>
  <si>
    <t>1404</t>
  </si>
  <si>
    <t>1405</t>
  </si>
  <si>
    <t>1407</t>
  </si>
  <si>
    <t>1501</t>
  </si>
  <si>
    <t>1503</t>
  </si>
  <si>
    <t>Развој националног система инфраструктуре квалитета</t>
  </si>
  <si>
    <t>1505</t>
  </si>
  <si>
    <t>1506</t>
  </si>
  <si>
    <t>Развој трговине и заштите потрошача</t>
  </si>
  <si>
    <t>1507</t>
  </si>
  <si>
    <t>1508</t>
  </si>
  <si>
    <t>1509</t>
  </si>
  <si>
    <t>1510</t>
  </si>
  <si>
    <t>1511</t>
  </si>
  <si>
    <t>1601</t>
  </si>
  <si>
    <t>1603</t>
  </si>
  <si>
    <t>1604</t>
  </si>
  <si>
    <t>1606</t>
  </si>
  <si>
    <t>1607</t>
  </si>
  <si>
    <t>1703</t>
  </si>
  <si>
    <t>1801</t>
  </si>
  <si>
    <t>1802</t>
  </si>
  <si>
    <t>1803</t>
  </si>
  <si>
    <t>1807</t>
  </si>
  <si>
    <t>1808</t>
  </si>
  <si>
    <t>Подршка остварењу права из обавезног здравственог осигурања</t>
  </si>
  <si>
    <t>1809</t>
  </si>
  <si>
    <t>Превенција и контрола водећих хроничних незаразних обољења</t>
  </si>
  <si>
    <t>1901</t>
  </si>
  <si>
    <t>1902</t>
  </si>
  <si>
    <t>2001</t>
  </si>
  <si>
    <t>Уређење, надзор и развој свих нивоа образовног система</t>
  </si>
  <si>
    <t>2002</t>
  </si>
  <si>
    <t>2003</t>
  </si>
  <si>
    <t>2004</t>
  </si>
  <si>
    <t>2005</t>
  </si>
  <si>
    <t>2007</t>
  </si>
  <si>
    <t>2101</t>
  </si>
  <si>
    <t>2102</t>
  </si>
  <si>
    <t>2201</t>
  </si>
  <si>
    <t>2301</t>
  </si>
  <si>
    <t>2302</t>
  </si>
  <si>
    <t>2303</t>
  </si>
  <si>
    <t>2304</t>
  </si>
  <si>
    <t>2305</t>
  </si>
  <si>
    <t>2401</t>
  </si>
  <si>
    <t>2402</t>
  </si>
  <si>
    <t>Интервенцијска средства</t>
  </si>
  <si>
    <t>2403</t>
  </si>
  <si>
    <t>0001</t>
  </si>
  <si>
    <t>Уређење у области пољопривреде и руралног развоја</t>
  </si>
  <si>
    <t>0002</t>
  </si>
  <si>
    <t>0003</t>
  </si>
  <si>
    <t>0004</t>
  </si>
  <si>
    <t>4002</t>
  </si>
  <si>
    <t>4003</t>
  </si>
  <si>
    <t>7030</t>
  </si>
  <si>
    <t>Стручна и административна подршка у управљању пољопривредним земљиштем</t>
  </si>
  <si>
    <t>0005</t>
  </si>
  <si>
    <t>0006</t>
  </si>
  <si>
    <t>4005</t>
  </si>
  <si>
    <t>ИПАРД</t>
  </si>
  <si>
    <t>7052</t>
  </si>
  <si>
    <t>Транснационални програм Дунав 2014-2020</t>
  </si>
  <si>
    <t>0007</t>
  </si>
  <si>
    <t>4004</t>
  </si>
  <si>
    <t>5001</t>
  </si>
  <si>
    <t>5002</t>
  </si>
  <si>
    <t>Подршка раду Фонда за иновациону делатност</t>
  </si>
  <si>
    <t>Подршка раду Центра за промоцију науке</t>
  </si>
  <si>
    <t>0009</t>
  </si>
  <si>
    <t>0010</t>
  </si>
  <si>
    <t>Подршка раду САНУ</t>
  </si>
  <si>
    <t>0011</t>
  </si>
  <si>
    <t>7010</t>
  </si>
  <si>
    <t>Заштита индустријске својине, ауторског и сродних права и информационо образовни послови у вези са значајем заштите</t>
  </si>
  <si>
    <t>4001</t>
  </si>
  <si>
    <t>Подршка функционисању дипломатско-конзуларних представништава</t>
  </si>
  <si>
    <t>5003</t>
  </si>
  <si>
    <t>0012</t>
  </si>
  <si>
    <t>Метеоролошки и хидролошко аналитичко-прогностички систем, хидрометеоролошки систем за рану најаву и упозорења и хидрометеоролошки рачунарски и телекомуникациони систем</t>
  </si>
  <si>
    <t>4006</t>
  </si>
  <si>
    <t>4007</t>
  </si>
  <si>
    <t>4008</t>
  </si>
  <si>
    <t>4009</t>
  </si>
  <si>
    <t>4010</t>
  </si>
  <si>
    <t>Подршка и сарадња са WMO</t>
  </si>
  <si>
    <t>Подршка пројектима цивилног друштва у области заштите животне средине</t>
  </si>
  <si>
    <t>0008</t>
  </si>
  <si>
    <t>Подстицаји за програме управљања заштићеним природним добрима од националног интереса</t>
  </si>
  <si>
    <t>Уређење система управљања хемикалијама и биоцидним производима</t>
  </si>
  <si>
    <t>Техничка помоћ у припреми пројектне документације за инфраструктурне пројекте у области животне средине</t>
  </si>
  <si>
    <t>7012</t>
  </si>
  <si>
    <t>Уређење система у области енергетске ефикасности, обновљивих извора енергије и заштита животне средине у енергетици</t>
  </si>
  <si>
    <t>Eлектроенергетикa, нафтa и природни гас и системи даљинског грејања</t>
  </si>
  <si>
    <t>ИПА програм прекограничне сарадње Бугарска – Србија – техничка помоћ</t>
  </si>
  <si>
    <t>ИПА програм прекограничне сарадње Румунија – Србија – техничка помоћ</t>
  </si>
  <si>
    <t>ИПА програм прекограничне сарадње Мађарска- Србија – техничка помоћ</t>
  </si>
  <si>
    <t>ИПА програм прекограничне сарадње Хрватска- Србија – техничка помоћ</t>
  </si>
  <si>
    <t>Транснационални програм Дунав - техничка помоћ</t>
  </si>
  <si>
    <t>ИПА програм прекограничне сарадње Србија - Црна Гора и Србија – Босна и Херцеговина – техничка помоћ 2014-2020</t>
  </si>
  <si>
    <t>4012</t>
  </si>
  <si>
    <t>ИПА програм прекограничне сарадње Србија - Македонија – техничка помоћ 2016-2020</t>
  </si>
  <si>
    <t>4013</t>
  </si>
  <si>
    <t>ИПА прекогранична сарадња - Фокална тачка – подршка управљању макрорегионалне стратегије за Јадранско-јонски регион</t>
  </si>
  <si>
    <t>Подршка функционисању васпитно-образовних институција у складу са мрежом школа и предшколских установа</t>
  </si>
  <si>
    <t>Подршка функционисању здравствених институција у складу са мрежом здравствених институција</t>
  </si>
  <si>
    <t>Одржавање објеката и oпреме, набавка опреме и материјала</t>
  </si>
  <si>
    <t>Информационо-комуникационе, опште и специјализоване услуге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</si>
  <si>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</si>
  <si>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</si>
  <si>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</si>
  <si>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</si>
  <si>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</si>
  <si>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</si>
  <si>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</si>
  <si>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</si>
  <si>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</si>
  <si>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</si>
  <si>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</si>
  <si>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</si>
  <si>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</si>
  <si>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</si>
  <si>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</si>
  <si>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</si>
  <si>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</si>
  <si>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</si>
  <si>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</si>
  <si>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</si>
  <si>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</si>
  <si>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</si>
  <si>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</si>
  <si>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</si>
  <si>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</si>
  <si>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</si>
  <si>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</si>
  <si>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5005</t>
  </si>
  <si>
    <t>5006</t>
  </si>
  <si>
    <t>Одржавање софтверских лиценци</t>
  </si>
  <si>
    <t>5008</t>
  </si>
  <si>
    <t>5009</t>
  </si>
  <si>
    <t>Уређење и надзор система јавне управе</t>
  </si>
  <si>
    <t>Уређење и надзор у области локалне самоуправе</t>
  </si>
  <si>
    <t>Административна подршка раду Републичке комисије</t>
  </si>
  <si>
    <t>Уређење јавно - службеничког система заснованог на заслугама</t>
  </si>
  <si>
    <t>Подршка раду регионалне школе за јавну управу - РЕСПА</t>
  </si>
  <si>
    <t>7019</t>
  </si>
  <si>
    <t>Стручни послови организовања и спровођења истраживања несрећа у ваздушном, железничком и водном саобраћају</t>
  </si>
  <si>
    <t>Регулисање железничког тржишта и осигурање безбедности и интероперабилности железничког саобраћаја</t>
  </si>
  <si>
    <t>7006</t>
  </si>
  <si>
    <t>7011</t>
  </si>
  <si>
    <t>Подршка реализацији пројеката и међународна сарадња</t>
  </si>
  <si>
    <t>5004</t>
  </si>
  <si>
    <t>5010</t>
  </si>
  <si>
    <t>5012</t>
  </si>
  <si>
    <t>5013</t>
  </si>
  <si>
    <t>5015</t>
  </si>
  <si>
    <t>Пројекат мађарско - српске железнице</t>
  </si>
  <si>
    <t>5017</t>
  </si>
  <si>
    <t>5018</t>
  </si>
  <si>
    <t>5019</t>
  </si>
  <si>
    <t>Изградња београдске обилазнице на аутопуту E-70/E-75, деоница: Мост преко реке Саве код Остружнице-Бубањ Поток (сектори 4, 5 и 6)</t>
  </si>
  <si>
    <t>5022</t>
  </si>
  <si>
    <t>5025</t>
  </si>
  <si>
    <t>5026</t>
  </si>
  <si>
    <t>Одржавање и развој АМРЕС</t>
  </si>
  <si>
    <t>Подршка програмима цивилног друштва у области информационог друштва и електронских комуникација</t>
  </si>
  <si>
    <t>Инспекција рада</t>
  </si>
  <si>
    <t>Права запослених у случају стечаја послодавца</t>
  </si>
  <si>
    <t>Мирно решавање радних спорова</t>
  </si>
  <si>
    <t>Подршка раду хранитеља</t>
  </si>
  <si>
    <t>7045</t>
  </si>
  <si>
    <t>ИПА 2013 - Друштвени развој 2</t>
  </si>
  <si>
    <t>Права корисника из области заштите породице и деце</t>
  </si>
  <si>
    <t>Не цени књигу по корицама – Жива библиотека у Србији</t>
  </si>
  <si>
    <t>7018</t>
  </si>
  <si>
    <t>ИПА 2014 - Сектор унутрашњих послова</t>
  </si>
  <si>
    <t>Подстицајно окружење за развој цивилног друштва</t>
  </si>
  <si>
    <t>Отклањање последица одузимања имовине жртвама холокауста који немају живих законских наследника</t>
  </si>
  <si>
    <t>Враћање одузете имовине и обештећење за одузету имовину</t>
  </si>
  <si>
    <t>Подршка раду Агенције за реституцију</t>
  </si>
  <si>
    <t>Припрема и спровођење мера стамбене и архитектонске политике и унапређење комуналних делатности, енергетске ефикасности и грађевинских производа</t>
  </si>
  <si>
    <t>Послови спровођења обједињене процедуре и озакоњење</t>
  </si>
  <si>
    <t>Пројекат урбане обнове стамбеног блока у Краљеву, оштећеног земљотресом</t>
  </si>
  <si>
    <t>Унапређење земљишне администрације у Републици Србији</t>
  </si>
  <si>
    <t>Уређење и надзор система у области културе</t>
  </si>
  <si>
    <t>Одржавање Дворског комплекса на Дедињу</t>
  </si>
  <si>
    <t>Подршка културној делатности друштвенo осетљивих група</t>
  </si>
  <si>
    <t>Пројектно финансирање јавних медијских сервиса</t>
  </si>
  <si>
    <t>Уређење и надзор система спорта</t>
  </si>
  <si>
    <t>Посебни програми у области спорта</t>
  </si>
  <si>
    <t>7051</t>
  </si>
  <si>
    <t>7025</t>
  </si>
  <si>
    <t>ИПА 2014 - Сектор целоживотног учења</t>
  </si>
  <si>
    <t>Капитални пројекти Безбедносно-информативне агенције</t>
  </si>
  <si>
    <t>Инфраструктурни и економски развој</t>
  </si>
  <si>
    <t>Подршка раду ЈП „Скијалишта Србије”</t>
  </si>
  <si>
    <t>Истраживање тржишта, управљање квалитетом, унапређење туристичких производа и конкурентности у туризму</t>
  </si>
  <si>
    <t>Ваучери за интензивирање коришћења туристичке понуде Републике Србије</t>
  </si>
  <si>
    <t>Координација послова након елементарне и друге непогоде</t>
  </si>
  <si>
    <t>Рад административне канцеларије Државног већа тужилаца</t>
  </si>
  <si>
    <t>Административна подршка спровођењу судских поступака Прекршајног апелационог суда</t>
  </si>
  <si>
    <t>Административна подршка раду Тужилаштва за ратне злочине</t>
  </si>
  <si>
    <t>Спровођење тужилачких активности Виших јавних тужилаштава</t>
  </si>
  <si>
    <t>Административна подршка раду Виших јавних тужилаштава</t>
  </si>
  <si>
    <t>Функционисање система специјалних веза</t>
  </si>
  <si>
    <t>Надзор здравствених установа</t>
  </si>
  <si>
    <t>Подршка раду института „Др Милан Јовановић Батут”</t>
  </si>
  <si>
    <t>Подршка раду института и завода за јавно здравље</t>
  </si>
  <si>
    <t>Омасовљавање добровољног давалаштва крви</t>
  </si>
  <si>
    <t>Превенција ширења хуманог беснила (Завод „Луј Пастер”)</t>
  </si>
  <si>
    <t>Унапређење доступности здравствене заштите ромској популацији</t>
  </si>
  <si>
    <t>Подршка активностима удружења грађана у области здравствене заштите</t>
  </si>
  <si>
    <t>Детекција изазивача Лајмске болести и вирусног, крпељског енцефалитиса на популацији крпеља</t>
  </si>
  <si>
    <t>4011</t>
  </si>
  <si>
    <t>Превенције обољења изазваних хуманим папилома вирусом</t>
  </si>
  <si>
    <t>Здравствена заштита лица на издржавању казне затвора и  пружање хитне медицинске помоћи особама непознатог пребивалишта и другим лицима која ово право не остварују на другачији начин</t>
  </si>
  <si>
    <t>Програми Црвеног крста Србије</t>
  </si>
  <si>
    <t>Унапређење квалитета рада Одељења за типизацију ткива</t>
  </si>
  <si>
    <t>Подршка здравственој заштити оболелих од хемофилије и других урођених коагулопатија</t>
  </si>
  <si>
    <t>Обезбеђивање услова за трансплантацију органа код одраслих</t>
  </si>
  <si>
    <t>4014</t>
  </si>
  <si>
    <t>4017</t>
  </si>
  <si>
    <t>4018</t>
  </si>
  <si>
    <t>Развој здравства 2</t>
  </si>
  <si>
    <t>Здравствена заштита осигураних лица оболелих од ретких болести</t>
  </si>
  <si>
    <t>Подршка раду Канцеларије за контролу дувана</t>
  </si>
  <si>
    <t>Подршка активностима здравствених установа у области онколошке здравствене заштите</t>
  </si>
  <si>
    <t>Подршка активностима здравствених установа у области кардиоваскуларне здравствене заштите</t>
  </si>
  <si>
    <t>Администрација и управљање у области образовања</t>
  </si>
  <si>
    <t>Полагање испита за лиценцу, директоре и секретаре установа</t>
  </si>
  <si>
    <t>Реализација међународних истраживања у образовању</t>
  </si>
  <si>
    <t>4015</t>
  </si>
  <si>
    <t>7024</t>
  </si>
  <si>
    <t>Подршка реализацији четворочасовног припремног предшколског програма</t>
  </si>
  <si>
    <t>Набавка наставних средстава за ученике, полазнике и установе</t>
  </si>
  <si>
    <t>Реализација делатности средњег образовања и образовања одраслих</t>
  </si>
  <si>
    <t>Реформа општег средњег образовања</t>
  </si>
  <si>
    <t>Подршка реализацији докторских студија</t>
  </si>
  <si>
    <t>Развој високог образовања</t>
  </si>
  <si>
    <t>Стручни и административни послови у преговарачком процесу са привременим институцијама самоуправе у Приштини</t>
  </si>
  <si>
    <t>Медијско праћење рада Владе</t>
  </si>
  <si>
    <t>Сервисирање домаћег јавног дуга</t>
  </si>
  <si>
    <t>Ревизија система спровођења програма претприступне помоћи ЕУ</t>
  </si>
  <si>
    <t>Управљање средствима ЕУ и процес европских интеграција из надлежности Mинистарства финансија</t>
  </si>
  <si>
    <t>ИПА програм прекограничне сарадње Мађарска- Србија</t>
  </si>
  <si>
    <t>Изградња комплекса царинске испоставе при ГП Градина</t>
  </si>
  <si>
    <t>Текућа буџетска резерва</t>
  </si>
  <si>
    <t>Стална буџетска резерва</t>
  </si>
  <si>
    <t>3.24</t>
  </si>
  <si>
    <t>КАБИНЕТ МИНИСТРА БЕЗ ПОРТФЕЉА ЗАДУЖЕНОГ ЗА ИНОВАЦИЈЕ И ТЕХНОЛОШКИ РАЗВОЈ</t>
  </si>
  <si>
    <t>КАНЦЕЛАРИЈА ЗА ИНФОРМАЦИОНЕ ТЕХНОЛОГИЈЕ И ЕЛЕКТРОНСКУ УПРАВУ</t>
  </si>
  <si>
    <t>МИНИСТАРСТВО ЗА ЕВРОПСКЕ ИНТЕГРАЦИЈЕ</t>
  </si>
  <si>
    <t>МИНИСТАРСТВО ЗАШТИТЕ ЖИВОТНЕ СРЕДИНЕ</t>
  </si>
  <si>
    <t>МИНИСТАРСТВО ПОЉОПРИВРЕДЕ, ШУМАРСТВА И ВОДОПРИВРЕДЕ</t>
  </si>
  <si>
    <t>0614</t>
  </si>
  <si>
    <t>Развој система ИТ и електронске управе</t>
  </si>
  <si>
    <t>Развој ИТ и информационе безбедности</t>
  </si>
  <si>
    <t>Информационе технологије и електронска управа</t>
  </si>
  <si>
    <t>2</t>
  </si>
  <si>
    <t>3</t>
  </si>
  <si>
    <t>41</t>
  </si>
  <si>
    <t>23</t>
  </si>
  <si>
    <t>16</t>
  </si>
  <si>
    <t>15</t>
  </si>
  <si>
    <t>21</t>
  </si>
  <si>
    <t>29</t>
  </si>
  <si>
    <t>27</t>
  </si>
  <si>
    <t>50</t>
  </si>
  <si>
    <t>30</t>
  </si>
  <si>
    <t>26</t>
  </si>
  <si>
    <t>31</t>
  </si>
  <si>
    <t>20</t>
  </si>
  <si>
    <t>22</t>
  </si>
  <si>
    <t>28</t>
  </si>
  <si>
    <t>32</t>
  </si>
  <si>
    <t>24</t>
  </si>
  <si>
    <t>25</t>
  </si>
  <si>
    <t>18</t>
  </si>
  <si>
    <t>1</t>
  </si>
  <si>
    <t>13</t>
  </si>
  <si>
    <t>14</t>
  </si>
  <si>
    <t>4</t>
  </si>
  <si>
    <t>8</t>
  </si>
  <si>
    <t>9</t>
  </si>
  <si>
    <t>6</t>
  </si>
  <si>
    <t>7</t>
  </si>
  <si>
    <t>5</t>
  </si>
  <si>
    <t>35</t>
  </si>
  <si>
    <t>34</t>
  </si>
  <si>
    <t>36</t>
  </si>
  <si>
    <t>37</t>
  </si>
  <si>
    <t>38</t>
  </si>
  <si>
    <t>40</t>
  </si>
  <si>
    <t>39</t>
  </si>
  <si>
    <t>48</t>
  </si>
  <si>
    <t>52</t>
  </si>
  <si>
    <t>53</t>
  </si>
  <si>
    <t>55</t>
  </si>
  <si>
    <t>45</t>
  </si>
  <si>
    <t>46</t>
  </si>
  <si>
    <t>33</t>
  </si>
  <si>
    <t>44</t>
  </si>
  <si>
    <t>11</t>
  </si>
  <si>
    <t>10</t>
  </si>
  <si>
    <t>51</t>
  </si>
  <si>
    <t>49</t>
  </si>
  <si>
    <t>12</t>
  </si>
  <si>
    <t>54</t>
  </si>
  <si>
    <t>47</t>
  </si>
  <si>
    <t>43</t>
  </si>
  <si>
    <t>19</t>
  </si>
  <si>
    <t>17</t>
  </si>
  <si>
    <t>42</t>
  </si>
  <si>
    <t>0</t>
  </si>
  <si>
    <t>21.4</t>
  </si>
  <si>
    <t>30.4</t>
  </si>
  <si>
    <t>30.5</t>
  </si>
  <si>
    <t>26.3</t>
  </si>
  <si>
    <t>26.4</t>
  </si>
  <si>
    <t>26.5</t>
  </si>
  <si>
    <t>26.6</t>
  </si>
  <si>
    <t>26.7</t>
  </si>
  <si>
    <t>31.2</t>
  </si>
  <si>
    <t>31.3</t>
  </si>
  <si>
    <t>31.4</t>
  </si>
  <si>
    <t>24.9</t>
  </si>
  <si>
    <t>24.10</t>
  </si>
  <si>
    <t>24.11</t>
  </si>
  <si>
    <t>53.1</t>
  </si>
  <si>
    <t>53.2</t>
  </si>
  <si>
    <t>53.3</t>
  </si>
  <si>
    <t>53.4</t>
  </si>
  <si>
    <t>53.5</t>
  </si>
  <si>
    <t>53.7</t>
  </si>
  <si>
    <t>53.6</t>
  </si>
  <si>
    <t>53.8</t>
  </si>
  <si>
    <t>53.9</t>
  </si>
  <si>
    <t>53.10</t>
  </si>
  <si>
    <t>53.11</t>
  </si>
  <si>
    <t>53.12</t>
  </si>
  <si>
    <t>53.13</t>
  </si>
  <si>
    <t>53.14</t>
  </si>
  <si>
    <t>53.15</t>
  </si>
  <si>
    <t>53.16</t>
  </si>
  <si>
    <t>53.17</t>
  </si>
  <si>
    <t>53.18</t>
  </si>
  <si>
    <t>53.19</t>
  </si>
  <si>
    <t>53.20</t>
  </si>
  <si>
    <t>53.21</t>
  </si>
  <si>
    <t>53.22</t>
  </si>
  <si>
    <t>53.23</t>
  </si>
  <si>
    <t>53.24</t>
  </si>
  <si>
    <t>53.25</t>
  </si>
  <si>
    <t>53.26</t>
  </si>
  <si>
    <t>53.27</t>
  </si>
  <si>
    <t>53.28</t>
  </si>
  <si>
    <t>53.29</t>
  </si>
  <si>
    <t>33.1</t>
  </si>
  <si>
    <t>27.2</t>
  </si>
  <si>
    <t>30.2</t>
  </si>
  <si>
    <t>30.3</t>
  </si>
  <si>
    <t>30.6</t>
  </si>
  <si>
    <t>24.8</t>
  </si>
  <si>
    <t>32.1</t>
  </si>
  <si>
    <t>27.3</t>
  </si>
  <si>
    <t>19.4</t>
  </si>
  <si>
    <t>КАБИНЕТ ПОТПРЕДСЕДНИКА ВЛАДЕ И МИНИСТРА ТРГОВИНЕ, ТУРИЗМА И ТЕЛЕКОМУНИКАЦИЈА</t>
  </si>
  <si>
    <t>КАНЦЕЛАРИЈА НАЦИОНАЛНОГ САВЕТА ЗА КООРДИНАЦИЈУ САРАДЊЕ СА РУСКОМ ФЕДЕРАЦИЈОМ И НАРОДНОМ РЕПУБЛИКОМ КИНОМ</t>
  </si>
  <si>
    <t>УСТАНОВА ИЗ ОБЛАСТИ АНТИДОПИНГА</t>
  </si>
  <si>
    <t>ЦЕНТАР ЗА ИСТРАЖИВАЊЕ НЕСРЕЋА У САОБРАЋАЈУ</t>
  </si>
  <si>
    <t>Високо образовање у области јавне безбедности</t>
  </si>
  <si>
    <t>Управљање ризицима и ванредним ситуацијама</t>
  </si>
  <si>
    <t>Управљање људским и материјалним ресурсима</t>
  </si>
  <si>
    <t>Безбедност</t>
  </si>
  <si>
    <t>Управљање државном границом</t>
  </si>
  <si>
    <t>Сарадња с дијаспором и Србима у региону</t>
  </si>
  <si>
    <t>1408</t>
  </si>
  <si>
    <t>1409</t>
  </si>
  <si>
    <t>1410</t>
  </si>
  <si>
    <t>7061</t>
  </si>
  <si>
    <t>5027</t>
  </si>
  <si>
    <t>5034</t>
  </si>
  <si>
    <t>4016</t>
  </si>
  <si>
    <t>Унапређење енергетске ефикасности лабораторије</t>
  </si>
  <si>
    <t>Подршка програму дигитализације у области националног научноистраживачког система</t>
  </si>
  <si>
    <t>Стратешки пројекти са НР Кином</t>
  </si>
  <si>
    <t>Интервентне мере у ванредним околностима загађивања животне средине и друге интервентне мере</t>
  </si>
  <si>
    <t>Подстицање реализације образовних, истраживачких и развојних студија и пројеката у области заштите животне средине</t>
  </si>
  <si>
    <t>Пошумљавање у циљу заштите и очувања предеоног диверзитета</t>
  </si>
  <si>
    <t>Уређење система управљања отпадом и отпадним водама</t>
  </si>
  <si>
    <t>Енергетска ефикасност и управљање енергијом у општинама у Србији</t>
  </si>
  <si>
    <t>Спровођење пројеката ИПА компоненте чији је корисник МЕИ</t>
  </si>
  <si>
    <t>ИПА 2014 - Помоћ приступању ЕУ</t>
  </si>
  <si>
    <t>Систем матичних књига</t>
  </si>
  <si>
    <t>Стручно усавршавање и стручни испити</t>
  </si>
  <si>
    <t>Партнерство за локални развој</t>
  </si>
  <si>
    <t>Имплементација електронских регистара органа и организација јавне управе и људских ресурса у систему јавне управе</t>
  </si>
  <si>
    <t>Успостављање Дата центра за регистре, „Backup” центар и „Disaster Recovery”</t>
  </si>
  <si>
    <t>Изградња аутопута Е-763, деоница: Прељина - Пожега</t>
  </si>
  <si>
    <t>Подршка смештају у приватне домове</t>
  </si>
  <si>
    <t>Унапређење регистра просторних јединица и адресног регистра и успостава интероперабилности са другим регистрима</t>
  </si>
  <si>
    <t>Подршка раду завода за заштиту споменика културе и историјских архива</t>
  </si>
  <si>
    <t>Дигитализација у области заштите и очувања културног наслеђа</t>
  </si>
  <si>
    <t>Дигитализација савременог стваралаштва</t>
  </si>
  <si>
    <t>Дигитализација у области савременог стваралаштва</t>
  </si>
  <si>
    <t>Међународне активности, сарадња и партнерство</t>
  </si>
  <si>
    <t>Помоћ породицама погинулих и рањених</t>
  </si>
  <si>
    <t>Руковођење и координација рада полиције и управних послова</t>
  </si>
  <si>
    <t>Полицијске управе</t>
  </si>
  <si>
    <t>Управљање радом граничне полиције</t>
  </si>
  <si>
    <t>Подршка раду „Тврђава Голубачки град”  д.о.о.</t>
  </si>
  <si>
    <t>Подршка раду „Парк Палић” д.о.о.</t>
  </si>
  <si>
    <t>Подстицаји унапређењу рецептивне туристичко-угоститељске понуде</t>
  </si>
  <si>
    <t>Контрола и надзор над радом јавних предузећа</t>
  </si>
  <si>
    <t>Кредитна подршка предузећима у поступку приватизације</t>
  </si>
  <si>
    <t>Реализација и управљање пројектима ревитализације истраживања и развоја у јавном сектору у Републици Србији</t>
  </si>
  <si>
    <t>Административна подршка спровођењу судских поступака Привредног апелационог суда</t>
  </si>
  <si>
    <t>Подршка лицима лишених слободе</t>
  </si>
  <si>
    <t>Интерна производња</t>
  </si>
  <si>
    <t>Алтернативне санкције</t>
  </si>
  <si>
    <t>КПЗ зa жeнe у Пoжaрeвцу, изгрaдњa и рeкoнструкциja oбjeкaтa</t>
  </si>
  <si>
    <t>Модернизација и ремонт средстава НВО</t>
  </si>
  <si>
    <t>Надзор у области лекова и медицинских средстава и психоактивних контролисаних супстанци и прекурсора</t>
  </si>
  <si>
    <t>Вирусолошки надзор инфективних болести (Институт „Tорлак”)</t>
  </si>
  <si>
    <t>Изградња и опремање здравствених установа у државној својини чији је оснивач Република Србија</t>
  </si>
  <si>
    <t>Имплементација Националног програма за палијативно збрињавање деце</t>
  </si>
  <si>
    <t>Подршка програму дигитализације у области националног просветног система</t>
  </si>
  <si>
    <t>Инклузивно предшколско васпитање и образовање</t>
  </si>
  <si>
    <t>Техничка подршка спровођењу завршног испита</t>
  </si>
  <si>
    <t>Стручно усавршавање  запослених у предшколским установама и основним школама</t>
  </si>
  <si>
    <t>Наставни садржаји кроз дигитални уџбеник/дигиталну учионицу</t>
  </si>
  <si>
    <t>Техничка подршка спровођењу уписа ученика у средње школе</t>
  </si>
  <si>
    <t>Стручна и административна подршка спровођењу политика националног савета за координацију сарадње са Руском Федерацијом и Народном Републиком Кином</t>
  </si>
  <si>
    <t>Унапређење и одржавање Система за припрему буџета - БИС</t>
  </si>
  <si>
    <t>Резервна и „бекап” локација</t>
  </si>
  <si>
    <t>Централизовани обрачун зарада</t>
  </si>
  <si>
    <t>56</t>
  </si>
  <si>
    <t>0615</t>
  </si>
  <si>
    <t>Стручно усавршавање у јавној управи</t>
  </si>
  <si>
    <t>4019</t>
  </si>
  <si>
    <t>Подршка пружању здравствене заштите мигрантима</t>
  </si>
  <si>
    <t>НАЦИОНАЛНА АКАДЕМИЈА ЗА ЈАВНУ УПРАВУ</t>
  </si>
  <si>
    <t>Пружање подршке финансијским институцијама у државном власништву</t>
  </si>
  <si>
    <t>Подршка раду Јединицe за управљање пројектима у јавном сектору</t>
  </si>
  <si>
    <t>Подршка раду Фонда за науку</t>
  </si>
  <si>
    <t>Мултилатерални економски односи са иностранством</t>
  </si>
  <si>
    <t>Билатерални економски односи са иностранством</t>
  </si>
  <si>
    <t>Електрификација система за наводњавање</t>
  </si>
  <si>
    <t>7070</t>
  </si>
  <si>
    <t>ИПА 2016 - Подршка у форми твининг пројекта</t>
  </si>
  <si>
    <t>Услуга измештања и трајног збрињавања опасног отпада на територији Републике Србије</t>
  </si>
  <si>
    <t>Санација и затварање несанитарних депонија</t>
  </si>
  <si>
    <t>Реализација пројеката изградње система управљања отпадом</t>
  </si>
  <si>
    <t>Програм подстицања обновљиве енергије - развој тржишта биомасе - KfW</t>
  </si>
  <si>
    <t>Управљање друмским, граничним и пограничним прелазима</t>
  </si>
  <si>
    <t>Програм за сузбијање ларви комараца на територији Републике Србије - Централна Србија</t>
  </si>
  <si>
    <t>7071</t>
  </si>
  <si>
    <t>ИПА 2018 - Национални програм</t>
  </si>
  <si>
    <t>Имплементација „Oracle” технологије</t>
  </si>
  <si>
    <t>Изградња Дата центра у Крагујевцу</t>
  </si>
  <si>
    <t>Стратегија ЕУ за Јадранско - јонски регион</t>
  </si>
  <si>
    <t>7060</t>
  </si>
  <si>
    <t>ИПА 2015 Саобраћај</t>
  </si>
  <si>
    <t>5023</t>
  </si>
  <si>
    <t>Рехабилитација путева и унапређење безбедности саобраћаја</t>
  </si>
  <si>
    <t>5035</t>
  </si>
  <si>
    <t>Изградња аутопута Е-761, деоница: Појате - Прељина</t>
  </si>
  <si>
    <t>5038</t>
  </si>
  <si>
    <t>Адаптација бродске преводнице у саставу ХЕПС „Ђердап 1”</t>
  </si>
  <si>
    <t>5039</t>
  </si>
  <si>
    <t>Имплементација система хидро-метео станица и система надзора клиренса мостова</t>
  </si>
  <si>
    <t>5040</t>
  </si>
  <si>
    <t>Успостављање VTS и VHF радио-телефонског система на унутрашњим водним путевима Републике Србије</t>
  </si>
  <si>
    <t>5043</t>
  </si>
  <si>
    <t>Изградња аутопута Е-761 Београд-Сарајево</t>
  </si>
  <si>
    <t>5045</t>
  </si>
  <si>
    <t>Изградња саобраћајнице Рума - Шабац - Лозница</t>
  </si>
  <si>
    <t>5046</t>
  </si>
  <si>
    <t>Реализација пројеката железничке инфраструктуре</t>
  </si>
  <si>
    <t>5047</t>
  </si>
  <si>
    <t>5048</t>
  </si>
  <si>
    <t>Изградња аутопута Е-763, деоница: Нови Београд-Сурчин</t>
  </si>
  <si>
    <t>Подршка Националној служби за запошљавање</t>
  </si>
  <si>
    <t>Подршка за исплату недостајућих средстава за пензије</t>
  </si>
  <si>
    <t>Подршка остварењу права корисника у складу са Законом о пензијском и инвалидском осигурању и посебним прописима</t>
  </si>
  <si>
    <t>Регионални стамбени програм</t>
  </si>
  <si>
    <t>Подршка јачању савременог стваралаштва Срба у иностранству</t>
  </si>
  <si>
    <t>Међународна сарадња у области информисања</t>
  </si>
  <si>
    <t>Подршка раду ЈП „Стара планинаˮ</t>
  </si>
  <si>
    <t>Подршка активностима удружења грађана у области превенције и контроле HIV инфекције</t>
  </si>
  <si>
    <t>Успостављање Националног програма за пресађивање људских органа у Републици Србији</t>
  </si>
  <si>
    <t>4020</t>
  </si>
  <si>
    <t>Развој здравства 2 - додатно финансирање</t>
  </si>
  <si>
    <t>Промоција дуалног образовања</t>
  </si>
  <si>
    <t>Обављање стручних и других послова у циљу остваривања функције председника Републике</t>
  </si>
  <si>
    <t>Стручни и оперативни послови Кабинета председника Владе</t>
  </si>
  <si>
    <t>Праћење извршења Јединица локалне самоуправе - ЈЛС</t>
  </si>
  <si>
    <t>5014</t>
  </si>
  <si>
    <t>Регистар запослених</t>
  </si>
  <si>
    <t>Интегрисани комуникациони систем</t>
  </si>
  <si>
    <t>Заштита природе и климатске промене</t>
  </si>
  <si>
    <t>Интегрисано управљање отпадом, отпадним водама, хемикалијама и биоцидним производима</t>
  </si>
  <si>
    <t>Обављање послова из области игара на срећу</t>
  </si>
  <si>
    <t>16.10</t>
  </si>
  <si>
    <t>УПРАВА ЗА ИГРЕ НА СРЕЋУ</t>
  </si>
  <si>
    <t>Унапређење система повезивања агрометеролошких станица</t>
  </si>
  <si>
    <t>Инспекција за заштиту животне средине и рибарство</t>
  </si>
  <si>
    <t>Подршка раду Директората за радијациону и нуклеарну сигурност и безбедност Србије</t>
  </si>
  <si>
    <t>Мониторинг квалитета ваздуха, воде и седимената</t>
  </si>
  <si>
    <t>Уређење и унапређење система заштите природе и очувања биодиверзитета</t>
  </si>
  <si>
    <t>Интегрални „CRM”, „TICKETING” и мултиканални комуникациони систем</t>
  </si>
  <si>
    <t>Софтверско решење за обраду и чување електронских фактура</t>
  </si>
  <si>
    <t>Подршка програмима удружења потрошача и вансудском решавању потрошачких спорова</t>
  </si>
  <si>
    <t>Здравствена заштита лица која се сматрају осигураницима по члану 16. став 1. Закона о здравственом осигурању</t>
  </si>
  <si>
    <t>Подршка реализацији мастер студија на универзитетима</t>
  </si>
  <si>
    <t>Унапређење услуга електронске управе</t>
  </si>
  <si>
    <t>7075</t>
  </si>
  <si>
    <t>7076</t>
  </si>
  <si>
    <t>ИПА 2016 - неалоцирана средства</t>
  </si>
  <si>
    <t>7069</t>
  </si>
  <si>
    <t>ИПА 2017 - Сектор заштите животне средине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</si>
  <si>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</si>
  <si>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7074</t>
  </si>
  <si>
    <t>ИПА 2018 - Демократија и управљање</t>
  </si>
  <si>
    <t>Израда Идејног решења и Главног пројекта измештања пута Београд-Сремчица у Железнику</t>
  </si>
  <si>
    <t>5029</t>
  </si>
  <si>
    <t>5030</t>
  </si>
  <si>
    <t>Реконструкција моста на граничном прелазу - Каракај (Зворник)</t>
  </si>
  <si>
    <t>5032</t>
  </si>
  <si>
    <t>Реконструкција моста на граничном прелазу - Шепак</t>
  </si>
  <si>
    <t>5033</t>
  </si>
  <si>
    <t>Реконструкција моста на граничном прелазу - Скелани (Бајина Башта)</t>
  </si>
  <si>
    <t>5042</t>
  </si>
  <si>
    <t>Вађење потонуле немачке флоте из Другог светског рата</t>
  </si>
  <si>
    <t>5049</t>
  </si>
  <si>
    <t>5050</t>
  </si>
  <si>
    <t>Изградња аутопута Ниш-Мердаре, деоница: Ниш-Плочник</t>
  </si>
  <si>
    <t>5052</t>
  </si>
  <si>
    <t>5054</t>
  </si>
  <si>
    <t>Унапређење услова за превођење бродова у оквиру бране на Тиси код Новог Бечеја</t>
  </si>
  <si>
    <t>5055</t>
  </si>
  <si>
    <t>Изградња нове Луке у Београду</t>
  </si>
  <si>
    <t>5056</t>
  </si>
  <si>
    <t>Проширење капацитета Луке Сремска Митровица</t>
  </si>
  <si>
    <t>5057</t>
  </si>
  <si>
    <t>Проширење капацитета Луке Богојево</t>
  </si>
  <si>
    <t>5058</t>
  </si>
  <si>
    <t>Проширење капацитета Луке Прахово</t>
  </si>
  <si>
    <t>5059</t>
  </si>
  <si>
    <t>Адаптација бродске преводнице у саставу ХЕПС „Ђердап 2”</t>
  </si>
  <si>
    <t>5061</t>
  </si>
  <si>
    <t>Реконструкција и доградња граничног прелаза Хоргош</t>
  </si>
  <si>
    <t>5062</t>
  </si>
  <si>
    <t>Изградња аутопута, деоница: Београд - Зрењанин</t>
  </si>
  <si>
    <t>5064</t>
  </si>
  <si>
    <t>Изградња новог моста преко реке Саве у Београду</t>
  </si>
  <si>
    <t>5066</t>
  </si>
  <si>
    <t>Изградња брзе саобраћајнице, деоница: Иверак-Лајковац</t>
  </si>
  <si>
    <t>5016</t>
  </si>
  <si>
    <t>7072</t>
  </si>
  <si>
    <t>ИПА 2017 - Подршка европским интеграцијама</t>
  </si>
  <si>
    <t>4021</t>
  </si>
  <si>
    <t>ИПА 2018 - Подршка унапређењу капацитета релевантних институција у „SoHo” систему</t>
  </si>
  <si>
    <t>ИПАРД мера: Техничка помоћ</t>
  </si>
  <si>
    <t>Модернизација мреже метеоролошких радара Републике Србије</t>
  </si>
  <si>
    <t>Изградња, опремање објеката радарских центара Ваљево, Ужице, Петровац, Бешњаја, Крушевац</t>
  </si>
  <si>
    <t>ИПА 2018 - Конкурентност</t>
  </si>
  <si>
    <t>Прибављање објеката у својину Републике Србије за потребе ДКП-а</t>
  </si>
  <si>
    <t>Рехабилитација система даљинског грејања у Републици Србији - фаза V</t>
  </si>
  <si>
    <t>Планирање, програмирање, праћење и извештавање о ЕУ средствима и међународној помоћи</t>
  </si>
  <si>
    <t>Изградња ГП Кусјак</t>
  </si>
  <si>
    <t>Изградња ГП Нештин</t>
  </si>
  <si>
    <t>Координација статистичког система и статистика тржишта рада</t>
  </si>
  <si>
    <t>Пројекат унапређења трговине и транспорта Западног Балкана уз примену вишефазног програмског приступа</t>
  </si>
  <si>
    <t>Запошљавање и социјалне иновације ЕАСИ</t>
  </si>
  <si>
    <t>Бесплатна правна помоћ</t>
  </si>
  <si>
    <t>Панел младих</t>
  </si>
  <si>
    <t>Стратегија и урбани развој</t>
  </si>
  <si>
    <t>Истраживање, заштита и презентација археолошког налазишта Бело брдо у Винчи</t>
  </si>
  <si>
    <t>Подршка развоју уметничке игре</t>
  </si>
  <si>
    <t>Подршка јачању позоришне уметности</t>
  </si>
  <si>
    <t>Изградња центра за информациону безбедност</t>
  </si>
  <si>
    <t>ИПА 2018 - Јачање заштите потрошача у Републици Србији као одговор на нове изазове на тржишту</t>
  </si>
  <si>
    <t>Оснивачки улог Републике Србије у привредним друштвима</t>
  </si>
  <si>
    <t>Изградња смештајних капацитета затвореног типа</t>
  </si>
  <si>
    <t>Подршка раду Агенције за квалификације</t>
  </si>
  <si>
    <t>Подршка примени ИКТ у предшколским установама - кроз коришћење дидактичког средства „Пчелица” (Bee-bot)</t>
  </si>
  <si>
    <t>Подршка раду ученичких задруга у основном образовању</t>
  </si>
  <si>
    <t>Подршка спровођењу државне матуре</t>
  </si>
  <si>
    <t>Подршка раду ученичких задруга у средњем образовању</t>
  </si>
  <si>
    <t>Реформа рачуноводства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</si>
  <si>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</si>
  <si>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</si>
  <si>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</si>
  <si>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>Јединствени информациони систем за буџетско рачуноводство</t>
  </si>
  <si>
    <t>Утврђивање, контрола и наплата пореза и оперативна подршка</t>
  </si>
  <si>
    <t>Утврђивање, контрола и наплата пореза и осталих јавних прихода - издвојене активности</t>
  </si>
  <si>
    <t>Интервенцијска средства за потребе спровођења ИПА програма</t>
  </si>
  <si>
    <t>Модернизација пореске администрације</t>
  </si>
  <si>
    <t>Управљање пореским системом</t>
  </si>
  <si>
    <t>Контрола државне помоћи</t>
  </si>
  <si>
    <t>57</t>
  </si>
  <si>
    <t>КОМИСИЈА ЗА КОНТРОЛУ ДРЖАВНЕ ПОМОЋИ</t>
  </si>
  <si>
    <t>Подстицаји за куповину еколошки прихватљивих возила</t>
  </si>
  <si>
    <t>7078</t>
  </si>
  <si>
    <t>Превенција и ублажавање последица насталих услед болести COVID-19 изазване вирусом SARS-CoV-2</t>
  </si>
  <si>
    <t>Локална самоуправа за 21. век</t>
  </si>
  <si>
    <t>КАНЦЕЛАРИЈА ЗА ЈАВНЕ НАБАВКЕ</t>
  </si>
  <si>
    <t>Стручни и оперативни послови Кабинета потпредседника Владе и министра одбране</t>
  </si>
  <si>
    <t>Стручни и оперативни послови Кабинета потпредседнице Владе и министра културе и информисања</t>
  </si>
  <si>
    <t>0110</t>
  </si>
  <si>
    <t>Унапређење услова живота и рада на селу</t>
  </si>
  <si>
    <t>5020</t>
  </si>
  <si>
    <t>Надоградња система за консолидацију података и пословно извештавање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</si>
  <si>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</si>
  <si>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</si>
  <si>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</si>
  <si>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>Стручни и оперативни послови Кабинета министра без портфеља задуженог за унапређење развоја недовољно развијених општина на територији Републике Србије</t>
  </si>
  <si>
    <t>Регистар Социјална карта</t>
  </si>
  <si>
    <t>Пројекат тржишно оријентисане пољопривреде</t>
  </si>
  <si>
    <t>Подршка раду НТП Ниш</t>
  </si>
  <si>
    <t>Подршка раду НТП Чачак</t>
  </si>
  <si>
    <t>Реконструкција фасаде објекта МСП</t>
  </si>
  <si>
    <t>Очување и заштита земљишта као природног ресурса</t>
  </si>
  <si>
    <t>Унапређење инфраструктуре за заштиту животне средине</t>
  </si>
  <si>
    <t>Набавка опреме за сакупљање и рециклажу</t>
  </si>
  <si>
    <t>7083</t>
  </si>
  <si>
    <t>ИПА 2018 - Сектор заштите животне средине</t>
  </si>
  <si>
    <t>Енергетска ефикасност у зградама централне власти</t>
  </si>
  <si>
    <t>Енергетска ефикасност у јавним зградама и обновљиви извори енергије у сектору даљинског грејања</t>
  </si>
  <si>
    <t>Јединствена информациона комуникациона мрежа е Управе</t>
  </si>
  <si>
    <t>SMART CITY</t>
  </si>
  <si>
    <t>Јачање професионалних капацитета државних службеника на положају</t>
  </si>
  <si>
    <t>7081</t>
  </si>
  <si>
    <t>ИПА 2020 - Демократија и управљање</t>
  </si>
  <si>
    <t>5067</t>
  </si>
  <si>
    <t>Изградња моста - обилазнице око Новог Сада са приступним саобраћајницама</t>
  </si>
  <si>
    <t>Дигитализација туристичке понуде Србије</t>
  </si>
  <si>
    <t>Доградња ЕДМС система са интеграцијом са другим системима</t>
  </si>
  <si>
    <t>Подршка ИТ преквалификацији</t>
  </si>
  <si>
    <t>7084</t>
  </si>
  <si>
    <t>ИПА 2020 - Подршка спровођењу мера активне политике запошљавања</t>
  </si>
  <si>
    <t>Подршка раду установа социјалне заштите</t>
  </si>
  <si>
    <t>Израда и имплементација информационог система за подршку пословним процесима у спровођењу социјалне заштите - СОЗИС</t>
  </si>
  <si>
    <t>7082</t>
  </si>
  <si>
    <t>ИПА 2020 - Образовање, запошљавање и социјалне политике</t>
  </si>
  <si>
    <t>7085</t>
  </si>
  <si>
    <t>ИПА 2020 - Модернизација система социјалне заштите</t>
  </si>
  <si>
    <t>Престоница културе Србије</t>
  </si>
  <si>
    <t>ИПА - Сигурније прекогранично подручје кроз унапређено реаговање у ванредним ситуацијама и заједничке обуке</t>
  </si>
  <si>
    <t>ИПА прекогранична сарадња - Припрема становништва за акције у случају катастрофе и побољшање капацитета стучних тимова за реаговање у ванредним ситуацијама у прекограничном бугарско-српском региону</t>
  </si>
  <si>
    <t>Заштита и спасавање грађана, добара, имовине и животне средине РС од последица ванредних догађаја</t>
  </si>
  <si>
    <t>Специјална и посебне јединице полиције</t>
  </si>
  <si>
    <t>Изградња, реконструкција и адаптација објеката организационих јединица Дирекције полиције</t>
  </si>
  <si>
    <t>Изградња, реконструкција и проширење комплекса Хеликоптерске јединице</t>
  </si>
  <si>
    <t>ИПА Сигурнија клима у румунско - српском прекограничном подручју</t>
  </si>
  <si>
    <t>Подршка индустријском развоју</t>
  </si>
  <si>
    <t>Војно здравство</t>
  </si>
  <si>
    <t>Возила и опрема</t>
  </si>
  <si>
    <t>Обезбеђивање услова за рад јавне/породичне банке крви пупчаника</t>
  </si>
  <si>
    <t>4022</t>
  </si>
  <si>
    <t>Хитан одговор Републике Србије на COVID-19</t>
  </si>
  <si>
    <t>Унапређење језичких компентенција у школама у Републици Србији и изградња Националне референтне тачке за стручно образовање</t>
  </si>
  <si>
    <t>Подршка раду фондацијама</t>
  </si>
  <si>
    <t>Студентско становање у Србији</t>
  </si>
  <si>
    <t>Подршка спровођењу мера равномерног регионалног развоја</t>
  </si>
  <si>
    <t>Складиште нафтних деривата „Смедерево” у Смедереву</t>
  </si>
  <si>
    <t>КРИМИНАЛИСТИЧКО ПОЛИЦИЈСКИ УНИВЕРЗИТЕТ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</si>
  <si>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</si>
  <si>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КАБИНЕТ ПРВОГ ПОТПРЕДСЕДНИКА И МИНИСТРА ПРОСВЕТЕ, НАУКЕ И ТЕХНОЛОШКОГ РАЗВОЈА</t>
  </si>
  <si>
    <t>КАБИНЕТ ПОТПРЕДСЕДНИКА И МИНИСТРА ПОЉОПРИВРЕДЕ, ШУМАРСТВА И ВОДОПРИВРЕДЕ</t>
  </si>
  <si>
    <t>КАБИНЕТ ПОТПРЕДСЕДНИЦЕ И МИНИСТРА РУДАРСТВА И ЕНЕРГЕТИКЕ</t>
  </si>
  <si>
    <t>КАБИНЕТ ПОТПРЕДСЕДНИКА И МИНИСТРА ОДБРАНЕ</t>
  </si>
  <si>
    <t>КАБИНЕТ ПОТПРЕДСЕДНИЦЕ И МИНИСТРА КУЛТУРЕ И ИНФОРМИСАЊА</t>
  </si>
  <si>
    <t>Пројекат акцелерације иновација и подстицање раста предузетништва - SAIGE</t>
  </si>
  <si>
    <t>Јачање капацитета пољопривредног сектора за доношење политика на основу података, PHRD Грант број TF0B1676</t>
  </si>
  <si>
    <t>Под кривичном и материјалном одговорношћу изјављујем да ће се средства за спровођење предметог акта обезбедити у буџету у износу који је исказан у одељку 2.3 овог обрасца, изменама и допунама закона о буџету Републике Србије.</t>
  </si>
  <si>
    <t>0407</t>
  </si>
  <si>
    <t>Зелена агенда</t>
  </si>
  <si>
    <t>Србија на додир – Дигитална трансформација за развој</t>
  </si>
  <si>
    <t>5070</t>
  </si>
  <si>
    <t>5071</t>
  </si>
  <si>
    <t>5072</t>
  </si>
  <si>
    <t>Пројекат изградње комуналне (канализационе) инфраструктуре и инфраструктуре за одлагање комуналног чврстог отпада у Републици Србији</t>
  </si>
  <si>
    <t>Пројекат сакупљања и пречишћавања отпадних вода Централног канализационог система Града Београда</t>
  </si>
  <si>
    <t>Изградња београдског метроа</t>
  </si>
  <si>
    <t>Систем јавних финансија - ЈАФИН</t>
  </si>
  <si>
    <t>Реализација пријемног/завршног испита</t>
  </si>
  <si>
    <t>Унапређење климатског информационог система - Клима карпатског региона</t>
  </si>
  <si>
    <t>Изградња прикључка топлодалековода на ТЕНТ А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</si>
  <si>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</si>
  <si>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</si>
  <si>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Наставни садржаји кроз дигитални уџбеник/дигиталну учионицу за средње школе</t>
  </si>
  <si>
    <t>АГЕНЦИЈА ЗА СПРЕЧАВАЊЕ КОРУПЦИЈЕ</t>
  </si>
  <si>
    <t>ИБМ лиценце</t>
  </si>
  <si>
    <t>Систем за размену података</t>
  </si>
  <si>
    <t>КАБИНЕТ ПРВОГ ПОТПРЕДСЕДНИКА ВЛАДЕ И МИНИСТРА ПРОСВЕТЕ, НАУКЕ И ТЕХНОЛОШКОГ РАЗВОЈА</t>
  </si>
  <si>
    <t>КАБИНЕТ ПОТПРЕДСЕДНИКА ВЛАДЕ И МИНИСТРА ПОЉОПРИВРЕДЕ, ШУМАРСТВА И ВОДОПРИВРЕДЕ</t>
  </si>
  <si>
    <t>КАБИНЕТ ПОТПРЕДСЕДНИКА ВЛАДЕ И МИНИСТРА РУДАРСТВА И ЕНЕРГЕТИКЕ</t>
  </si>
  <si>
    <t>КАБИНЕТ ПОТПРЕДСЕДНИКА ВЛАДЕ И МИНИСТРА ОДБРАНЕ</t>
  </si>
  <si>
    <t>КАБИНЕТ ПОТПРЕДСЕДНИКА ВЛАДЕ И МИНИСТРА КУЛТУРЕ И ИНФОРМИСАЊА</t>
  </si>
  <si>
    <t>КАБИНЕТ МИНИСТРА БЕЗ ПОРТФЕЉА ЗАДУЖЕН ЗА ИНОВАЦИЈЕ И ТЕХНОЛОШКИ РАЗВОЈ</t>
  </si>
  <si>
    <t>УПРАВА ЗА ФИНАНСИРАЊЕ И ПОДСТИЦАЊЕ ЕНЕРГЕТСКЕ ЕФИКАСНОСТИ</t>
  </si>
  <si>
    <t>36.1</t>
  </si>
  <si>
    <t>56.1</t>
  </si>
  <si>
    <t>56.10</t>
  </si>
  <si>
    <t>56.11</t>
  </si>
  <si>
    <t>56.12</t>
  </si>
  <si>
    <t>56.13</t>
  </si>
  <si>
    <t>56.14</t>
  </si>
  <si>
    <t>56.15</t>
  </si>
  <si>
    <t>56.16</t>
  </si>
  <si>
    <t>56.17</t>
  </si>
  <si>
    <t>56.18</t>
  </si>
  <si>
    <t>56.19</t>
  </si>
  <si>
    <t>56.2</t>
  </si>
  <si>
    <t>56.20</t>
  </si>
  <si>
    <t>56.21</t>
  </si>
  <si>
    <t>56.22</t>
  </si>
  <si>
    <t>56.23</t>
  </si>
  <si>
    <t>56.24</t>
  </si>
  <si>
    <t>56.25</t>
  </si>
  <si>
    <t>56.26</t>
  </si>
  <si>
    <t>56.27</t>
  </si>
  <si>
    <t>56.28</t>
  </si>
  <si>
    <t>56.29</t>
  </si>
  <si>
    <t>56.3</t>
  </si>
  <si>
    <t>56.4</t>
  </si>
  <si>
    <t>56.5</t>
  </si>
  <si>
    <t>56.6</t>
  </si>
  <si>
    <t>56.7</t>
  </si>
  <si>
    <t>56.8</t>
  </si>
  <si>
    <t>56.9</t>
  </si>
  <si>
    <t>Мере за унапређење енергетске ефикасности</t>
  </si>
  <si>
    <t>ИПА 2017 -  Евалуација ИПА II помоћи и Националног програма ИПА ТАИБ 2013 (неалоцирана средства)</t>
  </si>
  <si>
    <t>Подршка развоју задругарства</t>
  </si>
  <si>
    <t>Подршка куповини сеоских кућа са окућницом</t>
  </si>
  <si>
    <t>Подршка организовању манифестација у селима Републике Србије</t>
  </si>
  <si>
    <t>Подршка адаптацији мултифункционалних објеката</t>
  </si>
  <si>
    <t>Подстицај куповини минибусева за потребе превоза сеоског становништва</t>
  </si>
  <si>
    <t>7079</t>
  </si>
  <si>
    <t>ИПА 2019 - Конкурентност и иновације</t>
  </si>
  <si>
    <t>Завршетак изградње система за водоснабдевање Босилеграда са приградским насељима са изворишта воде „Рода”, у општини Босилеград</t>
  </si>
  <si>
    <t>Пројекат интегрисаног развоја коридора Саве и Дрине</t>
  </si>
  <si>
    <t>7086</t>
  </si>
  <si>
    <t>ИПА 2020 - Животна средина и клима</t>
  </si>
  <si>
    <t>Смањење загађења ваздуха у Србији из индивидуалних извора</t>
  </si>
  <si>
    <t>Набавка, замена, реконструкција и санација котларница за грејање</t>
  </si>
  <si>
    <t>Смањење угљеничког отиска локалних заједница применом принципа циркуларне економије у Републици Србији.</t>
  </si>
  <si>
    <t xml:space="preserve">Превенција нeлегалног одлагања отпада и уклањање </t>
  </si>
  <si>
    <t>Изградња система за постројење за пречишћавање отпадних вода у Зубином Потоку</t>
  </si>
  <si>
    <t>ИПА 2017 - Изградња гасног интерконектора Србија-Бугарска</t>
  </si>
  <si>
    <t>Санација и рекултивација напуштених рудника и рударских објеката</t>
  </si>
  <si>
    <t>Координација за вођење преговора о приступању Републике Србије ЕУ и Тим за подршку преговорима</t>
  </si>
  <si>
    <t>Координација усклађивања са циљевима ЕУ унутар зелене агенде, дигиталне трансформације и одрживости и УН Агенде 2030</t>
  </si>
  <si>
    <t xml:space="preserve">Јадранско Јонски транснационални програм – техничка помоћ </t>
  </si>
  <si>
    <t>VM WARE лиценце</t>
  </si>
  <si>
    <t>Креативно иновативни/мултифункционални центар „Ложионица”</t>
  </si>
  <si>
    <t>Реконструкција железничке пруге Ниш - Димитровград</t>
  </si>
  <si>
    <t>5051</t>
  </si>
  <si>
    <t>Хидротехнички и багерски радови на критичним секторима за пловидбу на реци Сави</t>
  </si>
  <si>
    <t>Изградња постројења за пречишћавање воде за пиће у Кикинди</t>
  </si>
  <si>
    <t xml:space="preserve">Реконструкција старог моста на граничном прелазу Љубовија - Братунац </t>
  </si>
  <si>
    <t>5069</t>
  </si>
  <si>
    <t>5076</t>
  </si>
  <si>
    <t>Брза саобраћајница Е-75, петља Пожаревац - Голубац</t>
  </si>
  <si>
    <t>5074</t>
  </si>
  <si>
    <t>Изградња северне обилазнице око Крагујевца</t>
  </si>
  <si>
    <t>5073</t>
  </si>
  <si>
    <t>Изградња Националног фудбалског стадиона са пратећим садржајима</t>
  </si>
  <si>
    <t>5078</t>
  </si>
  <si>
    <t>Модернизација железничког сектора у Србији</t>
  </si>
  <si>
    <t>5077</t>
  </si>
  <si>
    <t>Изградња центра за обуку чланова посаде бродова</t>
  </si>
  <si>
    <t>Изградња широкопојасне комуникационе инфраструктуре у руралним пределима Републике Србије - Фаза 1 и 2</t>
  </si>
  <si>
    <t>Дотације организацијама обавезног социјалног осигурања за пореске олакшице</t>
  </si>
  <si>
    <t xml:space="preserve">Помоћ мигрантској популацији у Србији </t>
  </si>
  <si>
    <t>Права националних мањина на самоуправу</t>
  </si>
  <si>
    <t>7066</t>
  </si>
  <si>
    <t>Парламентарни и локални избори</t>
  </si>
  <si>
    <t xml:space="preserve">Успостављање и унапређење националне инфраструктуре геопросторних података </t>
  </si>
  <si>
    <t>Подршка обављању матичне делатности установа заштите</t>
  </si>
  <si>
    <t>Конзервација, рестаурација и презентација археолошког налазишта „Царичин град” у општини Лебане</t>
  </si>
  <si>
    <t>Нови Сад - Европска престоница културе</t>
  </si>
  <si>
    <t xml:space="preserve">Подршка одржавању ЕГЗИТ фестивала </t>
  </si>
  <si>
    <t>Материјално технички капацитети</t>
  </si>
  <si>
    <t>Повећање информатичких капацитета за обављање пословних процеса у Министарству унутрашњих послова - фаза II</t>
  </si>
  <si>
    <t>Набавка наоружања, оружне опреме, техничке, комуникационе и заштитне опреме за потребе организационих јединица Министарства унутрашњих послова</t>
  </si>
  <si>
    <t>Изградња, реконструкција и санација објеката ради унапређења капацитета за реализацију обука у наставном центру „Макиш"</t>
  </si>
  <si>
    <t>Надоградња и проширење система IP телефоније у Министарству унутрашњих послова</t>
  </si>
  <si>
    <t>Проширење система еЛТЕ у Републици Србији</t>
  </si>
  <si>
    <t>Јачање информатичко-комуникационих и аналитичких капацитета Управе криминалистичке полиције</t>
  </si>
  <si>
    <t>Подизање оперативних капацитета посебних и специјалне јединице Министарства унутрашњих послова - фаза II</t>
  </si>
  <si>
    <t>Унапређење информационе безбедности и Дата центра МУП</t>
  </si>
  <si>
    <t>Унапређење капацитета за реализацију обука у Центру за полицијску обуку</t>
  </si>
  <si>
    <t>Набавка опреме за потребе организационих јединица Дирекције полиције</t>
  </si>
  <si>
    <t>Набавка, ремонт и модернизација возила за потребе организационих јединица Министарства унутрашњих послова</t>
  </si>
  <si>
    <t>5021</t>
  </si>
  <si>
    <t>Изградња, реконструкција и адаптација објеката за потребе организационих јединица Министарства унутрашњих послова</t>
  </si>
  <si>
    <t xml:space="preserve">ПРОИЗВОД ИНФО-Успостављање јединственог дигиталног сервиса у вези са техничким прописима </t>
  </si>
  <si>
    <t>Унапређење инфраструктуре у области наутичког туризма</t>
  </si>
  <si>
    <t>Истраживање перцепције и искуства о корупцији</t>
  </si>
  <si>
    <t>Реконструкција зграде трећег основног суда у Београду</t>
  </si>
  <si>
    <t>Реконструкција и адаптација објекта Привредног суда у Сомбору</t>
  </si>
  <si>
    <t>5028</t>
  </si>
  <si>
    <t>Изградња зграде правосудних органа у Крушевцу</t>
  </si>
  <si>
    <t>Радови на реконструкцији и изградњи објеката у оквиру КПЗ у Сремској Митровици</t>
  </si>
  <si>
    <t>Изградња и опремање новог затвора у Крушевцу</t>
  </si>
  <si>
    <t>Изградња и опремање новог затвора у Суботици</t>
  </si>
  <si>
    <t>Опремање НВО по трипартитном споразуму</t>
  </si>
  <si>
    <t>Транспортна и војнополицијска средства Војске Србије</t>
  </si>
  <si>
    <t>Опремање ВМА медицинском опремом</t>
  </si>
  <si>
    <t>Изградња, реконструкција и капитално одржавање објеката за смештај НВО и особља МО и ВС</t>
  </si>
  <si>
    <t>Информатичка и телекомуникациона опрема МО и ВС</t>
  </si>
  <si>
    <t>4024</t>
  </si>
  <si>
    <t>Подстицање активности развоја Регистра типизираних давалаца крви и компонената крви у Институту за трансфузију крви Србије</t>
  </si>
  <si>
    <t>Координација, надзор и контрола реконструкције универзитетских клиничких центара Београд, Крагујевац, Ниш и Нови Сад</t>
  </si>
  <si>
    <t>Реконструкција Универзитетског клиничког центра Крагујевац</t>
  </si>
  <si>
    <t>Реконструкција Универзитетског клиничког центра Војводине, Нови Сад</t>
  </si>
  <si>
    <t>Реконструкција Универзитетског клиничког центра Србије, Београд</t>
  </si>
  <si>
    <t xml:space="preserve">Подршка активностима Банке репродуктивних ћелија </t>
  </si>
  <si>
    <t>Увођење радиониклидне тераностике у Центар за нуклеарну медицину Универзитетског клиничког центра Србије</t>
  </si>
  <si>
    <t>Подршка раду Ваздухопловно - образовног центра „Ваздухопловна академија"</t>
  </si>
  <si>
    <t>Обављање проширене делатности у средњим школама</t>
  </si>
  <si>
    <t>Оптимизација мреже средњих школа и подршка раду Националне референтне тачке</t>
  </si>
  <si>
    <t xml:space="preserve">Спровођење другостепеног пореског и царинског поступка				</t>
  </si>
  <si>
    <t>Надоградња система за управљање средствима претприступне помоћи ЕУ</t>
  </si>
  <si>
    <t>Обједињени рачуноводствени информациони систем корисника буџетских средстава - ОРИС</t>
  </si>
  <si>
    <t>Портал за администрацију корисничких налога (IAM&amp;SSO)</t>
  </si>
  <si>
    <t>Платформа за сервисно оријентисану архитектуру - СОА</t>
  </si>
  <si>
    <t>Реконструкција и адаптација непокретности Министарства финансија</t>
  </si>
  <si>
    <t>Обезбеђење развоја јединственог информационог система царинске службе</t>
  </si>
  <si>
    <t>Изградња резервоара у складишту деривата нафте у Смедереву</t>
  </si>
  <si>
    <t>Изградња регионалних центара за управљање отпадом</t>
  </si>
  <si>
    <t>Пројекат даљинског грејања у Крагујевцу</t>
  </si>
  <si>
    <t>Пројекат унапређења и популаризације женског школског спорта међу девојчицама школског узраста</t>
  </si>
  <si>
    <t>Заштита система од сајбер напада</t>
  </si>
  <si>
    <t>Правила и мере уређења тржишта</t>
  </si>
  <si>
    <t>МИНИСТАРСТВО ПРОСВЕТЕ</t>
  </si>
  <si>
    <t>МИНИСТАРСТВО КУЛТУРЕ</t>
  </si>
  <si>
    <t>МИНИСТАРСТВО СПОРТА</t>
  </si>
  <si>
    <t>МИНИСТАРСТВО УНУТРАШЊЕ И СПОЉНЕ ТРГОВИНЕ</t>
  </si>
  <si>
    <t>МИНИСТАРСТВО НАУКЕ, ТЕХНОЛОШКОГ РАЗВОЈА И ИНОВАЦИЈА</t>
  </si>
  <si>
    <t>МИНИСТАРСТВО ТУРИЗМА И ОМЛАДИНЕ</t>
  </si>
  <si>
    <t>МИНИСТАРСТВО ИНФОРМИСАЊА И ТЕЛЕКОМУНИКАЦИЈА</t>
  </si>
  <si>
    <t>МИНИСТАРСТВО ЗА ЈАВНА УЛАГАЊА</t>
  </si>
  <si>
    <t>КАБИНЕТ ПОТПРЕДСЕДНИКА ВЛАДЕ И МИНИСТРА ФИНАНСИЈА</t>
  </si>
  <si>
    <t>Стратешко сагледавање положаја села и сеоског становништва и унапређење услова живота и рада на селу</t>
  </si>
  <si>
    <t>Учешће Републике Србије на светској изложби „EXPO 2025 - Осака"</t>
  </si>
  <si>
    <t>Програм за отпорност и климатске промене и наводњавање у Србији - II фаза</t>
  </si>
  <si>
    <t>Унапређење хидрометеоролошкe рачунарско-телекомуникационe инфраструктуре и метеоролошког осматрачког система</t>
  </si>
  <si>
    <t>Управљање отпадом и циркуларна економија</t>
  </si>
  <si>
    <t>Даље јачање капацитета за процену ризика опасних супстанци кроз њихов цео циклус кружења у животној средини</t>
  </si>
  <si>
    <t>Набавкa основне рударске механизације за површинске копове ЈП ЕПС</t>
  </si>
  <si>
    <t>7092</t>
  </si>
  <si>
    <t>ИПА 2020 - први део Демократија и управљање</t>
  </si>
  <si>
    <t>7091</t>
  </si>
  <si>
    <t>Мере за ублажавање последица енергетске кризе</t>
  </si>
  <si>
    <t>Унапређење система енергетског менаџмента ради повећања инвестиција у енергетску ефикасност јавних зграда у Србији</t>
  </si>
  <si>
    <t>ИПА 2020 II део - Подршка ЕУ интеграцијама - Неалоцирана средства</t>
  </si>
  <si>
    <t>Реконструкција и доградња угоститељско-резиденцијалног објекта „Клуб посланика“</t>
  </si>
  <si>
    <t>Успостављање јединственог информационог система за инспекције - E - инспектор</t>
  </si>
  <si>
    <t>Програмирање и спровођење програма стручног усавршавања у јавној управи</t>
  </si>
  <si>
    <t>ИПА 2020-Подршка ЕУ интеграцијама-неалоцирана средства</t>
  </si>
  <si>
    <t>Развој и инсталација система за навигационо праћење и електронско обележавање пловног пута на Сави (AtoNs)</t>
  </si>
  <si>
    <t>Програм водоснабдевања и пречишћавања отпадних вода у општинама средње величине у Србији V и Зелени градови</t>
  </si>
  <si>
    <t>Програм интегрисаног управљања чврстим отпадом у Србији</t>
  </si>
  <si>
    <t>Програм водоснабдевања и пречишћања отпадних вода у општинама средње величине у Србији VI</t>
  </si>
  <si>
    <t xml:space="preserve">Пројекат изградње обилазница и тунела </t>
  </si>
  <si>
    <t>Подршка развоју социјалног предузетништва</t>
  </si>
  <si>
    <t>Јачање локалне политике запошљавања</t>
  </si>
  <si>
    <t>Права корисника ван мреже установа социјалне заштите</t>
  </si>
  <si>
    <t>Подршка породици и деци</t>
  </si>
  <si>
    <t>Координација и спровођење политике у области демографије</t>
  </si>
  <si>
    <t>Кординација и спровођење популационе политике</t>
  </si>
  <si>
    <t>Симулација суђења MOOT COURT</t>
  </si>
  <si>
    <t>Мост разумевања</t>
  </si>
  <si>
    <t>Видљивост унапређује равноправност</t>
  </si>
  <si>
    <t>Уређење и развој система у области културе</t>
  </si>
  <si>
    <t>Одржавање Београдског маратона</t>
  </si>
  <si>
    <t>Међународна сарадња у области омладине</t>
  </si>
  <si>
    <t>Подизање капацитета Сектора за ванредне ситуације набавком возила различите намене у периоду од 2022. до 2024. године</t>
  </si>
  <si>
    <t>Подизање капацитета СВС-а кроз стварање услова за адекватан смештај, изградњом нових објеката као и реконструкцијом, санацијом и адаптацијом постојећих у периоду од 2022. до 2024. године</t>
  </si>
  <si>
    <t>Опремање и реконструкција објеката Сектора унутрашње контроле у циљу подизања капацитета за превенцију и сузбијање корупције у Министарству унутрашњих послова</t>
  </si>
  <si>
    <t>Програм финансијске подршке - Коришћењем стандардa до конкурентнијих производа</t>
  </si>
  <si>
    <t>Кooрдинaциja пoслoвa развоја, упрaвљaња прojeктимa и европских интеграција</t>
  </si>
  <si>
    <t>Спровођење механизама спречавања корупције</t>
  </si>
  <si>
    <t>Изградња и опремање новог павиљона у Сремској Митровици</t>
  </si>
  <si>
    <t>Програм спречавања слепила у Србији код деце са прематурном ретинопатијом уз програм развоја ретине</t>
  </si>
  <si>
    <t>Подршка имплементацији програмских активности за унапређење оралног здравља деце и омладине у Републици Србији</t>
  </si>
  <si>
    <t>Програм „Intereg” IPA Румунија - Србија 2021-2027</t>
  </si>
  <si>
    <t>Изградња образовно-научних центара</t>
  </si>
  <si>
    <t>Унапређење образовних постигнућа кроз рад образовно - научних центара</t>
  </si>
  <si>
    <t>Подршка унапређивању васпитно - образовног и образовно - васпитног рада установа кроз коришћење дидактичког средства и дидактичко игровних средстава</t>
  </si>
  <si>
    <t>Стручни и оперативни послови Кабинета потпредседника Владе и министра финансија</t>
  </si>
  <si>
    <t>Стручни и оперативни послови Кабинета првог потпредседника Владе и министра спољних послова</t>
  </si>
  <si>
    <t>Организација догађаја од значаја за Републику Србију</t>
  </si>
  <si>
    <t>Израда мапе пута за достизање одрживог развоја неразвијених (девастираних) општина</t>
  </si>
  <si>
    <t>5024</t>
  </si>
  <si>
    <t>Књиговодство, основна средства и електронско прихватање захтева</t>
  </si>
  <si>
    <t>Информациони систем Е акцизе</t>
  </si>
  <si>
    <t>Набавка робних резерви</t>
  </si>
  <si>
    <t>Кредитна подршка</t>
  </si>
  <si>
    <t>Подршка раду Института за вештачку интелигенцију</t>
  </si>
  <si>
    <t>Специјализована платформа за сигурну размену званичних електронских докумената између органа државне управе</t>
  </si>
  <si>
    <t>КАНЦЕЛАРИЈА ЗА ДУАЛНО ОБРАЗОВАЊЕ И НАЦИОНАЛНИ ОКВИР КВАЛИФИКАЦИЈА</t>
  </si>
  <si>
    <t>Стручни и оперативни послови Канцеларије за дуално образовање и национални оквир квалификација</t>
  </si>
  <si>
    <t>Унапређење квалитета образовања и васпитања</t>
  </si>
  <si>
    <t>Подршка раду Ваздухопловно - образовног центра „Ваздухопловна академијаˮ</t>
  </si>
  <si>
    <t>Стручни и оперативни послови Кабинета министра без портфеља задуженог за координацију активности у области равномерног регионалног развоја</t>
  </si>
  <si>
    <t>Стручни и оперативни послови Кабинета министра без портфеља задуженог за координацију активности и мера у области односа Републике Србије са дијаспором</t>
  </si>
  <si>
    <t>КАБИНЕТ МИНИСТРА БЕЗ ПОРТФЕЉА ЗАДУЖЕНОГ ЗА КООРДИНАЦИЈУ АКТИВНОСТИ У ОБЛАСТИ РАВНОМЕРНОГ РЕГИОНАЛНОГ РАЗВОЈА</t>
  </si>
  <si>
    <t>КАБИНЕТ МИНИСТРА БЕЗ ПОРТФЕЉА ЗАДУЖЕНОГ ЗА КООРДИНАЦИЈУ АКТИВНОСТИ И МЕРА У ОБЛАСТИ ОДНОСА РЕПУБЛИКЕ СРБИЈЕ СА ДИЈАСПОРОМ</t>
  </si>
  <si>
    <t>УСТАНОВЕ У ОБЛАСТИ СОЦИЈАЛНЕ ЗАШТИТЕ</t>
  </si>
  <si>
    <t>Инвестиције у установе социјалне заштите</t>
  </si>
  <si>
    <t>Обнова и изградња објеката јавне намене у области здравства</t>
  </si>
  <si>
    <t>Обнова и изградња објеката јавне намене у области просвете и науке</t>
  </si>
  <si>
    <t>Обнова и изградња објеката јавне намене у области спортске инфраструктуре</t>
  </si>
  <si>
    <t>Обнова и изградња објеката јавне намене у области социјалне заштите</t>
  </si>
  <si>
    <t>Обнова и изградња објеката јавне намене у области културе</t>
  </si>
  <si>
    <t>Обнова и изградња објеката јавне намене у области локалне комуналне инфраструктуре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</si>
</sst>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0"/>
      <color theme="4" tint="0.59999389629810485"/>
      <name val="Arial"/>
      <family val="2"/>
      <charset val="238"/>
    </font>
    <font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4"/>
      </left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</borders>
  <cellStyleXfs count="4">
    <xf numFmtId="0" fontId="0" fillId="0" borderId="0"/>
    <xf numFmtId="0" fontId="11" fillId="0" borderId="0"/>
    <xf numFmtId="0" fontId="17" fillId="0" borderId="0"/>
    <xf numFmtId="0" fontId="17" fillId="0" borderId="0"/>
  </cellStyleXfs>
  <cellXfs count="333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3" xfId="0" applyBorder="1" applyAlignment="1">
      <alignment horizontal="right"/>
    </xf>
    <xf numFmtId="0" fontId="1" fillId="0" borderId="2" xfId="0" applyFont="1" applyBorder="1" applyAlignment="1">
      <alignment wrapText="1"/>
    </xf>
    <xf numFmtId="0" fontId="1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6" fillId="0" borderId="0" xfId="0" applyFont="1"/>
    <xf numFmtId="0" fontId="6" fillId="0" borderId="0" xfId="0" quotePrefix="1" applyFont="1"/>
    <xf numFmtId="0" fontId="6" fillId="0" borderId="18" xfId="0" applyFont="1" applyBorder="1"/>
    <xf numFmtId="0" fontId="0" fillId="0" borderId="19" xfId="0" applyBorder="1"/>
    <xf numFmtId="0" fontId="0" fillId="0" borderId="20" xfId="0" applyBorder="1"/>
    <xf numFmtId="0" fontId="6" fillId="0" borderId="24" xfId="0" applyFont="1" applyBorder="1"/>
    <xf numFmtId="0" fontId="0" fillId="0" borderId="25" xfId="0" applyBorder="1"/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9" fillId="0" borderId="26" xfId="0" applyFont="1" applyBorder="1"/>
    <xf numFmtId="0" fontId="10" fillId="0" borderId="28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0" fillId="0" borderId="26" xfId="0" applyBorder="1"/>
    <xf numFmtId="0" fontId="0" fillId="0" borderId="28" xfId="0" applyBorder="1"/>
    <xf numFmtId="0" fontId="0" fillId="0" borderId="31" xfId="0" applyBorder="1" applyAlignment="1">
      <alignment horizontal="center" vertical="top"/>
    </xf>
    <xf numFmtId="0" fontId="12" fillId="0" borderId="4" xfId="1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3" fillId="0" borderId="5" xfId="1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2" fillId="0" borderId="5" xfId="1" applyFont="1" applyBorder="1" applyAlignment="1">
      <alignment horizontal="center" vertical="top"/>
    </xf>
    <xf numFmtId="0" fontId="13" fillId="0" borderId="2" xfId="1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2" xfId="0" applyFont="1" applyBorder="1" applyAlignment="1">
      <alignment vertical="top"/>
    </xf>
    <xf numFmtId="0" fontId="0" fillId="0" borderId="29" xfId="0" applyBorder="1"/>
    <xf numFmtId="0" fontId="0" fillId="0" borderId="27" xfId="0" applyBorder="1"/>
    <xf numFmtId="0" fontId="6" fillId="0" borderId="26" xfId="0" applyFont="1" applyBorder="1"/>
    <xf numFmtId="0" fontId="6" fillId="0" borderId="26" xfId="0" quotePrefix="1" applyFont="1" applyBorder="1"/>
    <xf numFmtId="0" fontId="0" fillId="0" borderId="33" xfId="0" applyBorder="1"/>
    <xf numFmtId="1" fontId="0" fillId="0" borderId="5" xfId="0" applyNumberForma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3" fontId="1" fillId="0" borderId="23" xfId="0" applyNumberFormat="1" applyFont="1" applyBorder="1" applyAlignment="1">
      <alignment horizontal="right"/>
    </xf>
    <xf numFmtId="0" fontId="1" fillId="4" borderId="7" xfId="0" applyFont="1" applyFill="1" applyBorder="1" applyAlignment="1" applyProtection="1">
      <alignment horizontal="center"/>
      <protection locked="0"/>
    </xf>
    <xf numFmtId="0" fontId="0" fillId="4" borderId="13" xfId="0" applyFill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6" fillId="0" borderId="37" xfId="0" applyFont="1" applyBorder="1"/>
    <xf numFmtId="0" fontId="0" fillId="0" borderId="10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4" borderId="36" xfId="0" applyFont="1" applyFill="1" applyBorder="1" applyAlignment="1">
      <alignment horizontal="center" vertical="top" wrapText="1"/>
    </xf>
    <xf numFmtId="0" fontId="6" fillId="0" borderId="47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3" fontId="2" fillId="0" borderId="36" xfId="0" applyNumberFormat="1" applyFont="1" applyBorder="1" applyAlignment="1">
      <alignment horizontal="right"/>
    </xf>
    <xf numFmtId="0" fontId="2" fillId="0" borderId="37" xfId="0" applyFont="1" applyBorder="1"/>
    <xf numFmtId="3" fontId="2" fillId="0" borderId="36" xfId="0" applyNumberFormat="1" applyFont="1" applyBorder="1" applyAlignment="1" applyProtection="1">
      <alignment horizontal="right"/>
      <protection locked="0"/>
    </xf>
    <xf numFmtId="0" fontId="2" fillId="0" borderId="37" xfId="0" applyFont="1" applyBorder="1" applyAlignment="1">
      <alignment horizontal="left" vertical="top" wrapText="1"/>
    </xf>
    <xf numFmtId="3" fontId="2" fillId="0" borderId="48" xfId="0" applyNumberFormat="1" applyFont="1" applyBorder="1" applyAlignment="1" applyProtection="1">
      <alignment horizontal="right"/>
      <protection locked="0"/>
    </xf>
    <xf numFmtId="0" fontId="2" fillId="0" borderId="37" xfId="0" quotePrefix="1" applyFont="1" applyBorder="1" applyAlignment="1">
      <alignment horizontal="left" vertical="top" wrapText="1"/>
    </xf>
    <xf numFmtId="0" fontId="2" fillId="0" borderId="37" xfId="0" applyFont="1" applyBorder="1" applyAlignment="1">
      <alignment horizontal="left" wrapText="1"/>
    </xf>
    <xf numFmtId="0" fontId="2" fillId="0" borderId="37" xfId="0" applyFont="1" applyBorder="1" applyAlignment="1">
      <alignment horizontal="left" wrapText="1" indent="2"/>
    </xf>
    <xf numFmtId="0" fontId="2" fillId="0" borderId="37" xfId="0" applyFont="1" applyBorder="1" applyAlignment="1">
      <alignment wrapText="1"/>
    </xf>
    <xf numFmtId="0" fontId="2" fillId="0" borderId="46" xfId="0" quotePrefix="1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6" fillId="0" borderId="37" xfId="0" applyFont="1" applyBorder="1" applyAlignment="1">
      <alignment vertical="top" wrapText="1"/>
    </xf>
    <xf numFmtId="0" fontId="1" fillId="0" borderId="35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center" wrapText="1"/>
    </xf>
    <xf numFmtId="0" fontId="1" fillId="0" borderId="53" xfId="0" applyFont="1" applyBorder="1" applyAlignment="1">
      <alignment vertical="top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>
      <alignment vertical="top" wrapText="1"/>
    </xf>
    <xf numFmtId="0" fontId="1" fillId="6" borderId="44" xfId="0" applyFont="1" applyFill="1" applyBorder="1" applyAlignment="1">
      <alignment vertical="top" wrapText="1"/>
    </xf>
    <xf numFmtId="3" fontId="1" fillId="6" borderId="14" xfId="0" applyNumberFormat="1" applyFont="1" applyFill="1" applyBorder="1" applyAlignment="1">
      <alignment horizontal="right"/>
    </xf>
    <xf numFmtId="3" fontId="1" fillId="6" borderId="40" xfId="0" applyNumberFormat="1" applyFont="1" applyFill="1" applyBorder="1" applyAlignment="1">
      <alignment horizontal="right"/>
    </xf>
    <xf numFmtId="3" fontId="1" fillId="6" borderId="23" xfId="0" applyNumberFormat="1" applyFont="1" applyFill="1" applyBorder="1" applyAlignment="1">
      <alignment horizontal="right"/>
    </xf>
    <xf numFmtId="0" fontId="1" fillId="6" borderId="44" xfId="0" applyFont="1" applyFill="1" applyBorder="1" applyAlignment="1">
      <alignment wrapText="1"/>
    </xf>
    <xf numFmtId="0" fontId="1" fillId="6" borderId="44" xfId="0" applyFont="1" applyFill="1" applyBorder="1" applyAlignment="1">
      <alignment vertical="center" wrapText="1"/>
    </xf>
    <xf numFmtId="0" fontId="1" fillId="5" borderId="55" xfId="0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1" fillId="5" borderId="38" xfId="0" applyFont="1" applyFill="1" applyBorder="1" applyAlignment="1">
      <alignment vertical="top" wrapText="1"/>
    </xf>
    <xf numFmtId="3" fontId="2" fillId="0" borderId="8" xfId="0" applyNumberFormat="1" applyFont="1" applyBorder="1" applyAlignment="1" applyProtection="1">
      <alignment vertical="top" wrapText="1"/>
      <protection locked="0"/>
    </xf>
    <xf numFmtId="3" fontId="2" fillId="0" borderId="5" xfId="0" applyNumberFormat="1" applyFont="1" applyBorder="1" applyAlignment="1" applyProtection="1">
      <alignment horizontal="right" vertical="center" wrapText="1"/>
      <protection locked="0"/>
    </xf>
    <xf numFmtId="3" fontId="2" fillId="0" borderId="14" xfId="0" applyNumberFormat="1" applyFont="1" applyBorder="1" applyAlignment="1" applyProtection="1">
      <alignment horizontal="right"/>
      <protection locked="0"/>
    </xf>
    <xf numFmtId="0" fontId="1" fillId="6" borderId="61" xfId="0" applyFont="1" applyFill="1" applyBorder="1" applyAlignment="1">
      <alignment wrapText="1"/>
    </xf>
    <xf numFmtId="3" fontId="1" fillId="0" borderId="62" xfId="0" applyNumberFormat="1" applyFont="1" applyBorder="1" applyAlignment="1">
      <alignment horizontal="right"/>
    </xf>
    <xf numFmtId="0" fontId="2" fillId="0" borderId="6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57" xfId="0" applyFont="1" applyBorder="1" applyAlignment="1">
      <alignment horizontal="left" vertical="top" wrapText="1"/>
    </xf>
    <xf numFmtId="0" fontId="2" fillId="0" borderId="57" xfId="0" applyFont="1" applyBorder="1" applyAlignment="1">
      <alignment horizontal="left" vertical="top" wrapText="1"/>
    </xf>
    <xf numFmtId="0" fontId="2" fillId="0" borderId="44" xfId="0" applyFont="1" applyBorder="1" applyAlignment="1">
      <alignment vertical="top" wrapText="1"/>
    </xf>
    <xf numFmtId="3" fontId="2" fillId="0" borderId="56" xfId="0" applyNumberFormat="1" applyFont="1" applyBorder="1" applyAlignment="1" applyProtection="1">
      <alignment vertical="top" wrapText="1"/>
      <protection locked="0"/>
    </xf>
    <xf numFmtId="3" fontId="2" fillId="0" borderId="40" xfId="0" applyNumberFormat="1" applyFont="1" applyBorder="1" applyAlignment="1" applyProtection="1">
      <alignment horizontal="right"/>
      <protection locked="0"/>
    </xf>
    <xf numFmtId="0" fontId="1" fillId="5" borderId="5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38" xfId="0" applyFont="1" applyFill="1" applyBorder="1" applyAlignment="1">
      <alignment horizontal="left" vertical="top" wrapText="1"/>
    </xf>
    <xf numFmtId="3" fontId="5" fillId="0" borderId="5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/>
    </xf>
    <xf numFmtId="3" fontId="5" fillId="4" borderId="2" xfId="0" applyNumberFormat="1" applyFont="1" applyFill="1" applyBorder="1" applyAlignment="1">
      <alignment horizontal="right"/>
    </xf>
    <xf numFmtId="3" fontId="5" fillId="4" borderId="48" xfId="0" applyNumberFormat="1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5" fillId="4" borderId="36" xfId="0" applyNumberFormat="1" applyFont="1" applyFill="1" applyBorder="1" applyAlignment="1">
      <alignment horizontal="right"/>
    </xf>
    <xf numFmtId="0" fontId="1" fillId="4" borderId="44" xfId="0" applyFont="1" applyFill="1" applyBorder="1" applyAlignment="1">
      <alignment horizontal="left" vertical="top" wrapText="1"/>
    </xf>
    <xf numFmtId="3" fontId="5" fillId="4" borderId="14" xfId="0" applyNumberFormat="1" applyFont="1" applyFill="1" applyBorder="1" applyAlignment="1">
      <alignment horizontal="right"/>
    </xf>
    <xf numFmtId="3" fontId="5" fillId="4" borderId="40" xfId="0" applyNumberFormat="1" applyFont="1" applyFill="1" applyBorder="1" applyAlignment="1">
      <alignment horizontal="right"/>
    </xf>
    <xf numFmtId="0" fontId="5" fillId="0" borderId="37" xfId="0" applyFont="1" applyBorder="1"/>
    <xf numFmtId="0" fontId="1" fillId="4" borderId="46" xfId="0" applyFont="1" applyFill="1" applyBorder="1" applyAlignment="1">
      <alignment wrapText="1"/>
    </xf>
    <xf numFmtId="0" fontId="1" fillId="4" borderId="53" xfId="0" applyFont="1" applyFill="1" applyBorder="1" applyAlignment="1">
      <alignment horizontal="left" wrapText="1"/>
    </xf>
    <xf numFmtId="0" fontId="1" fillId="4" borderId="37" xfId="0" applyFont="1" applyFill="1" applyBorder="1" applyAlignment="1">
      <alignment horizontal="left" wrapText="1"/>
    </xf>
    <xf numFmtId="0" fontId="1" fillId="4" borderId="44" xfId="0" applyFont="1" applyFill="1" applyBorder="1" applyAlignment="1">
      <alignment horizontal="left" wrapText="1"/>
    </xf>
    <xf numFmtId="3" fontId="5" fillId="4" borderId="3" xfId="0" applyNumberFormat="1" applyFont="1" applyFill="1" applyBorder="1" applyAlignment="1">
      <alignment horizontal="right"/>
    </xf>
    <xf numFmtId="3" fontId="5" fillId="4" borderId="54" xfId="0" applyNumberFormat="1" applyFont="1" applyFill="1" applyBorder="1" applyAlignment="1">
      <alignment horizontal="right"/>
    </xf>
    <xf numFmtId="3" fontId="2" fillId="0" borderId="5" xfId="0" applyNumberFormat="1" applyFont="1" applyBorder="1" applyAlignment="1" applyProtection="1">
      <alignment horizontal="left" vertical="top"/>
      <protection locked="0"/>
    </xf>
    <xf numFmtId="0" fontId="1" fillId="4" borderId="47" xfId="0" applyFont="1" applyFill="1" applyBorder="1"/>
    <xf numFmtId="0" fontId="6" fillId="4" borderId="37" xfId="0" applyFont="1" applyFill="1" applyBorder="1"/>
    <xf numFmtId="0" fontId="1" fillId="4" borderId="37" xfId="0" applyFont="1" applyFill="1" applyBorder="1" applyAlignment="1">
      <alignment vertical="center"/>
    </xf>
    <xf numFmtId="0" fontId="1" fillId="4" borderId="44" xfId="0" applyFont="1" applyFill="1" applyBorder="1"/>
    <xf numFmtId="3" fontId="2" fillId="0" borderId="14" xfId="0" applyNumberFormat="1" applyFont="1" applyBorder="1" applyAlignment="1" applyProtection="1">
      <alignment horizontal="left" vertical="top"/>
      <protection locked="0"/>
    </xf>
    <xf numFmtId="0" fontId="0" fillId="0" borderId="63" xfId="0" applyBorder="1"/>
    <xf numFmtId="0" fontId="0" fillId="7" borderId="0" xfId="0" applyFill="1"/>
    <xf numFmtId="0" fontId="0" fillId="0" borderId="65" xfId="0" applyBorder="1"/>
    <xf numFmtId="0" fontId="0" fillId="0" borderId="11" xfId="0" applyBorder="1"/>
    <xf numFmtId="0" fontId="0" fillId="0" borderId="9" xfId="0" applyBorder="1"/>
    <xf numFmtId="0" fontId="0" fillId="7" borderId="9" xfId="0" applyFill="1" applyBorder="1"/>
    <xf numFmtId="0" fontId="0" fillId="0" borderId="12" xfId="0" applyBorder="1"/>
    <xf numFmtId="0" fontId="0" fillId="0" borderId="9" xfId="0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12" xfId="0" applyBorder="1" applyAlignment="1">
      <alignment wrapText="1"/>
    </xf>
    <xf numFmtId="0" fontId="6" fillId="0" borderId="37" xfId="0" applyFont="1" applyBorder="1" applyAlignment="1" applyProtection="1">
      <alignment horizontal="left"/>
      <protection locked="0"/>
    </xf>
    <xf numFmtId="0" fontId="6" fillId="0" borderId="44" xfId="0" applyFont="1" applyBorder="1" applyAlignment="1" applyProtection="1">
      <alignment horizontal="left"/>
      <protection locked="0"/>
    </xf>
    <xf numFmtId="3" fontId="2" fillId="0" borderId="5" xfId="0" applyNumberFormat="1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0" fontId="6" fillId="0" borderId="58" xfId="0" applyFont="1" applyBorder="1" applyAlignment="1">
      <alignment horizontal="center" wrapText="1"/>
    </xf>
    <xf numFmtId="0" fontId="2" fillId="0" borderId="3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5" fillId="4" borderId="47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4" borderId="42" xfId="0" applyFont="1" applyFill="1" applyBorder="1" applyAlignment="1">
      <alignment vertical="center"/>
    </xf>
    <xf numFmtId="0" fontId="2" fillId="4" borderId="14" xfId="0" applyFont="1" applyFill="1" applyBorder="1" applyAlignment="1">
      <alignment vertical="center"/>
    </xf>
    <xf numFmtId="0" fontId="2" fillId="4" borderId="42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/>
    </xf>
    <xf numFmtId="0" fontId="6" fillId="0" borderId="37" xfId="0" applyFont="1" applyBorder="1" applyAlignment="1">
      <alignment vertical="center" wrapText="1"/>
    </xf>
    <xf numFmtId="0" fontId="6" fillId="0" borderId="44" xfId="0" applyFont="1" applyBorder="1" applyAlignment="1" applyProtection="1">
      <alignment vertical="center" wrapText="1"/>
      <protection locked="0"/>
    </xf>
    <xf numFmtId="0" fontId="1" fillId="3" borderId="18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1" fillId="4" borderId="4" xfId="0" applyFont="1" applyFill="1" applyBorder="1" applyAlignment="1">
      <alignment horizontal="center" vertical="top" wrapText="1"/>
    </xf>
    <xf numFmtId="0" fontId="1" fillId="4" borderId="37" xfId="0" applyFont="1" applyFill="1" applyBorder="1" applyAlignment="1">
      <alignment horizontal="left" vertical="top" wrapText="1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3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5" xfId="0" applyNumberFormat="1" applyBorder="1" applyProtection="1">
      <protection locked="0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quotePrefix="1" applyFont="1" applyAlignment="1">
      <alignment horizontal="right"/>
    </xf>
    <xf numFmtId="0" fontId="6" fillId="0" borderId="0" xfId="0" quotePrefix="1" applyFont="1" applyAlignment="1">
      <alignment horizontal="right"/>
    </xf>
    <xf numFmtId="17" fontId="2" fillId="5" borderId="0" xfId="0" quotePrefix="1" applyNumberFormat="1" applyFont="1" applyFill="1" applyAlignment="1">
      <alignment horizontal="right"/>
    </xf>
    <xf numFmtId="49" fontId="6" fillId="0" borderId="0" xfId="0" applyNumberFormat="1" applyFont="1" applyAlignment="1">
      <alignment horizontal="left"/>
    </xf>
    <xf numFmtId="2" fontId="6" fillId="0" borderId="0" xfId="0" applyNumberFormat="1" applyFont="1" applyAlignment="1">
      <alignment horizontal="left"/>
    </xf>
    <xf numFmtId="0" fontId="0" fillId="9" borderId="0" xfId="0" applyFill="1"/>
    <xf numFmtId="0" fontId="0" fillId="8" borderId="0" xfId="0" applyFill="1"/>
    <xf numFmtId="0" fontId="2" fillId="0" borderId="36" xfId="0" applyFont="1" applyBorder="1" applyAlignment="1">
      <alignment horizontal="center" vertical="top" wrapText="1"/>
    </xf>
    <xf numFmtId="49" fontId="0" fillId="0" borderId="0" xfId="0" applyNumberFormat="1"/>
    <xf numFmtId="49" fontId="6" fillId="0" borderId="0" xfId="0" applyNumberFormat="1" applyFont="1"/>
    <xf numFmtId="49" fontId="0" fillId="2" borderId="0" xfId="0" applyNumberFormat="1" applyFill="1"/>
    <xf numFmtId="49" fontId="6" fillId="2" borderId="0" xfId="0" applyNumberFormat="1" applyFont="1" applyFill="1"/>
    <xf numFmtId="49" fontId="0" fillId="5" borderId="0" xfId="0" applyNumberFormat="1" applyFill="1"/>
    <xf numFmtId="49" fontId="6" fillId="0" borderId="0" xfId="0" quotePrefix="1" applyNumberFormat="1" applyFont="1"/>
    <xf numFmtId="0" fontId="9" fillId="0" borderId="70" xfId="0" applyFont="1" applyBorder="1"/>
    <xf numFmtId="0" fontId="0" fillId="0" borderId="30" xfId="0" applyBorder="1"/>
    <xf numFmtId="0" fontId="15" fillId="0" borderId="0" xfId="0" applyFont="1"/>
    <xf numFmtId="0" fontId="16" fillId="0" borderId="0" xfId="0" applyFont="1"/>
    <xf numFmtId="0" fontId="0" fillId="10" borderId="0" xfId="0" applyFill="1"/>
    <xf numFmtId="0" fontId="0" fillId="0" borderId="26" xfId="0" quotePrefix="1" applyBorder="1"/>
    <xf numFmtId="0" fontId="0" fillId="0" borderId="70" xfId="0" applyBorder="1"/>
    <xf numFmtId="49" fontId="2" fillId="0" borderId="14" xfId="0" applyNumberFormat="1" applyFont="1" applyBorder="1" applyAlignment="1" applyProtection="1">
      <alignment horizontal="center" vertical="top"/>
      <protection locked="0"/>
    </xf>
    <xf numFmtId="0" fontId="18" fillId="0" borderId="71" xfId="0" applyFont="1" applyBorder="1"/>
    <xf numFmtId="0" fontId="18" fillId="0" borderId="72" xfId="0" applyFont="1" applyBorder="1"/>
    <xf numFmtId="0" fontId="0" fillId="10" borderId="73" xfId="0" applyFill="1" applyBorder="1"/>
    <xf numFmtId="0" fontId="0" fillId="0" borderId="75" xfId="0" applyBorder="1"/>
    <xf numFmtId="0" fontId="0" fillId="0" borderId="74" xfId="0" applyBorder="1"/>
    <xf numFmtId="0" fontId="18" fillId="0" borderId="76" xfId="0" applyFont="1" applyBorder="1"/>
    <xf numFmtId="16" fontId="0" fillId="0" borderId="26" xfId="0" quotePrefix="1" applyNumberFormat="1" applyBorder="1"/>
    <xf numFmtId="0" fontId="20" fillId="0" borderId="0" xfId="0" applyFont="1"/>
    <xf numFmtId="0" fontId="20" fillId="0" borderId="0" xfId="0" quotePrefix="1" applyFont="1"/>
    <xf numFmtId="0" fontId="0" fillId="0" borderId="70" xfId="0" quotePrefix="1" applyBorder="1"/>
    <xf numFmtId="0" fontId="15" fillId="0" borderId="70" xfId="0" applyFont="1" applyBorder="1"/>
    <xf numFmtId="0" fontId="0" fillId="4" borderId="37" xfId="0" applyFill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15" fillId="0" borderId="26" xfId="0" applyFont="1" applyBorder="1"/>
    <xf numFmtId="0" fontId="0" fillId="0" borderId="77" xfId="0" applyBorder="1"/>
    <xf numFmtId="0" fontId="0" fillId="0" borderId="78" xfId="0" applyBorder="1"/>
    <xf numFmtId="0" fontId="0" fillId="0" borderId="77" xfId="0" quotePrefix="1" applyBorder="1"/>
    <xf numFmtId="0" fontId="0" fillId="0" borderId="79" xfId="0" applyBorder="1"/>
    <xf numFmtId="0" fontId="17" fillId="0" borderId="0" xfId="3"/>
    <xf numFmtId="0" fontId="15" fillId="0" borderId="77" xfId="0" applyFont="1" applyBorder="1"/>
    <xf numFmtId="0" fontId="0" fillId="0" borderId="0" xfId="0" applyProtection="1">
      <protection locked="0"/>
    </xf>
    <xf numFmtId="49" fontId="2" fillId="0" borderId="56" xfId="0" applyNumberFormat="1" applyFont="1" applyBorder="1" applyProtection="1">
      <protection locked="0"/>
    </xf>
    <xf numFmtId="49" fontId="2" fillId="0" borderId="59" xfId="0" applyNumberFormat="1" applyFont="1" applyBorder="1" applyProtection="1">
      <protection locked="0"/>
    </xf>
    <xf numFmtId="49" fontId="2" fillId="0" borderId="64" xfId="0" applyNumberFormat="1" applyFont="1" applyBorder="1" applyProtection="1">
      <protection locked="0"/>
    </xf>
    <xf numFmtId="0" fontId="1" fillId="5" borderId="41" xfId="0" applyFont="1" applyFill="1" applyBorder="1" applyAlignment="1">
      <alignment horizontal="left" vertical="top" wrapText="1"/>
    </xf>
    <xf numFmtId="0" fontId="1" fillId="5" borderId="44" xfId="0" applyFont="1" applyFill="1" applyBorder="1" applyAlignment="1">
      <alignment horizontal="left" vertical="top" wrapText="1"/>
    </xf>
    <xf numFmtId="0" fontId="5" fillId="4" borderId="52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3" fontId="2" fillId="0" borderId="8" xfId="0" applyNumberFormat="1" applyFont="1" applyBorder="1" applyAlignment="1" applyProtection="1">
      <alignment horizontal="left" vertical="top" wrapText="1"/>
      <protection locked="0"/>
    </xf>
    <xf numFmtId="3" fontId="2" fillId="0" borderId="6" xfId="0" applyNumberFormat="1" applyFont="1" applyBorder="1" applyAlignment="1" applyProtection="1">
      <alignment horizontal="left" vertical="top" wrapText="1"/>
      <protection locked="0"/>
    </xf>
    <xf numFmtId="3" fontId="2" fillId="0" borderId="38" xfId="0" applyNumberFormat="1" applyFont="1" applyBorder="1" applyAlignment="1" applyProtection="1">
      <alignment horizontal="left" vertical="top" wrapText="1"/>
      <protection locked="0"/>
    </xf>
    <xf numFmtId="0" fontId="2" fillId="0" borderId="66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66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1" fillId="4" borderId="51" xfId="0" applyFont="1" applyFill="1" applyBorder="1" applyAlignment="1">
      <alignment horizontal="left" vertical="center"/>
    </xf>
    <xf numFmtId="0" fontId="1" fillId="4" borderId="61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36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 applyProtection="1">
      <alignment horizontal="left" vertical="top" wrapText="1"/>
      <protection locked="0"/>
    </xf>
    <xf numFmtId="0" fontId="1" fillId="4" borderId="39" xfId="0" applyFont="1" applyFill="1" applyBorder="1" applyAlignment="1">
      <alignment horizontal="left" vertical="top" wrapText="1"/>
    </xf>
    <xf numFmtId="0" fontId="1" fillId="4" borderId="49" xfId="0" applyFont="1" applyFill="1" applyBorder="1" applyAlignment="1">
      <alignment horizontal="left" vertical="top" wrapText="1"/>
    </xf>
    <xf numFmtId="0" fontId="1" fillId="4" borderId="50" xfId="0" applyFont="1" applyFill="1" applyBorder="1" applyAlignment="1">
      <alignment horizontal="left" vertical="top" wrapText="1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9" fillId="0" borderId="19" xfId="0" applyFont="1" applyBorder="1" applyAlignment="1" applyProtection="1">
      <alignment horizontal="left" vertical="top" wrapText="1"/>
      <protection locked="0"/>
    </xf>
    <xf numFmtId="0" fontId="9" fillId="0" borderId="20" xfId="0" applyFont="1" applyBorder="1" applyAlignment="1" applyProtection="1">
      <alignment horizontal="left" vertical="top" wrapText="1"/>
      <protection locked="0"/>
    </xf>
    <xf numFmtId="0" fontId="9" fillId="0" borderId="24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25" xfId="0" applyFont="1" applyBorder="1" applyAlignment="1" applyProtection="1">
      <alignment horizontal="left" vertical="top" wrapText="1"/>
      <protection locked="0"/>
    </xf>
    <xf numFmtId="0" fontId="9" fillId="0" borderId="21" xfId="0" applyFont="1" applyBorder="1" applyAlignment="1" applyProtection="1">
      <alignment horizontal="left" vertical="top" wrapText="1"/>
      <protection locked="0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22" xfId="0" applyFont="1" applyBorder="1" applyAlignment="1" applyProtection="1">
      <alignment horizontal="left" vertical="top" wrapText="1"/>
      <protection locked="0"/>
    </xf>
    <xf numFmtId="0" fontId="6" fillId="0" borderId="67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66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45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1" fillId="4" borderId="34" xfId="0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45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1" fillId="4" borderId="38" xfId="0" applyFont="1" applyFill="1" applyBorder="1" applyAlignment="1">
      <alignment horizontal="center" vertical="top" wrapText="1"/>
    </xf>
    <xf numFmtId="0" fontId="1" fillId="4" borderId="42" xfId="0" applyFont="1" applyFill="1" applyBorder="1" applyAlignment="1">
      <alignment horizontal="center" vertical="top" wrapText="1"/>
    </xf>
    <xf numFmtId="0" fontId="1" fillId="4" borderId="43" xfId="0" applyFont="1" applyFill="1" applyBorder="1" applyAlignment="1">
      <alignment horizontal="center" vertical="top" wrapText="1"/>
    </xf>
    <xf numFmtId="0" fontId="1" fillId="4" borderId="42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3" fontId="2" fillId="0" borderId="7" xfId="0" applyNumberFormat="1" applyFont="1" applyBorder="1" applyAlignment="1" applyProtection="1">
      <alignment horizontal="left" vertical="top" wrapText="1"/>
      <protection locked="0"/>
    </xf>
    <xf numFmtId="3" fontId="2" fillId="0" borderId="56" xfId="0" applyNumberFormat="1" applyFont="1" applyBorder="1" applyAlignment="1" applyProtection="1">
      <alignment horizontal="left" vertical="top" wrapText="1"/>
      <protection locked="0"/>
    </xf>
    <xf numFmtId="3" fontId="2" fillId="0" borderId="64" xfId="0" applyNumberFormat="1" applyFont="1" applyBorder="1" applyAlignment="1" applyProtection="1">
      <alignment horizontal="left" vertical="top" wrapText="1"/>
      <protection locked="0"/>
    </xf>
    <xf numFmtId="0" fontId="1" fillId="4" borderId="45" xfId="0" applyFont="1" applyFill="1" applyBorder="1" applyAlignment="1">
      <alignment horizontal="center" vertical="top" wrapText="1"/>
    </xf>
    <xf numFmtId="0" fontId="1" fillId="4" borderId="39" xfId="0" applyFont="1" applyFill="1" applyBorder="1" applyAlignment="1">
      <alignment horizontal="left"/>
    </xf>
    <xf numFmtId="0" fontId="1" fillId="4" borderId="49" xfId="0" applyFont="1" applyFill="1" applyBorder="1" applyAlignment="1">
      <alignment horizontal="left"/>
    </xf>
    <xf numFmtId="0" fontId="1" fillId="4" borderId="50" xfId="0" applyFont="1" applyFill="1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6" fillId="0" borderId="67" xfId="0" applyFont="1" applyBorder="1" applyAlignment="1" applyProtection="1">
      <alignment vertical="top" wrapText="1"/>
      <protection locked="0"/>
    </xf>
    <xf numFmtId="0" fontId="6" fillId="0" borderId="19" xfId="0" applyFont="1" applyBorder="1" applyAlignment="1" applyProtection="1">
      <alignment vertical="top" wrapText="1"/>
      <protection locked="0"/>
    </xf>
    <xf numFmtId="0" fontId="6" fillId="0" borderId="68" xfId="0" applyFont="1" applyBorder="1" applyAlignment="1" applyProtection="1">
      <alignment vertical="top" wrapText="1"/>
      <protection locked="0"/>
    </xf>
    <xf numFmtId="0" fontId="6" fillId="0" borderId="66" xfId="0" applyFont="1" applyBorder="1" applyAlignment="1" applyProtection="1">
      <alignment vertical="top" wrapText="1"/>
      <protection locked="0"/>
    </xf>
    <xf numFmtId="0" fontId="6" fillId="0" borderId="13" xfId="0" applyFont="1" applyBorder="1" applyAlignment="1" applyProtection="1">
      <alignment vertical="top" wrapText="1"/>
      <protection locked="0"/>
    </xf>
    <xf numFmtId="0" fontId="6" fillId="0" borderId="69" xfId="0" applyFont="1" applyBorder="1" applyAlignment="1" applyProtection="1">
      <alignment vertical="top" wrapText="1"/>
      <protection locked="0"/>
    </xf>
    <xf numFmtId="0" fontId="1" fillId="5" borderId="42" xfId="0" applyFont="1" applyFill="1" applyBorder="1" applyAlignment="1">
      <alignment horizontal="left" vertical="top" wrapText="1"/>
    </xf>
    <xf numFmtId="0" fontId="1" fillId="5" borderId="14" xfId="0" applyFont="1" applyFill="1" applyBorder="1" applyAlignment="1">
      <alignment horizontal="left" vertical="top" wrapText="1"/>
    </xf>
    <xf numFmtId="0" fontId="2" fillId="0" borderId="15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5" fillId="4" borderId="35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4" borderId="58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5" borderId="39" xfId="0" applyFont="1" applyFill="1" applyBorder="1" applyAlignment="1">
      <alignment horizontal="left" vertical="top"/>
    </xf>
    <xf numFmtId="0" fontId="1" fillId="5" borderId="49" xfId="0" applyFont="1" applyFill="1" applyBorder="1" applyAlignment="1">
      <alignment horizontal="left" vertical="top"/>
    </xf>
    <xf numFmtId="0" fontId="1" fillId="5" borderId="50" xfId="0" applyFont="1" applyFill="1" applyBorder="1" applyAlignment="1">
      <alignment horizontal="left" vertical="top"/>
    </xf>
    <xf numFmtId="0" fontId="5" fillId="4" borderId="63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1" fillId="4" borderId="53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left" vertical="top" wrapText="1"/>
    </xf>
    <xf numFmtId="0" fontId="1" fillId="4" borderId="37" xfId="0" applyFont="1" applyFill="1" applyBorder="1" applyAlignment="1">
      <alignment horizontal="left" vertical="top" wrapText="1"/>
    </xf>
    <xf numFmtId="0" fontId="1" fillId="4" borderId="5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9" fillId="0" borderId="5" xfId="1" applyFont="1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Normal" xfId="0" builtinId="0"/>
    <cellStyle name="Normal 16" xfId="3" xr:uid="{00000000-0005-0000-0000-000001000000}"/>
    <cellStyle name="Normal 2" xfId="2" xr:uid="{00000000-0005-0000-0000-000002000000}"/>
    <cellStyle name="Normal_Sheet1" xfId="1" xr:uid="{00000000-0005-0000-0000-000003000000}"/>
  </cellStyles>
  <dxfs count="3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1"/>
  <sheetViews>
    <sheetView tabSelected="1" topLeftCell="B1" zoomScaleNormal="100" workbookViewId="0">
      <selection activeCell="C45" sqref="C45"/>
    </sheetView>
  </sheetViews>
  <sheetFormatPr defaultRowHeight="12.75" x14ac:dyDescent="0.2"/>
  <cols>
    <col min="1" max="1" width="46.7109375" hidden="1" customWidth="1"/>
    <col min="2" max="2" width="57" customWidth="1"/>
    <col min="3" max="3" width="16.140625" customWidth="1"/>
    <col min="4" max="5" width="15" customWidth="1"/>
    <col min="6" max="6" width="14.5703125" customWidth="1"/>
    <col min="7" max="7" width="13" customWidth="1"/>
    <col min="8" max="8" width="13.7109375" customWidth="1"/>
    <col min="9" max="9" width="13.42578125" customWidth="1"/>
    <col min="10" max="10" width="12.28515625" customWidth="1"/>
  </cols>
  <sheetData>
    <row r="1" spans="1:11" ht="13.5" customHeight="1" x14ac:dyDescent="0.2">
      <c r="A1" t="str">
        <f t="shared" ref="A1:A32" si="0">+CONCATENATE(C$5,"-",C$7,"-",C$43,"-",C$44,"-",C$45,ROW(1:1))</f>
        <v>----1</v>
      </c>
      <c r="B1" s="147" t="s">
        <v>994</v>
      </c>
      <c r="C1" s="148"/>
      <c r="D1" s="148"/>
      <c r="E1" s="148"/>
      <c r="F1" s="148"/>
      <c r="G1" s="148"/>
      <c r="H1" s="148"/>
      <c r="I1" s="148"/>
      <c r="J1" s="149"/>
    </row>
    <row r="2" spans="1:11" ht="21.75" customHeight="1" thickBot="1" x14ac:dyDescent="0.25">
      <c r="A2" t="str">
        <f t="shared" si="0"/>
        <v>----2</v>
      </c>
      <c r="B2" s="297" t="s">
        <v>962</v>
      </c>
      <c r="C2" s="298"/>
      <c r="D2" s="298"/>
      <c r="E2" s="298"/>
      <c r="F2" s="298"/>
      <c r="G2" s="298"/>
      <c r="H2" s="298"/>
      <c r="I2" s="298"/>
      <c r="J2" s="299"/>
    </row>
    <row r="3" spans="1:11" ht="13.5" customHeight="1" x14ac:dyDescent="0.2">
      <c r="A3" t="str">
        <f t="shared" si="0"/>
        <v>----3</v>
      </c>
      <c r="B3" s="307" t="s">
        <v>941</v>
      </c>
      <c r="C3" s="308"/>
      <c r="D3" s="308"/>
      <c r="E3" s="308"/>
      <c r="F3" s="308"/>
      <c r="G3" s="308"/>
      <c r="H3" s="308"/>
      <c r="I3" s="308"/>
      <c r="J3" s="309"/>
    </row>
    <row r="4" spans="1:11" x14ac:dyDescent="0.2">
      <c r="A4" t="str">
        <f t="shared" si="0"/>
        <v>----4</v>
      </c>
      <c r="B4" s="116" t="s">
        <v>997</v>
      </c>
      <c r="C4" s="303"/>
      <c r="D4" s="303"/>
      <c r="E4" s="303"/>
      <c r="F4" s="303"/>
      <c r="G4" s="303"/>
      <c r="H4" s="303"/>
      <c r="I4" s="303"/>
      <c r="J4" s="304"/>
    </row>
    <row r="5" spans="1:11" x14ac:dyDescent="0.2">
      <c r="A5" t="str">
        <f t="shared" si="0"/>
        <v>----5</v>
      </c>
      <c r="B5" s="117" t="s">
        <v>60</v>
      </c>
      <c r="C5" s="46"/>
      <c r="D5" s="310"/>
      <c r="E5" s="311"/>
      <c r="F5" s="311"/>
      <c r="G5" s="311"/>
      <c r="H5" s="311"/>
      <c r="I5" s="311"/>
      <c r="J5" s="312"/>
    </row>
    <row r="6" spans="1:11" ht="28.5" customHeight="1" x14ac:dyDescent="0.2">
      <c r="A6" t="str">
        <f t="shared" si="0"/>
        <v>----6</v>
      </c>
      <c r="B6" s="198" t="s">
        <v>998</v>
      </c>
      <c r="C6" s="258" t="str">
        <f>IF(ISBLANK(C5)=FALSE,+VLOOKUP(C5,Šifarnik!C1:D259,2,FALSE),"")</f>
        <v/>
      </c>
      <c r="D6" s="259"/>
      <c r="E6" s="259"/>
      <c r="F6" s="259"/>
      <c r="G6" s="259"/>
      <c r="H6" s="259"/>
      <c r="I6" s="259"/>
      <c r="J6" s="260"/>
    </row>
    <row r="7" spans="1:11" ht="28.5" customHeight="1" x14ac:dyDescent="0.2">
      <c r="A7" t="str">
        <f t="shared" si="0"/>
        <v>----7</v>
      </c>
      <c r="B7" s="118" t="s">
        <v>999</v>
      </c>
      <c r="C7" s="255"/>
      <c r="D7" s="256"/>
      <c r="E7" s="256"/>
      <c r="F7" s="256"/>
      <c r="G7" s="256"/>
      <c r="H7" s="256"/>
      <c r="I7" s="256"/>
      <c r="J7" s="257"/>
    </row>
    <row r="8" spans="1:11" ht="13.5" thickBot="1" x14ac:dyDescent="0.25">
      <c r="A8" t="str">
        <f t="shared" si="0"/>
        <v>----8</v>
      </c>
      <c r="B8" s="119" t="s">
        <v>1000</v>
      </c>
      <c r="C8" s="47" t="s">
        <v>28</v>
      </c>
      <c r="D8" s="313"/>
      <c r="E8" s="314"/>
      <c r="F8" s="314"/>
      <c r="G8" s="314"/>
      <c r="H8" s="314"/>
      <c r="I8" s="314"/>
      <c r="J8" s="315"/>
    </row>
    <row r="9" spans="1:11" ht="20.25" customHeight="1" thickBot="1" x14ac:dyDescent="0.25">
      <c r="A9" t="str">
        <f t="shared" si="0"/>
        <v>----9</v>
      </c>
      <c r="B9" s="51"/>
      <c r="C9" s="52"/>
      <c r="D9" s="52"/>
      <c r="E9" s="21" t="s">
        <v>328</v>
      </c>
    </row>
    <row r="10" spans="1:11" ht="16.5" customHeight="1" x14ac:dyDescent="0.2">
      <c r="A10" t="str">
        <f t="shared" si="0"/>
        <v>----10</v>
      </c>
      <c r="B10" s="261" t="s">
        <v>972</v>
      </c>
      <c r="C10" s="262"/>
      <c r="D10" s="262"/>
      <c r="E10" s="263"/>
    </row>
    <row r="11" spans="1:11" ht="27" customHeight="1" x14ac:dyDescent="0.2">
      <c r="A11" t="str">
        <f t="shared" si="0"/>
        <v>----11</v>
      </c>
      <c r="B11" s="302" t="s">
        <v>59</v>
      </c>
      <c r="C11" s="264" t="s">
        <v>321</v>
      </c>
      <c r="D11" s="265"/>
      <c r="E11" s="266"/>
    </row>
    <row r="12" spans="1:11" ht="45.75" customHeight="1" x14ac:dyDescent="0.2">
      <c r="A12" t="str">
        <f t="shared" si="0"/>
        <v>----12</v>
      </c>
      <c r="B12" s="301"/>
      <c r="C12" s="20" t="s">
        <v>963</v>
      </c>
      <c r="D12" s="20" t="s">
        <v>964</v>
      </c>
      <c r="E12" s="53" t="s">
        <v>965</v>
      </c>
      <c r="K12" s="1" t="s">
        <v>993</v>
      </c>
    </row>
    <row r="13" spans="1:11" x14ac:dyDescent="0.2">
      <c r="A13" t="str">
        <f t="shared" si="0"/>
        <v>----13</v>
      </c>
      <c r="B13" s="54">
        <v>1</v>
      </c>
      <c r="C13" s="39">
        <v>2</v>
      </c>
      <c r="D13" s="40">
        <v>3</v>
      </c>
      <c r="E13" s="55">
        <v>4</v>
      </c>
    </row>
    <row r="14" spans="1:11" ht="12.75" customHeight="1" x14ac:dyDescent="0.2">
      <c r="A14" t="str">
        <f t="shared" si="0"/>
        <v>----14</v>
      </c>
      <c r="B14" s="81" t="s">
        <v>942</v>
      </c>
      <c r="C14" s="82"/>
      <c r="D14" s="82"/>
      <c r="E14" s="83"/>
    </row>
    <row r="15" spans="1:11" ht="12.75" customHeight="1" x14ac:dyDescent="0.2">
      <c r="A15" t="str">
        <f t="shared" si="0"/>
        <v>----15</v>
      </c>
      <c r="B15" s="108" t="s">
        <v>943</v>
      </c>
      <c r="C15" s="41"/>
      <c r="D15" s="41"/>
      <c r="E15" s="56"/>
    </row>
    <row r="16" spans="1:11" ht="12.75" customHeight="1" x14ac:dyDescent="0.2">
      <c r="A16" t="str">
        <f t="shared" si="0"/>
        <v>----16</v>
      </c>
      <c r="B16" s="57" t="s">
        <v>47</v>
      </c>
      <c r="C16" s="99">
        <f>+SUM(C18:C22)</f>
        <v>0</v>
      </c>
      <c r="D16" s="99">
        <f>+SUM(D18:D22)</f>
        <v>0</v>
      </c>
      <c r="E16" s="100">
        <f>+SUM(E18:E22)</f>
        <v>0</v>
      </c>
    </row>
    <row r="17" spans="1:5" ht="12.75" customHeight="1" x14ac:dyDescent="0.2">
      <c r="A17" t="str">
        <f t="shared" si="0"/>
        <v>----17</v>
      </c>
      <c r="B17" s="57" t="s">
        <v>52</v>
      </c>
      <c r="C17" s="41"/>
      <c r="D17" s="41"/>
      <c r="E17" s="56"/>
    </row>
    <row r="18" spans="1:5" ht="12.75" customHeight="1" x14ac:dyDescent="0.2">
      <c r="A18" t="str">
        <f t="shared" si="0"/>
        <v>----18</v>
      </c>
      <c r="B18" s="57" t="s">
        <v>48</v>
      </c>
      <c r="C18" s="42"/>
      <c r="D18" s="42"/>
      <c r="E18" s="58"/>
    </row>
    <row r="19" spans="1:5" ht="12.75" customHeight="1" x14ac:dyDescent="0.2">
      <c r="A19" t="str">
        <f t="shared" si="0"/>
        <v>----19</v>
      </c>
      <c r="B19" s="57" t="s">
        <v>49</v>
      </c>
      <c r="C19" s="42"/>
      <c r="D19" s="42"/>
      <c r="E19" s="58"/>
    </row>
    <row r="20" spans="1:5" ht="12.75" customHeight="1" x14ac:dyDescent="0.2">
      <c r="A20" t="str">
        <f t="shared" si="0"/>
        <v>----20</v>
      </c>
      <c r="B20" s="57" t="s">
        <v>1001</v>
      </c>
      <c r="C20" s="42"/>
      <c r="D20" s="42"/>
      <c r="E20" s="58"/>
    </row>
    <row r="21" spans="1:5" ht="12.75" customHeight="1" x14ac:dyDescent="0.2">
      <c r="A21" t="str">
        <f t="shared" si="0"/>
        <v>----21</v>
      </c>
      <c r="B21" s="57" t="s">
        <v>50</v>
      </c>
      <c r="C21" s="42"/>
      <c r="D21" s="42"/>
      <c r="E21" s="58"/>
    </row>
    <row r="22" spans="1:5" ht="12.75" customHeight="1" x14ac:dyDescent="0.2">
      <c r="A22" t="str">
        <f t="shared" si="0"/>
        <v>----22</v>
      </c>
      <c r="B22" s="57" t="s">
        <v>51</v>
      </c>
      <c r="C22" s="42"/>
      <c r="D22" s="42"/>
      <c r="E22" s="58"/>
    </row>
    <row r="23" spans="1:5" ht="12.75" customHeight="1" x14ac:dyDescent="0.2">
      <c r="A23" t="str">
        <f t="shared" si="0"/>
        <v>----23</v>
      </c>
      <c r="B23" s="57" t="s">
        <v>53</v>
      </c>
      <c r="C23" s="42"/>
      <c r="D23" s="42"/>
      <c r="E23" s="58"/>
    </row>
    <row r="24" spans="1:5" x14ac:dyDescent="0.2">
      <c r="A24" t="str">
        <f t="shared" si="0"/>
        <v>----24</v>
      </c>
      <c r="B24" s="57" t="s">
        <v>939</v>
      </c>
      <c r="C24" s="99">
        <f>+C25+C26</f>
        <v>0</v>
      </c>
      <c r="D24" s="99">
        <f>+D25+D26</f>
        <v>0</v>
      </c>
      <c r="E24" s="100">
        <f>+E25+E26</f>
        <v>0</v>
      </c>
    </row>
    <row r="25" spans="1:5" ht="15" customHeight="1" x14ac:dyDescent="0.2">
      <c r="A25" t="str">
        <f t="shared" si="0"/>
        <v>----25</v>
      </c>
      <c r="B25" s="59" t="s">
        <v>937</v>
      </c>
      <c r="C25" s="43"/>
      <c r="D25" s="43"/>
      <c r="E25" s="60"/>
    </row>
    <row r="26" spans="1:5" ht="15" customHeight="1" x14ac:dyDescent="0.2">
      <c r="A26" t="str">
        <f t="shared" si="0"/>
        <v>----26</v>
      </c>
      <c r="B26" s="59" t="s">
        <v>938</v>
      </c>
      <c r="C26" s="43"/>
      <c r="D26" s="43"/>
      <c r="E26" s="60"/>
    </row>
    <row r="27" spans="1:5" ht="15" customHeight="1" x14ac:dyDescent="0.2">
      <c r="A27" t="str">
        <f t="shared" si="0"/>
        <v>----27</v>
      </c>
      <c r="B27" s="61" t="s">
        <v>54</v>
      </c>
      <c r="C27" s="43"/>
      <c r="D27" s="43"/>
      <c r="E27" s="60"/>
    </row>
    <row r="28" spans="1:5" x14ac:dyDescent="0.2">
      <c r="A28" t="str">
        <f t="shared" si="0"/>
        <v>----28</v>
      </c>
      <c r="B28" s="151" t="s">
        <v>325</v>
      </c>
      <c r="C28" s="101">
        <f>+C16+C23+C24+C27</f>
        <v>0</v>
      </c>
      <c r="D28" s="101">
        <f>+D16+D23+D24+D27</f>
        <v>0</v>
      </c>
      <c r="E28" s="102">
        <f>+E16+E23+E24+E27</f>
        <v>0</v>
      </c>
    </row>
    <row r="29" spans="1:5" ht="12.75" customHeight="1" x14ac:dyDescent="0.2">
      <c r="A29" t="str">
        <f t="shared" si="0"/>
        <v>----29</v>
      </c>
      <c r="B29" s="108" t="s">
        <v>326</v>
      </c>
      <c r="C29" s="41"/>
      <c r="D29" s="41"/>
      <c r="E29" s="56"/>
    </row>
    <row r="30" spans="1:5" x14ac:dyDescent="0.2">
      <c r="A30" t="str">
        <f t="shared" si="0"/>
        <v>----30</v>
      </c>
      <c r="B30" s="57" t="s">
        <v>11</v>
      </c>
      <c r="C30" s="48"/>
      <c r="D30" s="42"/>
      <c r="E30" s="58"/>
    </row>
    <row r="31" spans="1:5" x14ac:dyDescent="0.2">
      <c r="A31" t="str">
        <f t="shared" si="0"/>
        <v>----31</v>
      </c>
      <c r="B31" s="57" t="s">
        <v>12</v>
      </c>
      <c r="C31" s="48"/>
      <c r="D31" s="42"/>
      <c r="E31" s="58"/>
    </row>
    <row r="32" spans="1:5" x14ac:dyDescent="0.2">
      <c r="A32" t="str">
        <f t="shared" si="0"/>
        <v>----32</v>
      </c>
      <c r="B32" s="57" t="s">
        <v>13</v>
      </c>
      <c r="C32" s="48"/>
      <c r="D32" s="42"/>
      <c r="E32" s="58"/>
    </row>
    <row r="33" spans="1:10" x14ac:dyDescent="0.2">
      <c r="A33" t="str">
        <f t="shared" ref="A33:A64" si="1">+CONCATENATE(C$5,"-",C$7,"-",C$43,"-",C$44,"-",C$45,ROW(33:33))</f>
        <v>----33</v>
      </c>
      <c r="B33" s="57" t="s">
        <v>14</v>
      </c>
      <c r="C33" s="48"/>
      <c r="D33" s="42"/>
      <c r="E33" s="58"/>
    </row>
    <row r="34" spans="1:10" ht="15" customHeight="1" x14ac:dyDescent="0.2">
      <c r="A34" t="str">
        <f t="shared" si="1"/>
        <v>----34</v>
      </c>
      <c r="B34" s="151" t="s">
        <v>39</v>
      </c>
      <c r="C34" s="103">
        <f>C30+C31+C32+C33</f>
        <v>0</v>
      </c>
      <c r="D34" s="103">
        <f>D30+D31+D32+D33</f>
        <v>0</v>
      </c>
      <c r="E34" s="104">
        <f>E30+E31+E32+E33</f>
        <v>0</v>
      </c>
    </row>
    <row r="35" spans="1:10" ht="12.75" customHeight="1" x14ac:dyDescent="0.2">
      <c r="A35" t="str">
        <f t="shared" si="1"/>
        <v>----35</v>
      </c>
      <c r="B35" s="108" t="s">
        <v>327</v>
      </c>
      <c r="C35" s="41"/>
      <c r="D35" s="41"/>
      <c r="E35" s="56"/>
    </row>
    <row r="36" spans="1:10" x14ac:dyDescent="0.2">
      <c r="A36" t="str">
        <f t="shared" si="1"/>
        <v>----36</v>
      </c>
      <c r="B36" s="57" t="s">
        <v>73</v>
      </c>
      <c r="C36" s="48"/>
      <c r="D36" s="42"/>
      <c r="E36" s="58"/>
    </row>
    <row r="37" spans="1:10" x14ac:dyDescent="0.2">
      <c r="A37" t="str">
        <f t="shared" si="1"/>
        <v>----37</v>
      </c>
      <c r="B37" s="57" t="s">
        <v>74</v>
      </c>
      <c r="C37" s="42"/>
      <c r="D37" s="42"/>
      <c r="E37" s="58"/>
    </row>
    <row r="38" spans="1:10" ht="15" customHeight="1" x14ac:dyDescent="0.2">
      <c r="A38" t="str">
        <f t="shared" si="1"/>
        <v>----38</v>
      </c>
      <c r="B38" s="151" t="s">
        <v>55</v>
      </c>
      <c r="C38" s="103">
        <f>+C37+C36</f>
        <v>0</v>
      </c>
      <c r="D38" s="103">
        <f>+D37+D36</f>
        <v>0</v>
      </c>
      <c r="E38" s="104">
        <f>+E37+E36</f>
        <v>0</v>
      </c>
    </row>
    <row r="39" spans="1:10" ht="13.5" thickBot="1" x14ac:dyDescent="0.25">
      <c r="A39" t="str">
        <f t="shared" si="1"/>
        <v>----39</v>
      </c>
      <c r="B39" s="105" t="s">
        <v>1002</v>
      </c>
      <c r="C39" s="106">
        <f>+C38+C34+C28</f>
        <v>0</v>
      </c>
      <c r="D39" s="106">
        <f>+D38+D34+D28</f>
        <v>0</v>
      </c>
      <c r="E39" s="107">
        <f>+E38+E34+E28</f>
        <v>0</v>
      </c>
    </row>
    <row r="40" spans="1:10" ht="12.75" customHeight="1" thickBot="1" x14ac:dyDescent="0.25">
      <c r="A40" t="str">
        <f t="shared" si="1"/>
        <v>----40</v>
      </c>
    </row>
    <row r="41" spans="1:10" ht="13.5" thickBot="1" x14ac:dyDescent="0.25">
      <c r="A41" t="str">
        <f t="shared" si="1"/>
        <v>----41</v>
      </c>
      <c r="B41" s="316" t="s">
        <v>973</v>
      </c>
      <c r="C41" s="317"/>
      <c r="D41" s="317"/>
      <c r="E41" s="317"/>
      <c r="F41" s="317"/>
      <c r="G41" s="317"/>
      <c r="H41" s="317"/>
      <c r="I41" s="317"/>
      <c r="J41" s="318"/>
    </row>
    <row r="42" spans="1:10" x14ac:dyDescent="0.2">
      <c r="A42" t="str">
        <f t="shared" si="1"/>
        <v>----42</v>
      </c>
      <c r="B42" s="138" t="s">
        <v>59</v>
      </c>
      <c r="C42" s="139" t="s">
        <v>46</v>
      </c>
      <c r="D42" s="319" t="s">
        <v>27</v>
      </c>
      <c r="E42" s="320"/>
      <c r="F42" s="320"/>
      <c r="G42" s="320"/>
      <c r="H42" s="320"/>
      <c r="I42" s="320"/>
      <c r="J42" s="321"/>
    </row>
    <row r="43" spans="1:10" ht="12.75" customHeight="1" x14ac:dyDescent="0.2">
      <c r="A43" t="str">
        <f t="shared" si="1"/>
        <v>----43</v>
      </c>
      <c r="B43" s="50" t="s">
        <v>330</v>
      </c>
      <c r="C43" s="49"/>
      <c r="D43" s="280" t="str">
        <f>IF(ISBLANK(C43)=FALSE,VLOOKUP(C43,'Šifarnik 2'!K18:L154,2,FALSE),"")</f>
        <v/>
      </c>
      <c r="E43" s="280"/>
      <c r="F43" s="280"/>
      <c r="G43" s="280"/>
      <c r="H43" s="280"/>
      <c r="I43" s="280"/>
      <c r="J43" s="281"/>
    </row>
    <row r="44" spans="1:10" x14ac:dyDescent="0.2">
      <c r="A44" t="str">
        <f t="shared" si="1"/>
        <v>----44</v>
      </c>
      <c r="B44" s="50" t="s">
        <v>331</v>
      </c>
      <c r="C44" s="38"/>
      <c r="D44" s="280" t="str">
        <f>IF(ISBLANK(C44)=FALSE,+VLOOKUP(C44,'Šifarnik 2'!H18:I81,2,FALSE),"")</f>
        <v/>
      </c>
      <c r="E44" s="280"/>
      <c r="F44" s="280"/>
      <c r="G44" s="280"/>
      <c r="H44" s="280"/>
      <c r="I44" s="280"/>
      <c r="J44" s="281"/>
    </row>
    <row r="45" spans="1:10" ht="15" customHeight="1" thickBot="1" x14ac:dyDescent="0.25">
      <c r="A45" t="str">
        <f t="shared" si="1"/>
        <v>----45</v>
      </c>
      <c r="B45" s="199" t="s">
        <v>332</v>
      </c>
      <c r="C45" s="186"/>
      <c r="D45" s="282" t="str">
        <f>IF(ISBLANK(C45)=FALSE,+VLOOKUP(CONCATENATE(C43,"-",C45),pj!G6:H1113,2,FALSE),"")</f>
        <v/>
      </c>
      <c r="E45" s="282"/>
      <c r="F45" s="282"/>
      <c r="G45" s="282"/>
      <c r="H45" s="282"/>
      <c r="I45" s="282"/>
      <c r="J45" s="283"/>
    </row>
    <row r="46" spans="1:10" x14ac:dyDescent="0.2">
      <c r="A46" t="str">
        <f t="shared" si="1"/>
        <v>----46</v>
      </c>
    </row>
    <row r="47" spans="1:10" ht="13.5" thickBot="1" x14ac:dyDescent="0.25">
      <c r="A47" t="str">
        <f t="shared" si="1"/>
        <v>----47</v>
      </c>
      <c r="J47" s="21" t="s">
        <v>328</v>
      </c>
    </row>
    <row r="48" spans="1:10" ht="56.25" customHeight="1" x14ac:dyDescent="0.2">
      <c r="A48" t="str">
        <f t="shared" si="1"/>
        <v>----48</v>
      </c>
      <c r="B48" s="300" t="s">
        <v>59</v>
      </c>
      <c r="C48" s="213" t="s">
        <v>956</v>
      </c>
      <c r="D48" s="213" t="s">
        <v>971</v>
      </c>
      <c r="E48" s="271" t="s">
        <v>966</v>
      </c>
      <c r="F48" s="272"/>
      <c r="G48" s="271" t="s">
        <v>967</v>
      </c>
      <c r="H48" s="272"/>
      <c r="I48" s="271" t="s">
        <v>968</v>
      </c>
      <c r="J48" s="276"/>
    </row>
    <row r="49" spans="1:10" ht="52.5" customHeight="1" x14ac:dyDescent="0.2">
      <c r="A49" t="str">
        <f t="shared" si="1"/>
        <v>----49</v>
      </c>
      <c r="B49" s="301"/>
      <c r="C49" s="214"/>
      <c r="D49" s="214"/>
      <c r="E49" s="20" t="s">
        <v>45</v>
      </c>
      <c r="F49" s="20" t="s">
        <v>10</v>
      </c>
      <c r="G49" s="20" t="s">
        <v>9</v>
      </c>
      <c r="H49" s="20" t="s">
        <v>10</v>
      </c>
      <c r="I49" s="20" t="s">
        <v>9</v>
      </c>
      <c r="J49" s="53" t="s">
        <v>10</v>
      </c>
    </row>
    <row r="50" spans="1:10" ht="15.75" customHeight="1" x14ac:dyDescent="0.2">
      <c r="A50" t="str">
        <f t="shared" si="1"/>
        <v>----50</v>
      </c>
      <c r="B50" s="54">
        <v>1</v>
      </c>
      <c r="C50" s="40">
        <v>2</v>
      </c>
      <c r="D50" s="40">
        <v>3</v>
      </c>
      <c r="E50" s="39">
        <v>4</v>
      </c>
      <c r="F50" s="40">
        <v>5</v>
      </c>
      <c r="G50" s="40">
        <v>6</v>
      </c>
      <c r="H50" s="40">
        <v>7</v>
      </c>
      <c r="I50" s="40">
        <v>8</v>
      </c>
      <c r="J50" s="55">
        <v>9</v>
      </c>
    </row>
    <row r="51" spans="1:10" ht="27.75" customHeight="1" x14ac:dyDescent="0.2">
      <c r="A51" t="str">
        <f t="shared" si="1"/>
        <v>----51</v>
      </c>
      <c r="B51" s="96" t="s">
        <v>944</v>
      </c>
      <c r="C51" s="97"/>
      <c r="D51" s="97"/>
      <c r="E51" s="97"/>
      <c r="F51" s="97"/>
      <c r="G51" s="97"/>
      <c r="H51" s="97"/>
      <c r="I51" s="97"/>
      <c r="J51" s="98"/>
    </row>
    <row r="52" spans="1:10" ht="14.25" customHeight="1" x14ac:dyDescent="0.2">
      <c r="A52" t="str">
        <f t="shared" si="1"/>
        <v>----52</v>
      </c>
      <c r="B52" s="108" t="s">
        <v>323</v>
      </c>
      <c r="C52" s="41"/>
      <c r="D52" s="41"/>
      <c r="E52" s="41"/>
      <c r="F52" s="41"/>
      <c r="G52" s="41"/>
      <c r="H52" s="41"/>
      <c r="I52" s="41"/>
      <c r="J52" s="56"/>
    </row>
    <row r="53" spans="1:10" ht="12.75" customHeight="1" x14ac:dyDescent="0.2">
      <c r="A53" t="str">
        <f t="shared" si="1"/>
        <v>----53</v>
      </c>
      <c r="B53" s="62" t="s">
        <v>15</v>
      </c>
      <c r="C53" s="42"/>
      <c r="D53" s="115"/>
      <c r="E53" s="42"/>
      <c r="F53" s="42"/>
      <c r="G53" s="42"/>
      <c r="H53" s="42"/>
      <c r="I53" s="42"/>
      <c r="J53" s="42"/>
    </row>
    <row r="54" spans="1:10" x14ac:dyDescent="0.2">
      <c r="A54" t="str">
        <f t="shared" si="1"/>
        <v>----54</v>
      </c>
      <c r="B54" s="62" t="s">
        <v>52</v>
      </c>
      <c r="C54" s="41"/>
      <c r="D54" s="41"/>
      <c r="E54" s="41"/>
      <c r="F54" s="41"/>
      <c r="G54" s="41"/>
      <c r="H54" s="41"/>
      <c r="I54" s="41"/>
      <c r="J54" s="56"/>
    </row>
    <row r="55" spans="1:10" x14ac:dyDescent="0.2">
      <c r="A55" t="str">
        <f t="shared" si="1"/>
        <v>----55</v>
      </c>
      <c r="B55" s="63" t="s">
        <v>41</v>
      </c>
      <c r="C55" s="42"/>
      <c r="D55" s="115"/>
      <c r="E55" s="42"/>
      <c r="F55" s="42"/>
      <c r="G55" s="42"/>
      <c r="H55" s="42"/>
      <c r="I55" s="42"/>
      <c r="J55" s="58"/>
    </row>
    <row r="56" spans="1:10" x14ac:dyDescent="0.2">
      <c r="A56" t="str">
        <f t="shared" si="1"/>
        <v>----56</v>
      </c>
      <c r="B56" s="63" t="s">
        <v>42</v>
      </c>
      <c r="C56" s="42"/>
      <c r="D56" s="115"/>
      <c r="E56" s="42"/>
      <c r="F56" s="42"/>
      <c r="G56" s="42"/>
      <c r="H56" s="42"/>
      <c r="I56" s="42"/>
      <c r="J56" s="58"/>
    </row>
    <row r="57" spans="1:10" x14ac:dyDescent="0.2">
      <c r="A57" t="str">
        <f t="shared" si="1"/>
        <v>----57</v>
      </c>
      <c r="B57" s="57" t="s">
        <v>16</v>
      </c>
      <c r="C57" s="207"/>
      <c r="D57" s="115"/>
      <c r="E57" s="42"/>
      <c r="F57" s="42"/>
      <c r="G57" s="42"/>
      <c r="H57" s="42"/>
      <c r="I57" s="42"/>
      <c r="J57" s="58"/>
    </row>
    <row r="58" spans="1:10" x14ac:dyDescent="0.2">
      <c r="A58" t="str">
        <f t="shared" si="1"/>
        <v>----58</v>
      </c>
      <c r="B58" s="64" t="s">
        <v>17</v>
      </c>
      <c r="C58" s="42"/>
      <c r="D58" s="115"/>
      <c r="E58" s="42"/>
      <c r="F58" s="42"/>
      <c r="G58" s="42"/>
      <c r="H58" s="42"/>
      <c r="I58" s="42"/>
      <c r="J58" s="58"/>
    </row>
    <row r="59" spans="1:10" x14ac:dyDescent="0.2">
      <c r="A59" t="str">
        <f t="shared" si="1"/>
        <v>----59</v>
      </c>
      <c r="B59" s="64" t="s">
        <v>43</v>
      </c>
      <c r="C59" s="42"/>
      <c r="D59" s="115"/>
      <c r="E59" s="42"/>
      <c r="F59" s="42"/>
      <c r="G59" s="42"/>
      <c r="H59" s="42"/>
      <c r="I59" s="42"/>
      <c r="J59" s="58"/>
    </row>
    <row r="60" spans="1:10" x14ac:dyDescent="0.2">
      <c r="A60" t="str">
        <f t="shared" si="1"/>
        <v>----60</v>
      </c>
      <c r="B60" s="65" t="s">
        <v>18</v>
      </c>
      <c r="C60" s="43"/>
      <c r="D60" s="115"/>
      <c r="E60" s="43"/>
      <c r="F60" s="43"/>
      <c r="G60" s="42"/>
      <c r="H60" s="42"/>
      <c r="I60" s="42"/>
      <c r="J60" s="58"/>
    </row>
    <row r="61" spans="1:10" x14ac:dyDescent="0.2">
      <c r="A61" t="str">
        <f t="shared" si="1"/>
        <v>----61</v>
      </c>
      <c r="B61" s="64" t="s">
        <v>19</v>
      </c>
      <c r="C61" s="42"/>
      <c r="D61" s="115"/>
      <c r="E61" s="42"/>
      <c r="F61" s="42"/>
      <c r="G61" s="42"/>
      <c r="H61" s="42"/>
      <c r="I61" s="42"/>
      <c r="J61" s="58"/>
    </row>
    <row r="62" spans="1:10" x14ac:dyDescent="0.2">
      <c r="A62" t="str">
        <f t="shared" si="1"/>
        <v>----62</v>
      </c>
      <c r="B62" s="64" t="s">
        <v>20</v>
      </c>
      <c r="C62" s="44"/>
      <c r="D62" s="115"/>
      <c r="E62" s="44"/>
      <c r="F62" s="44"/>
      <c r="G62" s="42"/>
      <c r="H62" s="42"/>
      <c r="I62" s="42"/>
      <c r="J62" s="58"/>
    </row>
    <row r="63" spans="1:10" ht="54" customHeight="1" x14ac:dyDescent="0.2">
      <c r="A63" t="str">
        <f t="shared" si="1"/>
        <v>----63</v>
      </c>
      <c r="B63" s="66" t="s">
        <v>21</v>
      </c>
      <c r="C63" s="44"/>
      <c r="D63" s="115"/>
      <c r="E63" s="44"/>
      <c r="F63" s="44"/>
      <c r="G63" s="42"/>
      <c r="H63" s="42"/>
      <c r="I63" s="42"/>
      <c r="J63" s="58"/>
    </row>
    <row r="64" spans="1:10" x14ac:dyDescent="0.2">
      <c r="A64" t="str">
        <f t="shared" si="1"/>
        <v>----64</v>
      </c>
      <c r="B64" s="109" t="s">
        <v>38</v>
      </c>
      <c r="C64" s="103">
        <f>+C53+SUM(C57:C63)</f>
        <v>0</v>
      </c>
      <c r="D64" s="103"/>
      <c r="E64" s="103">
        <f t="shared" ref="E64:J64" si="2">+E53+SUM(E57:E63)</f>
        <v>0</v>
      </c>
      <c r="F64" s="103">
        <f t="shared" si="2"/>
        <v>0</v>
      </c>
      <c r="G64" s="103">
        <f t="shared" si="2"/>
        <v>0</v>
      </c>
      <c r="H64" s="103">
        <f t="shared" si="2"/>
        <v>0</v>
      </c>
      <c r="I64" s="103">
        <f t="shared" si="2"/>
        <v>0</v>
      </c>
      <c r="J64" s="103">
        <f t="shared" si="2"/>
        <v>0</v>
      </c>
    </row>
    <row r="65" spans="1:10" x14ac:dyDescent="0.2">
      <c r="A65" t="str">
        <f t="shared" ref="A65:A96" si="3">+CONCATENATE(C$5,"-",C$7,"-",C$43,"-",C$44,"-",C$45,ROW(65:65))</f>
        <v>----65</v>
      </c>
      <c r="B65" s="108" t="s">
        <v>322</v>
      </c>
      <c r="C65" s="41"/>
      <c r="D65" s="41"/>
      <c r="E65" s="41"/>
      <c r="F65" s="41"/>
      <c r="G65" s="41"/>
      <c r="H65" s="41"/>
      <c r="I65" s="41"/>
      <c r="J65" s="56"/>
    </row>
    <row r="66" spans="1:10" ht="12.75" customHeight="1" x14ac:dyDescent="0.2">
      <c r="A66" t="str">
        <f t="shared" si="3"/>
        <v>----66</v>
      </c>
      <c r="B66" s="64" t="s">
        <v>22</v>
      </c>
      <c r="C66" s="42"/>
      <c r="D66" s="115"/>
      <c r="E66" s="42"/>
      <c r="F66" s="42"/>
      <c r="G66" s="42"/>
      <c r="H66" s="42"/>
      <c r="I66" s="42"/>
      <c r="J66" s="58"/>
    </row>
    <row r="67" spans="1:10" ht="13.5" customHeight="1" x14ac:dyDescent="0.2">
      <c r="A67" t="str">
        <f t="shared" si="3"/>
        <v>----67</v>
      </c>
      <c r="B67" s="62" t="s">
        <v>23</v>
      </c>
      <c r="C67" s="42"/>
      <c r="D67" s="115"/>
      <c r="E67" s="42"/>
      <c r="F67" s="42"/>
      <c r="G67" s="42"/>
      <c r="H67" s="42"/>
      <c r="I67" s="42"/>
      <c r="J67" s="58"/>
    </row>
    <row r="68" spans="1:10" x14ac:dyDescent="0.2">
      <c r="A68" t="str">
        <f t="shared" si="3"/>
        <v>----68</v>
      </c>
      <c r="B68" s="62" t="s">
        <v>24</v>
      </c>
      <c r="C68" s="42"/>
      <c r="D68" s="115"/>
      <c r="E68" s="42"/>
      <c r="F68" s="42"/>
      <c r="G68" s="42"/>
      <c r="H68" s="42"/>
      <c r="I68" s="42"/>
      <c r="J68" s="58"/>
    </row>
    <row r="69" spans="1:10" x14ac:dyDescent="0.2">
      <c r="A69" t="str">
        <f t="shared" si="3"/>
        <v>----69</v>
      </c>
      <c r="B69" s="62" t="s">
        <v>26</v>
      </c>
      <c r="C69" s="42"/>
      <c r="D69" s="115"/>
      <c r="E69" s="42"/>
      <c r="F69" s="42"/>
      <c r="G69" s="42"/>
      <c r="H69" s="42"/>
      <c r="I69" s="42"/>
      <c r="J69" s="58"/>
    </row>
    <row r="70" spans="1:10" ht="25.5" x14ac:dyDescent="0.2">
      <c r="A70" t="str">
        <f t="shared" si="3"/>
        <v>----70</v>
      </c>
      <c r="B70" s="59" t="s">
        <v>25</v>
      </c>
      <c r="C70" s="42"/>
      <c r="D70" s="115"/>
      <c r="E70" s="42"/>
      <c r="F70" s="42"/>
      <c r="G70" s="42"/>
      <c r="H70" s="42"/>
      <c r="I70" s="42"/>
      <c r="J70" s="58"/>
    </row>
    <row r="71" spans="1:10" x14ac:dyDescent="0.2">
      <c r="A71" t="str">
        <f t="shared" si="3"/>
        <v>----71</v>
      </c>
      <c r="B71" s="110" t="s">
        <v>40</v>
      </c>
      <c r="C71" s="113">
        <f>SUM(C66:C70)</f>
        <v>0</v>
      </c>
      <c r="D71" s="113"/>
      <c r="E71" s="113">
        <f t="shared" ref="E71:J71" si="4">SUM(E66:E70)</f>
        <v>0</v>
      </c>
      <c r="F71" s="113">
        <f t="shared" si="4"/>
        <v>0</v>
      </c>
      <c r="G71" s="113">
        <f t="shared" si="4"/>
        <v>0</v>
      </c>
      <c r="H71" s="113">
        <f t="shared" si="4"/>
        <v>0</v>
      </c>
      <c r="I71" s="113">
        <f t="shared" si="4"/>
        <v>0</v>
      </c>
      <c r="J71" s="114">
        <f t="shared" si="4"/>
        <v>0</v>
      </c>
    </row>
    <row r="72" spans="1:10" x14ac:dyDescent="0.2">
      <c r="A72" t="str">
        <f t="shared" si="3"/>
        <v>----72</v>
      </c>
      <c r="B72" s="108" t="s">
        <v>324</v>
      </c>
      <c r="C72" s="41"/>
      <c r="D72" s="41"/>
      <c r="E72" s="41"/>
      <c r="F72" s="41"/>
      <c r="G72" s="41"/>
      <c r="H72" s="41"/>
      <c r="I72" s="41"/>
      <c r="J72" s="56"/>
    </row>
    <row r="73" spans="1:10" ht="12.75" customHeight="1" x14ac:dyDescent="0.2">
      <c r="A73" t="str">
        <f t="shared" si="3"/>
        <v>----73</v>
      </c>
      <c r="B73" s="62" t="s">
        <v>44</v>
      </c>
      <c r="C73" s="42"/>
      <c r="D73" s="115"/>
      <c r="E73" s="42"/>
      <c r="F73" s="42"/>
      <c r="G73" s="42"/>
      <c r="H73" s="42"/>
      <c r="I73" s="42"/>
      <c r="J73" s="58"/>
    </row>
    <row r="74" spans="1:10" x14ac:dyDescent="0.2">
      <c r="A74" t="str">
        <f t="shared" si="3"/>
        <v>----74</v>
      </c>
      <c r="B74" s="111" t="s">
        <v>56</v>
      </c>
      <c r="C74" s="103">
        <f>SUM(C73)</f>
        <v>0</v>
      </c>
      <c r="D74" s="103"/>
      <c r="E74" s="103">
        <f t="shared" ref="E74:J74" si="5">SUM(E73)</f>
        <v>0</v>
      </c>
      <c r="F74" s="103">
        <f t="shared" si="5"/>
        <v>0</v>
      </c>
      <c r="G74" s="103">
        <f t="shared" si="5"/>
        <v>0</v>
      </c>
      <c r="H74" s="103">
        <f t="shared" si="5"/>
        <v>0</v>
      </c>
      <c r="I74" s="103">
        <f t="shared" si="5"/>
        <v>0</v>
      </c>
      <c r="J74" s="104">
        <f t="shared" si="5"/>
        <v>0</v>
      </c>
    </row>
    <row r="75" spans="1:10" ht="15" customHeight="1" thickBot="1" x14ac:dyDescent="0.25">
      <c r="A75" t="str">
        <f t="shared" si="3"/>
        <v>----75</v>
      </c>
      <c r="B75" s="112" t="s">
        <v>981</v>
      </c>
      <c r="C75" s="106">
        <f>C64+C71+C74</f>
        <v>0</v>
      </c>
      <c r="D75" s="106"/>
      <c r="E75" s="106">
        <f t="shared" ref="E75:J75" si="6">E64+E71+E74</f>
        <v>0</v>
      </c>
      <c r="F75" s="106">
        <f t="shared" si="6"/>
        <v>0</v>
      </c>
      <c r="G75" s="106">
        <f t="shared" si="6"/>
        <v>0</v>
      </c>
      <c r="H75" s="106">
        <f t="shared" si="6"/>
        <v>0</v>
      </c>
      <c r="I75" s="106">
        <f t="shared" si="6"/>
        <v>0</v>
      </c>
      <c r="J75" s="107">
        <f t="shared" si="6"/>
        <v>0</v>
      </c>
    </row>
    <row r="76" spans="1:10" ht="16.5" customHeight="1" thickBot="1" x14ac:dyDescent="0.25">
      <c r="A76" t="str">
        <f t="shared" si="3"/>
        <v>----76</v>
      </c>
      <c r="B76" s="87" t="s">
        <v>982</v>
      </c>
      <c r="C76" s="45"/>
      <c r="D76" s="45"/>
      <c r="E76" s="78">
        <f>C39-E75</f>
        <v>0</v>
      </c>
      <c r="F76" s="45"/>
      <c r="G76" s="78">
        <f>D39-G75</f>
        <v>0</v>
      </c>
      <c r="H76" s="45"/>
      <c r="I76" s="78">
        <f>E39-I75</f>
        <v>0</v>
      </c>
      <c r="J76" s="88"/>
    </row>
    <row r="77" spans="1:10" ht="13.5" thickBot="1" x14ac:dyDescent="0.25">
      <c r="A77" t="str">
        <f t="shared" si="3"/>
        <v>----77</v>
      </c>
    </row>
    <row r="78" spans="1:10" ht="13.5" thickBot="1" x14ac:dyDescent="0.25">
      <c r="A78" t="str">
        <f t="shared" si="3"/>
        <v>----78</v>
      </c>
      <c r="B78" s="277" t="s">
        <v>974</v>
      </c>
      <c r="C78" s="278"/>
      <c r="D78" s="278"/>
      <c r="E78" s="278"/>
      <c r="F78" s="278"/>
      <c r="G78" s="278"/>
      <c r="H78" s="278"/>
      <c r="I78" s="278"/>
      <c r="J78" s="279"/>
    </row>
    <row r="79" spans="1:10" ht="18" customHeight="1" thickBot="1" x14ac:dyDescent="0.25">
      <c r="A79" t="str">
        <f t="shared" si="3"/>
        <v>----79</v>
      </c>
      <c r="B79" s="277" t="s">
        <v>977</v>
      </c>
      <c r="C79" s="278"/>
      <c r="D79" s="278"/>
      <c r="E79" s="278"/>
      <c r="F79" s="278"/>
      <c r="G79" s="278"/>
      <c r="H79" s="278"/>
      <c r="I79" s="278"/>
      <c r="J79" s="279"/>
    </row>
    <row r="80" spans="1:10" ht="18" customHeight="1" x14ac:dyDescent="0.2">
      <c r="A80" t="str">
        <f t="shared" si="3"/>
        <v>----80</v>
      </c>
      <c r="B80" s="68"/>
      <c r="C80" s="5"/>
      <c r="E80" s="5"/>
      <c r="F80" s="5"/>
      <c r="G80" s="5"/>
      <c r="H80" s="5"/>
      <c r="I80" s="5"/>
      <c r="J80" s="135" t="s">
        <v>328</v>
      </c>
    </row>
    <row r="81" spans="1:10" x14ac:dyDescent="0.2">
      <c r="A81" t="str">
        <f t="shared" si="3"/>
        <v>----81</v>
      </c>
      <c r="B81" s="67" t="s">
        <v>57</v>
      </c>
      <c r="C81" s="42"/>
      <c r="D81" s="115"/>
      <c r="E81" s="42"/>
      <c r="F81" s="42"/>
      <c r="G81" s="42"/>
      <c r="H81" s="42"/>
      <c r="I81" s="42"/>
      <c r="J81" s="58"/>
    </row>
    <row r="82" spans="1:10" x14ac:dyDescent="0.2">
      <c r="A82" t="str">
        <f t="shared" si="3"/>
        <v>----82</v>
      </c>
      <c r="B82" s="67" t="s">
        <v>58</v>
      </c>
      <c r="C82" s="42"/>
      <c r="D82" s="115"/>
      <c r="E82" s="42"/>
      <c r="F82" s="42"/>
      <c r="G82" s="42"/>
      <c r="H82" s="42"/>
      <c r="I82" s="42"/>
      <c r="J82" s="58"/>
    </row>
    <row r="83" spans="1:10" ht="26.25" thickBot="1" x14ac:dyDescent="0.25">
      <c r="A83" t="str">
        <f t="shared" si="3"/>
        <v>----83</v>
      </c>
      <c r="B83" s="75" t="s">
        <v>1003</v>
      </c>
      <c r="C83" s="76">
        <f>+C81+C82</f>
        <v>0</v>
      </c>
      <c r="D83" s="76"/>
      <c r="E83" s="76">
        <f t="shared" ref="E83:J83" si="7">+E81+E82</f>
        <v>0</v>
      </c>
      <c r="F83" s="76">
        <f t="shared" si="7"/>
        <v>0</v>
      </c>
      <c r="G83" s="76">
        <f t="shared" si="7"/>
        <v>0</v>
      </c>
      <c r="H83" s="76">
        <f t="shared" si="7"/>
        <v>0</v>
      </c>
      <c r="I83" s="76">
        <f t="shared" si="7"/>
        <v>0</v>
      </c>
      <c r="J83" s="77">
        <f t="shared" si="7"/>
        <v>0</v>
      </c>
    </row>
    <row r="84" spans="1:10" ht="28.5" customHeight="1" thickBot="1" x14ac:dyDescent="0.25">
      <c r="A84" t="str">
        <f t="shared" si="3"/>
        <v>----84</v>
      </c>
    </row>
    <row r="85" spans="1:10" ht="13.5" thickBot="1" x14ac:dyDescent="0.25">
      <c r="A85" t="str">
        <f t="shared" si="3"/>
        <v>----85</v>
      </c>
      <c r="B85" s="277" t="s">
        <v>978</v>
      </c>
      <c r="C85" s="278"/>
      <c r="D85" s="278"/>
      <c r="E85" s="278"/>
      <c r="F85" s="278"/>
      <c r="G85" s="278"/>
      <c r="H85" s="278"/>
      <c r="I85" s="278"/>
      <c r="J85" s="279"/>
    </row>
    <row r="86" spans="1:10" x14ac:dyDescent="0.2">
      <c r="A86" t="str">
        <f t="shared" si="3"/>
        <v>----86</v>
      </c>
      <c r="B86" s="70"/>
      <c r="I86" s="21"/>
      <c r="J86" s="69" t="s">
        <v>328</v>
      </c>
    </row>
    <row r="87" spans="1:10" x14ac:dyDescent="0.2">
      <c r="A87" t="str">
        <f t="shared" si="3"/>
        <v>----87</v>
      </c>
      <c r="B87" s="67" t="s">
        <v>57</v>
      </c>
      <c r="C87" s="42"/>
      <c r="D87" s="115"/>
      <c r="E87" s="42"/>
      <c r="F87" s="42"/>
      <c r="G87" s="42"/>
      <c r="H87" s="42"/>
      <c r="I87" s="42"/>
      <c r="J87" s="58"/>
    </row>
    <row r="88" spans="1:10" x14ac:dyDescent="0.2">
      <c r="A88" t="str">
        <f t="shared" si="3"/>
        <v>----88</v>
      </c>
      <c r="B88" s="67" t="s">
        <v>58</v>
      </c>
      <c r="C88" s="42"/>
      <c r="D88" s="115"/>
      <c r="E88" s="42"/>
      <c r="F88" s="42"/>
      <c r="G88" s="42"/>
      <c r="H88" s="42"/>
      <c r="I88" s="42"/>
      <c r="J88" s="58"/>
    </row>
    <row r="89" spans="1:10" ht="26.25" thickBot="1" x14ac:dyDescent="0.25">
      <c r="A89" t="str">
        <f t="shared" si="3"/>
        <v>----89</v>
      </c>
      <c r="B89" s="79" t="s">
        <v>979</v>
      </c>
      <c r="C89" s="76">
        <f>+C87+C88</f>
        <v>0</v>
      </c>
      <c r="D89" s="76"/>
      <c r="E89" s="76">
        <f t="shared" ref="E89:J89" si="8">+E87+E88</f>
        <v>0</v>
      </c>
      <c r="F89" s="76">
        <f t="shared" si="8"/>
        <v>0</v>
      </c>
      <c r="G89" s="76">
        <f t="shared" si="8"/>
        <v>0</v>
      </c>
      <c r="H89" s="76">
        <f t="shared" si="8"/>
        <v>0</v>
      </c>
      <c r="I89" s="76">
        <f t="shared" si="8"/>
        <v>0</v>
      </c>
      <c r="J89" s="77">
        <f t="shared" si="8"/>
        <v>0</v>
      </c>
    </row>
    <row r="90" spans="1:10" ht="13.5" thickBot="1" x14ac:dyDescent="0.25">
      <c r="A90" t="str">
        <f t="shared" si="3"/>
        <v>----90</v>
      </c>
      <c r="B90" s="4"/>
      <c r="C90" s="6"/>
      <c r="D90" s="6"/>
      <c r="E90" s="6"/>
      <c r="F90" s="6"/>
      <c r="G90" s="6"/>
      <c r="H90" s="6"/>
      <c r="I90" s="6"/>
      <c r="J90" s="6"/>
    </row>
    <row r="91" spans="1:10" ht="13.5" thickBot="1" x14ac:dyDescent="0.25">
      <c r="A91" t="str">
        <f t="shared" si="3"/>
        <v>----91</v>
      </c>
      <c r="B91" s="277" t="s">
        <v>975</v>
      </c>
      <c r="C91" s="278"/>
      <c r="D91" s="278"/>
      <c r="E91" s="278"/>
      <c r="F91" s="278"/>
      <c r="G91" s="278"/>
      <c r="H91" s="278"/>
      <c r="I91" s="278"/>
      <c r="J91" s="279"/>
    </row>
    <row r="92" spans="1:10" x14ac:dyDescent="0.2">
      <c r="A92" t="str">
        <f t="shared" si="3"/>
        <v>----92</v>
      </c>
      <c r="B92" s="74"/>
      <c r="I92" s="21"/>
      <c r="J92" s="69" t="s">
        <v>328</v>
      </c>
    </row>
    <row r="93" spans="1:10" x14ac:dyDescent="0.2">
      <c r="A93" t="str">
        <f t="shared" si="3"/>
        <v>----93</v>
      </c>
      <c r="B93" s="67" t="s">
        <v>57</v>
      </c>
      <c r="C93" s="42"/>
      <c r="D93" s="115"/>
      <c r="E93" s="42"/>
      <c r="F93" s="42"/>
      <c r="G93" s="42"/>
      <c r="H93" s="42"/>
      <c r="I93" s="42"/>
      <c r="J93" s="58"/>
    </row>
    <row r="94" spans="1:10" x14ac:dyDescent="0.2">
      <c r="A94" t="str">
        <f t="shared" si="3"/>
        <v>----94</v>
      </c>
      <c r="B94" s="67" t="s">
        <v>58</v>
      </c>
      <c r="C94" s="42"/>
      <c r="D94" s="115"/>
      <c r="E94" s="42"/>
      <c r="F94" s="42"/>
      <c r="G94" s="42"/>
      <c r="H94" s="42"/>
      <c r="I94" s="42"/>
      <c r="J94" s="58"/>
    </row>
    <row r="95" spans="1:10" ht="13.5" thickBot="1" x14ac:dyDescent="0.25">
      <c r="A95" t="str">
        <f t="shared" si="3"/>
        <v>----95</v>
      </c>
      <c r="B95" s="80" t="s">
        <v>976</v>
      </c>
      <c r="C95" s="76">
        <f>+C93+C94</f>
        <v>0</v>
      </c>
      <c r="D95" s="76"/>
      <c r="E95" s="76">
        <f t="shared" ref="E95:J95" si="9">+E93+E94</f>
        <v>0</v>
      </c>
      <c r="F95" s="76">
        <f t="shared" si="9"/>
        <v>0</v>
      </c>
      <c r="G95" s="76">
        <f t="shared" si="9"/>
        <v>0</v>
      </c>
      <c r="H95" s="76">
        <f t="shared" si="9"/>
        <v>0</v>
      </c>
      <c r="I95" s="76">
        <f t="shared" si="9"/>
        <v>0</v>
      </c>
      <c r="J95" s="77">
        <f t="shared" si="9"/>
        <v>0</v>
      </c>
    </row>
    <row r="96" spans="1:10" ht="13.5" thickBot="1" x14ac:dyDescent="0.25">
      <c r="A96" t="str">
        <f t="shared" si="3"/>
        <v>----96</v>
      </c>
      <c r="B96" s="4"/>
      <c r="C96" s="6"/>
      <c r="D96" s="6"/>
      <c r="E96" s="6"/>
      <c r="F96" s="6"/>
      <c r="G96" s="6"/>
      <c r="H96" s="6"/>
      <c r="I96" s="6"/>
      <c r="J96" s="6"/>
    </row>
    <row r="97" spans="1:10" ht="13.5" thickBot="1" x14ac:dyDescent="0.25">
      <c r="A97" t="str">
        <f t="shared" ref="A97:A129" si="10">+CONCATENATE(C$5,"-",C$7,"-",C$43,"-",C$44,"-",C$45,ROW(97:97))</f>
        <v>----97</v>
      </c>
      <c r="B97" s="277" t="s">
        <v>995</v>
      </c>
      <c r="C97" s="278"/>
      <c r="D97" s="278"/>
      <c r="E97" s="278"/>
      <c r="F97" s="278"/>
      <c r="G97" s="278"/>
      <c r="H97" s="278"/>
      <c r="I97" s="278"/>
      <c r="J97" s="279"/>
    </row>
    <row r="98" spans="1:10" x14ac:dyDescent="0.2">
      <c r="A98" t="str">
        <f t="shared" si="10"/>
        <v>----98</v>
      </c>
      <c r="B98" s="74"/>
      <c r="H98" s="21"/>
      <c r="I98" s="69"/>
      <c r="J98" s="69" t="s">
        <v>328</v>
      </c>
    </row>
    <row r="99" spans="1:10" x14ac:dyDescent="0.2">
      <c r="A99" t="str">
        <f t="shared" si="10"/>
        <v>----99</v>
      </c>
      <c r="B99" s="67" t="s">
        <v>57</v>
      </c>
      <c r="C99" s="42"/>
      <c r="D99" s="115"/>
      <c r="E99" s="42"/>
      <c r="F99" s="42"/>
      <c r="G99" s="42"/>
      <c r="H99" s="42"/>
      <c r="I99" s="42"/>
      <c r="J99" s="58"/>
    </row>
    <row r="100" spans="1:10" x14ac:dyDescent="0.2">
      <c r="A100" t="str">
        <f t="shared" si="10"/>
        <v>----100</v>
      </c>
      <c r="B100" s="67" t="s">
        <v>58</v>
      </c>
      <c r="C100" s="42"/>
      <c r="D100" s="115"/>
      <c r="E100" s="42"/>
      <c r="F100" s="42"/>
      <c r="G100" s="42"/>
      <c r="H100" s="42"/>
      <c r="I100" s="42"/>
      <c r="J100" s="58"/>
    </row>
    <row r="101" spans="1:10" ht="26.25" customHeight="1" thickBot="1" x14ac:dyDescent="0.25">
      <c r="A101" t="str">
        <f t="shared" si="10"/>
        <v>----101</v>
      </c>
      <c r="B101" s="80" t="s">
        <v>980</v>
      </c>
      <c r="C101" s="76">
        <f>+C99+C100</f>
        <v>0</v>
      </c>
      <c r="D101" s="76"/>
      <c r="E101" s="76">
        <f t="shared" ref="E101:J101" si="11">+E99+E100</f>
        <v>0</v>
      </c>
      <c r="F101" s="76">
        <f t="shared" si="11"/>
        <v>0</v>
      </c>
      <c r="G101" s="76">
        <f t="shared" si="11"/>
        <v>0</v>
      </c>
      <c r="H101" s="76">
        <f t="shared" si="11"/>
        <v>0</v>
      </c>
      <c r="I101" s="76">
        <f t="shared" si="11"/>
        <v>0</v>
      </c>
      <c r="J101" s="77">
        <f t="shared" si="11"/>
        <v>0</v>
      </c>
    </row>
    <row r="102" spans="1:10" ht="13.5" thickBot="1" x14ac:dyDescent="0.25">
      <c r="A102" t="str">
        <f t="shared" si="10"/>
        <v>----102</v>
      </c>
    </row>
    <row r="103" spans="1:10" ht="13.5" thickBot="1" x14ac:dyDescent="0.25">
      <c r="A103" t="str">
        <f t="shared" si="10"/>
        <v>----103</v>
      </c>
      <c r="B103" s="277" t="s">
        <v>996</v>
      </c>
      <c r="C103" s="278"/>
      <c r="D103" s="278"/>
      <c r="E103" s="278"/>
      <c r="F103" s="278"/>
      <c r="G103" s="278"/>
      <c r="H103" s="278"/>
      <c r="I103" s="278"/>
      <c r="J103" s="279"/>
    </row>
    <row r="104" spans="1:10" ht="12.75" customHeight="1" x14ac:dyDescent="0.2">
      <c r="A104" t="str">
        <f t="shared" si="10"/>
        <v>----104</v>
      </c>
      <c r="B104" s="91" t="s">
        <v>27</v>
      </c>
      <c r="C104" s="137" t="s">
        <v>329</v>
      </c>
      <c r="D104" s="295" t="s">
        <v>37</v>
      </c>
      <c r="E104" s="296"/>
      <c r="F104" s="305" t="s">
        <v>34</v>
      </c>
      <c r="G104" s="305"/>
      <c r="H104" s="305"/>
      <c r="I104" s="305"/>
      <c r="J104" s="306"/>
    </row>
    <row r="105" spans="1:10" ht="32.25" customHeight="1" x14ac:dyDescent="0.2">
      <c r="A105" t="str">
        <f t="shared" si="10"/>
        <v>----105</v>
      </c>
      <c r="B105" s="92" t="s">
        <v>35</v>
      </c>
      <c r="C105" s="84"/>
      <c r="D105" s="215"/>
      <c r="E105" s="273"/>
      <c r="F105" s="215"/>
      <c r="G105" s="216"/>
      <c r="H105" s="216"/>
      <c r="I105" s="216"/>
      <c r="J105" s="217"/>
    </row>
    <row r="106" spans="1:10" ht="24.75" customHeight="1" thickBot="1" x14ac:dyDescent="0.25">
      <c r="A106" t="str">
        <f t="shared" si="10"/>
        <v>----106</v>
      </c>
      <c r="B106" s="93" t="s">
        <v>36</v>
      </c>
      <c r="C106" s="94"/>
      <c r="D106" s="274"/>
      <c r="E106" s="275"/>
      <c r="F106" s="218"/>
      <c r="G106" s="219"/>
      <c r="H106" s="219"/>
      <c r="I106" s="219"/>
      <c r="J106" s="220"/>
    </row>
    <row r="107" spans="1:10" ht="12.75" customHeight="1" thickBot="1" x14ac:dyDescent="0.25">
      <c r="A107" t="str">
        <f t="shared" si="10"/>
        <v>----107</v>
      </c>
      <c r="B107" s="89"/>
      <c r="C107" s="90"/>
      <c r="D107" s="90"/>
      <c r="E107" s="90"/>
      <c r="F107" s="72"/>
      <c r="G107" s="72"/>
      <c r="H107" s="72"/>
    </row>
    <row r="108" spans="1:10" ht="12.75" customHeight="1" x14ac:dyDescent="0.2">
      <c r="A108" t="str">
        <f t="shared" si="10"/>
        <v>----108</v>
      </c>
      <c r="B108" s="324" t="s">
        <v>1096</v>
      </c>
      <c r="C108" s="326" t="s">
        <v>950</v>
      </c>
      <c r="D108" s="269" t="s">
        <v>71</v>
      </c>
      <c r="E108" s="269" t="s">
        <v>65</v>
      </c>
      <c r="F108" s="267" t="s">
        <v>947</v>
      </c>
      <c r="G108" s="267"/>
      <c r="H108" s="268"/>
    </row>
    <row r="109" spans="1:10" ht="43.5" customHeight="1" x14ac:dyDescent="0.2">
      <c r="A109" t="str">
        <f t="shared" si="10"/>
        <v>----109</v>
      </c>
      <c r="B109" s="325"/>
      <c r="C109" s="327"/>
      <c r="D109" s="270"/>
      <c r="E109" s="270"/>
      <c r="F109" s="20" t="s">
        <v>969</v>
      </c>
      <c r="G109" s="20" t="s">
        <v>964</v>
      </c>
      <c r="H109" s="53" t="s">
        <v>965</v>
      </c>
    </row>
    <row r="110" spans="1:10" ht="12.75" customHeight="1" x14ac:dyDescent="0.2">
      <c r="A110" t="str">
        <f t="shared" si="10"/>
        <v>----110</v>
      </c>
      <c r="B110" s="136">
        <v>1</v>
      </c>
      <c r="C110" s="153">
        <v>2</v>
      </c>
      <c r="D110" s="153">
        <v>3</v>
      </c>
      <c r="E110" s="153">
        <v>4</v>
      </c>
      <c r="F110" s="153">
        <v>5</v>
      </c>
      <c r="G110" s="153">
        <v>6</v>
      </c>
      <c r="H110" s="172">
        <v>7</v>
      </c>
    </row>
    <row r="111" spans="1:10" x14ac:dyDescent="0.2">
      <c r="A111" t="str">
        <f t="shared" si="10"/>
        <v>----111</v>
      </c>
      <c r="B111" s="145" t="s">
        <v>983</v>
      </c>
      <c r="C111" s="71"/>
      <c r="D111" s="115"/>
      <c r="E111" s="159"/>
      <c r="F111" s="42"/>
      <c r="G111" s="42"/>
      <c r="H111" s="58"/>
    </row>
    <row r="112" spans="1:10" x14ac:dyDescent="0.2">
      <c r="A112" t="str">
        <f t="shared" si="10"/>
        <v>----112</v>
      </c>
      <c r="B112" s="145" t="s">
        <v>984</v>
      </c>
      <c r="C112" s="71"/>
      <c r="D112" s="115"/>
      <c r="E112" s="85"/>
      <c r="F112" s="42"/>
      <c r="G112" s="42"/>
      <c r="H112" s="58"/>
    </row>
    <row r="113" spans="1:10" x14ac:dyDescent="0.2">
      <c r="A113" t="str">
        <f t="shared" si="10"/>
        <v>----113</v>
      </c>
      <c r="B113" s="145" t="s">
        <v>985</v>
      </c>
      <c r="C113" s="71"/>
      <c r="D113" s="115"/>
      <c r="E113" s="42"/>
      <c r="F113" s="42"/>
      <c r="G113" s="42"/>
      <c r="H113" s="58"/>
    </row>
    <row r="114" spans="1:10" x14ac:dyDescent="0.2">
      <c r="A114" t="str">
        <f t="shared" si="10"/>
        <v>----114</v>
      </c>
      <c r="B114" s="145" t="s">
        <v>986</v>
      </c>
      <c r="C114" s="41"/>
      <c r="D114" s="115"/>
      <c r="E114" s="160"/>
      <c r="F114" s="41"/>
      <c r="G114" s="41"/>
      <c r="H114" s="56"/>
    </row>
    <row r="115" spans="1:10" x14ac:dyDescent="0.2">
      <c r="A115" t="str">
        <f t="shared" si="10"/>
        <v>----115</v>
      </c>
      <c r="B115" s="145" t="s">
        <v>987</v>
      </c>
      <c r="C115" s="71"/>
      <c r="D115" s="115"/>
      <c r="E115" s="159"/>
      <c r="F115" s="42"/>
      <c r="G115" s="42"/>
      <c r="H115" s="58"/>
    </row>
    <row r="116" spans="1:10" x14ac:dyDescent="0.2">
      <c r="A116" t="str">
        <f t="shared" si="10"/>
        <v>----116</v>
      </c>
      <c r="B116" s="145" t="s">
        <v>988</v>
      </c>
      <c r="C116" s="71"/>
      <c r="D116" s="115"/>
      <c r="E116" s="42"/>
      <c r="F116" s="42"/>
      <c r="G116" s="42"/>
      <c r="H116" s="58"/>
    </row>
    <row r="117" spans="1:10" x14ac:dyDescent="0.2">
      <c r="A117" t="str">
        <f t="shared" si="10"/>
        <v>----117</v>
      </c>
      <c r="B117" s="145" t="s">
        <v>989</v>
      </c>
      <c r="C117" s="71"/>
      <c r="D117" s="115"/>
      <c r="E117" s="42"/>
      <c r="F117" s="42"/>
      <c r="G117" s="42"/>
      <c r="H117" s="58"/>
    </row>
    <row r="118" spans="1:10" x14ac:dyDescent="0.2">
      <c r="A118" t="str">
        <f t="shared" si="10"/>
        <v>----118</v>
      </c>
      <c r="B118" s="145" t="s">
        <v>990</v>
      </c>
      <c r="C118" s="71"/>
      <c r="D118" s="115"/>
      <c r="E118" s="42"/>
      <c r="F118" s="42"/>
      <c r="G118" s="42"/>
      <c r="H118" s="58"/>
    </row>
    <row r="119" spans="1:10" x14ac:dyDescent="0.2">
      <c r="A119" t="str">
        <f t="shared" si="10"/>
        <v>----119</v>
      </c>
      <c r="B119" s="145" t="s">
        <v>991</v>
      </c>
      <c r="C119" s="71"/>
      <c r="D119" s="115"/>
      <c r="E119" s="42"/>
      <c r="F119" s="42"/>
      <c r="G119" s="42"/>
      <c r="H119" s="58"/>
    </row>
    <row r="120" spans="1:10" x14ac:dyDescent="0.2">
      <c r="A120" t="str">
        <f t="shared" si="10"/>
        <v>----120</v>
      </c>
      <c r="B120" s="145" t="s">
        <v>992</v>
      </c>
      <c r="C120" s="41"/>
      <c r="D120" s="115"/>
      <c r="E120" s="161"/>
      <c r="F120" s="41"/>
      <c r="G120" s="41"/>
      <c r="H120" s="56"/>
    </row>
    <row r="121" spans="1:10" ht="13.5" thickBot="1" x14ac:dyDescent="0.25">
      <c r="A121" t="str">
        <f t="shared" si="10"/>
        <v>----121</v>
      </c>
      <c r="B121" s="146"/>
      <c r="C121" s="73"/>
      <c r="D121" s="115"/>
      <c r="E121" s="86"/>
      <c r="F121" s="86"/>
      <c r="G121" s="86"/>
      <c r="H121" s="95"/>
    </row>
    <row r="122" spans="1:10" ht="13.5" thickBot="1" x14ac:dyDescent="0.25">
      <c r="A122" t="str">
        <f t="shared" si="10"/>
        <v>----122</v>
      </c>
    </row>
    <row r="123" spans="1:10" ht="13.5" customHeight="1" thickBot="1" x14ac:dyDescent="0.25">
      <c r="A123" t="str">
        <f t="shared" si="10"/>
        <v>----123</v>
      </c>
      <c r="B123" s="234" t="s">
        <v>945</v>
      </c>
      <c r="C123" s="235"/>
      <c r="D123" s="235"/>
      <c r="E123" s="235"/>
      <c r="F123" s="235"/>
      <c r="G123" s="235"/>
      <c r="H123" s="235"/>
      <c r="I123" s="235"/>
      <c r="J123" s="236"/>
    </row>
    <row r="124" spans="1:10" ht="12.75" customHeight="1" x14ac:dyDescent="0.2">
      <c r="A124" t="str">
        <f t="shared" si="10"/>
        <v>----124</v>
      </c>
      <c r="B124" s="322" t="s">
        <v>29</v>
      </c>
      <c r="C124" s="267" t="s">
        <v>947</v>
      </c>
      <c r="D124" s="267"/>
      <c r="E124" s="267"/>
      <c r="F124" s="267"/>
      <c r="G124" s="226" t="s">
        <v>30</v>
      </c>
      <c r="H124" s="226"/>
      <c r="I124" s="226"/>
      <c r="J124" s="227"/>
    </row>
    <row r="125" spans="1:10" ht="42.75" customHeight="1" x14ac:dyDescent="0.2">
      <c r="A125" t="str">
        <f t="shared" si="10"/>
        <v>----125</v>
      </c>
      <c r="B125" s="323"/>
      <c r="C125" s="152" t="s">
        <v>71</v>
      </c>
      <c r="D125" s="20" t="s">
        <v>969</v>
      </c>
      <c r="E125" s="150" t="s">
        <v>970</v>
      </c>
      <c r="F125" s="150" t="s">
        <v>965</v>
      </c>
      <c r="G125" s="226"/>
      <c r="H125" s="226"/>
      <c r="I125" s="226"/>
      <c r="J125" s="227"/>
    </row>
    <row r="126" spans="1:10" x14ac:dyDescent="0.2">
      <c r="A126" t="str">
        <f t="shared" si="10"/>
        <v>----126</v>
      </c>
      <c r="B126" s="136">
        <v>1</v>
      </c>
      <c r="C126" s="153">
        <v>2</v>
      </c>
      <c r="D126" s="153">
        <v>3</v>
      </c>
      <c r="E126" s="153">
        <v>4</v>
      </c>
      <c r="F126" s="153">
        <v>5</v>
      </c>
      <c r="G126" s="228">
        <v>6</v>
      </c>
      <c r="H126" s="228"/>
      <c r="I126" s="228"/>
      <c r="J126" s="229"/>
    </row>
    <row r="127" spans="1:10" x14ac:dyDescent="0.2">
      <c r="A127" t="str">
        <f t="shared" si="10"/>
        <v>----127</v>
      </c>
      <c r="B127" s="131"/>
      <c r="C127" s="115"/>
      <c r="D127" s="133"/>
      <c r="E127" s="42"/>
      <c r="F127" s="42"/>
      <c r="G127" s="230"/>
      <c r="H127" s="230"/>
      <c r="I127" s="230"/>
      <c r="J127" s="231"/>
    </row>
    <row r="128" spans="1:10" x14ac:dyDescent="0.2">
      <c r="A128" t="str">
        <f t="shared" si="10"/>
        <v>----128</v>
      </c>
      <c r="B128" s="131"/>
      <c r="C128" s="115"/>
      <c r="D128" s="133"/>
      <c r="E128" s="42"/>
      <c r="F128" s="42"/>
      <c r="G128" s="230"/>
      <c r="H128" s="230"/>
      <c r="I128" s="230"/>
      <c r="J128" s="231"/>
    </row>
    <row r="129" spans="1:10" ht="13.5" thickBot="1" x14ac:dyDescent="0.25">
      <c r="A129" t="str">
        <f t="shared" si="10"/>
        <v>----129</v>
      </c>
      <c r="B129" s="132"/>
      <c r="C129" s="120"/>
      <c r="D129" s="134"/>
      <c r="E129" s="86"/>
      <c r="F129" s="86"/>
      <c r="G129" s="232"/>
      <c r="H129" s="232"/>
      <c r="I129" s="232"/>
      <c r="J129" s="233"/>
    </row>
    <row r="130" spans="1:10" ht="13.5" thickBot="1" x14ac:dyDescent="0.25"/>
    <row r="131" spans="1:10" ht="13.5" customHeight="1" thickBot="1" x14ac:dyDescent="0.25">
      <c r="B131" s="234" t="s">
        <v>1004</v>
      </c>
      <c r="C131" s="235"/>
      <c r="D131" s="235"/>
      <c r="E131" s="235"/>
      <c r="F131" s="235"/>
      <c r="G131" s="235"/>
      <c r="H131" s="235"/>
      <c r="I131" s="235"/>
      <c r="J131" s="236"/>
    </row>
    <row r="132" spans="1:10" ht="12.75" customHeight="1" x14ac:dyDescent="0.2">
      <c r="B132" s="237" t="s">
        <v>961</v>
      </c>
      <c r="C132" s="238"/>
      <c r="D132" s="238"/>
      <c r="E132" s="238"/>
      <c r="F132" s="238"/>
      <c r="G132" s="238"/>
      <c r="H132" s="238"/>
      <c r="I132" s="238"/>
      <c r="J132" s="239"/>
    </row>
    <row r="133" spans="1:10" ht="12.75" customHeight="1" x14ac:dyDescent="0.2">
      <c r="B133" s="240"/>
      <c r="C133" s="241"/>
      <c r="D133" s="241"/>
      <c r="E133" s="241"/>
      <c r="F133" s="241"/>
      <c r="G133" s="241"/>
      <c r="H133" s="241"/>
      <c r="I133" s="241"/>
      <c r="J133" s="242"/>
    </row>
    <row r="134" spans="1:10" ht="13.5" customHeight="1" thickBot="1" x14ac:dyDescent="0.25">
      <c r="B134" s="243"/>
      <c r="C134" s="244"/>
      <c r="D134" s="244"/>
      <c r="E134" s="244"/>
      <c r="F134" s="244"/>
      <c r="G134" s="244"/>
      <c r="H134" s="244"/>
      <c r="I134" s="244"/>
      <c r="J134" s="245"/>
    </row>
    <row r="135" spans="1:10" ht="13.5" thickBot="1" x14ac:dyDescent="0.25"/>
    <row r="136" spans="1:10" x14ac:dyDescent="0.2">
      <c r="B136" s="211" t="s">
        <v>33</v>
      </c>
      <c r="C136" s="284"/>
      <c r="D136" s="285"/>
      <c r="E136" s="286"/>
      <c r="F136" s="290" t="s">
        <v>946</v>
      </c>
      <c r="G136" s="246"/>
      <c r="H136" s="247"/>
      <c r="I136" s="247"/>
      <c r="J136" s="248"/>
    </row>
    <row r="137" spans="1:10" ht="19.5" customHeight="1" thickBot="1" x14ac:dyDescent="0.25">
      <c r="B137" s="212"/>
      <c r="C137" s="287"/>
      <c r="D137" s="288"/>
      <c r="E137" s="289"/>
      <c r="F137" s="291"/>
      <c r="G137" s="249"/>
      <c r="H137" s="250"/>
      <c r="I137" s="250"/>
      <c r="J137" s="251"/>
    </row>
    <row r="138" spans="1:10" x14ac:dyDescent="0.2">
      <c r="B138" s="140"/>
    </row>
    <row r="139" spans="1:10" ht="13.5" thickBot="1" x14ac:dyDescent="0.25">
      <c r="B139" s="140"/>
    </row>
    <row r="140" spans="1:10" ht="25.5" x14ac:dyDescent="0.2">
      <c r="B140" s="224" t="s">
        <v>957</v>
      </c>
      <c r="C140" s="141" t="s">
        <v>31</v>
      </c>
      <c r="D140" s="292"/>
      <c r="E140" s="293"/>
      <c r="F140" s="294"/>
      <c r="G140" s="143" t="s">
        <v>958</v>
      </c>
      <c r="H140" s="252"/>
      <c r="I140" s="253"/>
      <c r="J140" s="254"/>
    </row>
    <row r="141" spans="1:10" ht="24" customHeight="1" thickBot="1" x14ac:dyDescent="0.25">
      <c r="B141" s="225"/>
      <c r="C141" s="142" t="s">
        <v>32</v>
      </c>
      <c r="D141" s="208"/>
      <c r="E141" s="209"/>
      <c r="F141" s="210"/>
      <c r="G141" s="144" t="s">
        <v>940</v>
      </c>
      <c r="H141" s="221"/>
      <c r="I141" s="222"/>
      <c r="J141" s="223"/>
    </row>
  </sheetData>
  <sheetProtection algorithmName="SHA-512" hashValue="R5Pi2aLezFie1TtXXhzTbuYJzRzWFOsNsvRUKUcHPR42gmTmti4Wb2ieSU3ev68UWdn1ldXf4FVfxXTkMdy+5g==" saltValue="5VQfAEC/hJQML9DUfe+YLA==" spinCount="100000" sheet="1" formatCells="0" formatColumns="0" formatRows="0" autoFilter="0" pivotTables="0"/>
  <mergeCells count="57">
    <mergeCell ref="D43:J43"/>
    <mergeCell ref="B79:J79"/>
    <mergeCell ref="B85:J85"/>
    <mergeCell ref="C124:F124"/>
    <mergeCell ref="B124:B125"/>
    <mergeCell ref="B108:B109"/>
    <mergeCell ref="C108:C109"/>
    <mergeCell ref="E108:E109"/>
    <mergeCell ref="B123:J123"/>
    <mergeCell ref="C136:E137"/>
    <mergeCell ref="F136:F137"/>
    <mergeCell ref="D140:F140"/>
    <mergeCell ref="D104:E104"/>
    <mergeCell ref="B2:J2"/>
    <mergeCell ref="B48:B49"/>
    <mergeCell ref="B11:B12"/>
    <mergeCell ref="C4:J4"/>
    <mergeCell ref="B97:J97"/>
    <mergeCell ref="B103:J103"/>
    <mergeCell ref="F104:J104"/>
    <mergeCell ref="B3:J3"/>
    <mergeCell ref="D5:J5"/>
    <mergeCell ref="D8:J8"/>
    <mergeCell ref="B41:J41"/>
    <mergeCell ref="D42:J42"/>
    <mergeCell ref="C7:J7"/>
    <mergeCell ref="C6:J6"/>
    <mergeCell ref="B10:E10"/>
    <mergeCell ref="C11:E11"/>
    <mergeCell ref="F108:H108"/>
    <mergeCell ref="D108:D109"/>
    <mergeCell ref="C48:C49"/>
    <mergeCell ref="E48:F48"/>
    <mergeCell ref="G48:H48"/>
    <mergeCell ref="D105:E105"/>
    <mergeCell ref="D106:E106"/>
    <mergeCell ref="I48:J48"/>
    <mergeCell ref="B78:J78"/>
    <mergeCell ref="B91:J91"/>
    <mergeCell ref="D44:J44"/>
    <mergeCell ref="D45:J45"/>
    <mergeCell ref="D141:F141"/>
    <mergeCell ref="B136:B137"/>
    <mergeCell ref="D48:D49"/>
    <mergeCell ref="F105:J105"/>
    <mergeCell ref="F106:J106"/>
    <mergeCell ref="H141:J141"/>
    <mergeCell ref="B140:B141"/>
    <mergeCell ref="G124:J125"/>
    <mergeCell ref="G126:J126"/>
    <mergeCell ref="G127:J127"/>
    <mergeCell ref="G128:J128"/>
    <mergeCell ref="G129:J129"/>
    <mergeCell ref="B131:J131"/>
    <mergeCell ref="B132:J134"/>
    <mergeCell ref="G136:J137"/>
    <mergeCell ref="H140:J140"/>
  </mergeCells>
  <phoneticPr fontId="3" type="noConversion"/>
  <conditionalFormatting sqref="G54:J63 G113:H115 G117:H121">
    <cfRule type="expression" dxfId="32" priority="35">
      <formula>AND($D54="Једнократна промена",G54&lt;&gt;0)</formula>
    </cfRule>
  </conditionalFormatting>
  <conditionalFormatting sqref="G54:G63">
    <cfRule type="expression" dxfId="31" priority="34">
      <formula>AND(D54="Једнократна промена",$G$53&lt;&gt;0)</formula>
    </cfRule>
  </conditionalFormatting>
  <conditionalFormatting sqref="H54:J63">
    <cfRule type="expression" dxfId="30" priority="33">
      <formula>AND(E54="Једнократна промена",$G$53&lt;&gt;0)</formula>
    </cfRule>
  </conditionalFormatting>
  <conditionalFormatting sqref="G66:J70">
    <cfRule type="expression" dxfId="29" priority="32">
      <formula>AND($D66="Једнократна промена",G66&lt;&gt;0)</formula>
    </cfRule>
  </conditionalFormatting>
  <conditionalFormatting sqref="G66:G70">
    <cfRule type="expression" dxfId="28" priority="31">
      <formula>AND(D66="Једнократна промена",$G$53&lt;&gt;0)</formula>
    </cfRule>
  </conditionalFormatting>
  <conditionalFormatting sqref="H66:J70">
    <cfRule type="expression" dxfId="27" priority="30">
      <formula>AND(E66="Једнократна промена",$G$53&lt;&gt;0)</formula>
    </cfRule>
  </conditionalFormatting>
  <conditionalFormatting sqref="G81:J82">
    <cfRule type="expression" dxfId="26" priority="29">
      <formula>AND($D81="Једнократна промена",G81&lt;&gt;0)</formula>
    </cfRule>
  </conditionalFormatting>
  <conditionalFormatting sqref="G81:G82">
    <cfRule type="expression" dxfId="25" priority="28">
      <formula>AND(D81="Једнократна промена",$G$53&lt;&gt;0)</formula>
    </cfRule>
  </conditionalFormatting>
  <conditionalFormatting sqref="H81:J82">
    <cfRule type="expression" dxfId="24" priority="27">
      <formula>AND(E81="Једнократна промена",$G$53&lt;&gt;0)</formula>
    </cfRule>
  </conditionalFormatting>
  <conditionalFormatting sqref="G87:J88">
    <cfRule type="expression" dxfId="23" priority="26">
      <formula>AND($D87="Једнократна промена",G87&lt;&gt;0)</formula>
    </cfRule>
  </conditionalFormatting>
  <conditionalFormatting sqref="G87:G88">
    <cfRule type="expression" dxfId="22" priority="25">
      <formula>AND(D87="Једнократна промена",$G$53&lt;&gt;0)</formula>
    </cfRule>
  </conditionalFormatting>
  <conditionalFormatting sqref="H87:J88">
    <cfRule type="expression" dxfId="21" priority="24">
      <formula>AND(E87="Једнократна промена",$G$53&lt;&gt;0)</formula>
    </cfRule>
  </conditionalFormatting>
  <conditionalFormatting sqref="G93:J94">
    <cfRule type="expression" dxfId="20" priority="23">
      <formula>AND($D93="Једнократна промена",G93&lt;&gt;0)</formula>
    </cfRule>
  </conditionalFormatting>
  <conditionalFormatting sqref="G93:G94">
    <cfRule type="expression" dxfId="19" priority="22">
      <formula>AND(D93="Једнократна промена",$G$53&lt;&gt;0)</formula>
    </cfRule>
  </conditionalFormatting>
  <conditionalFormatting sqref="H93:J94">
    <cfRule type="expression" dxfId="18" priority="21">
      <formula>AND(E93="Једнократна промена",$G$53&lt;&gt;0)</formula>
    </cfRule>
  </conditionalFormatting>
  <conditionalFormatting sqref="G99:J100">
    <cfRule type="expression" dxfId="17" priority="20">
      <formula>AND($D99="Једнократна промена",G99&lt;&gt;0)</formula>
    </cfRule>
  </conditionalFormatting>
  <conditionalFormatting sqref="G99:G100">
    <cfRule type="expression" dxfId="16" priority="19">
      <formula>AND(D99="Једнократна промена",$G$53&lt;&gt;0)</formula>
    </cfRule>
  </conditionalFormatting>
  <conditionalFormatting sqref="H99:J100">
    <cfRule type="expression" dxfId="15" priority="18">
      <formula>AND(E99="Једнократна промена",$G$53&lt;&gt;0)</formula>
    </cfRule>
  </conditionalFormatting>
  <conditionalFormatting sqref="G111:H111">
    <cfRule type="expression" dxfId="14" priority="15">
      <formula>AND($D111="Једнократна промена",G111&lt;&gt;0)</formula>
    </cfRule>
  </conditionalFormatting>
  <conditionalFormatting sqref="E127:F129">
    <cfRule type="expression" dxfId="13" priority="14">
      <formula>AND($C127="Једнократна промена",E127&lt;&gt;0)</formula>
    </cfRule>
  </conditionalFormatting>
  <conditionalFormatting sqref="H87:J88">
    <cfRule type="expression" dxfId="12" priority="13">
      <formula>AND($D87="Једнократна промена",H87&lt;&gt;0)</formula>
    </cfRule>
  </conditionalFormatting>
  <conditionalFormatting sqref="H87:J88">
    <cfRule type="expression" dxfId="11" priority="12">
      <formula>AND(E87="Једнократна промена",$G$53&lt;&gt;0)</formula>
    </cfRule>
  </conditionalFormatting>
  <conditionalFormatting sqref="H93:J94">
    <cfRule type="expression" dxfId="10" priority="11">
      <formula>AND($D93="Једнократна промена",H93&lt;&gt;0)</formula>
    </cfRule>
  </conditionalFormatting>
  <conditionalFormatting sqref="H93:J94">
    <cfRule type="expression" dxfId="9" priority="10">
      <formula>AND(E93="Једнократна промена",$G$53&lt;&gt;0)</formula>
    </cfRule>
  </conditionalFormatting>
  <conditionalFormatting sqref="H99:J100">
    <cfRule type="expression" dxfId="8" priority="9">
      <formula>AND($D99="Једнократна промена",H99&lt;&gt;0)</formula>
    </cfRule>
  </conditionalFormatting>
  <conditionalFormatting sqref="H99:J100">
    <cfRule type="expression" dxfId="7" priority="8">
      <formula>AND(E99="Једнократна промена",$G$53&lt;&gt;0)</formula>
    </cfRule>
  </conditionalFormatting>
  <conditionalFormatting sqref="F118">
    <cfRule type="expression" dxfId="6" priority="7">
      <formula>AND($D118="Једнократна промена",F118&lt;&gt;0)</formula>
    </cfRule>
  </conditionalFormatting>
  <conditionalFormatting sqref="F117">
    <cfRule type="expression" dxfId="5" priority="6">
      <formula>AND($D117="Једнократна промена",F117&lt;&gt;0)</formula>
    </cfRule>
  </conditionalFormatting>
  <conditionalFormatting sqref="G117">
    <cfRule type="expression" dxfId="4" priority="5">
      <formula>AND($D117="Једнократна промена",G117&lt;&gt;0)</formula>
    </cfRule>
  </conditionalFormatting>
  <conditionalFormatting sqref="H117">
    <cfRule type="expression" dxfId="3" priority="4">
      <formula>AND($D117="Једнократна промена",H117&lt;&gt;0)</formula>
    </cfRule>
  </conditionalFormatting>
  <conditionalFormatting sqref="G112:H112">
    <cfRule type="expression" dxfId="2" priority="3">
      <formula>AND($D112="Једнократна промена",G112&lt;&gt;0)</formula>
    </cfRule>
  </conditionalFormatting>
  <conditionalFormatting sqref="G111:H111">
    <cfRule type="expression" dxfId="1" priority="2">
      <formula>AND($D111="Једнократна промена",G111&lt;&gt;0)</formula>
    </cfRule>
  </conditionalFormatting>
  <conditionalFormatting sqref="G113:H121">
    <cfRule type="expression" dxfId="0" priority="1">
      <formula>AND($D113="Једнократна промена",G113&lt;&gt;0)</formula>
    </cfRule>
  </conditionalFormatting>
  <dataValidations count="3">
    <dataValidation type="list" allowBlank="1" showInputMessage="1" showErrorMessage="1" sqref="C121 C111:C113 C115:C119" xr:uid="{00000000-0002-0000-0000-000000000000}">
      <formula1>DANE</formula1>
    </dataValidation>
    <dataValidation type="list" allowBlank="1" showInputMessage="1" showErrorMessage="1" sqref="C8" xr:uid="{00000000-0002-0000-0000-000001000000}">
      <formula1>vrstapropisa</formula1>
    </dataValidation>
    <dataValidation type="list" allowBlank="1" showInputMessage="1" showErrorMessage="1" sqref="B132:J134" xr:uid="{00000000-0002-0000-0000-000002000000}">
      <formula1>IZJAVA</formula1>
    </dataValidation>
  </dataValidations>
  <pageMargins left="0.23622047244094491" right="0.23622047244094491" top="0.55000000000000004" bottom="0.63" header="0.31496062992125984" footer="0.31496062992125984"/>
  <pageSetup paperSize="9" scale="81" fitToHeight="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'Šifarnik 2'!$D$9:$D$10</xm:f>
          </x14:formula1>
          <xm:sqref>D53 D55:D63 D66:D70 D73 D81:D82 D87:D88 D93:D94 D99:D100 D111:D121 C127:C129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256"/>
  <sheetViews>
    <sheetView topLeftCell="A68" zoomScale="145" zoomScaleNormal="145" workbookViewId="0">
      <selection activeCell="A17" sqref="A17"/>
    </sheetView>
  </sheetViews>
  <sheetFormatPr defaultRowHeight="12.75" x14ac:dyDescent="0.2"/>
  <cols>
    <col min="2" max="2" width="13.85546875" customWidth="1"/>
    <col min="4" max="4" width="48.28515625" customWidth="1"/>
    <col min="9" max="9" width="49.140625" customWidth="1"/>
    <col min="12" max="12" width="48.85546875" customWidth="1"/>
  </cols>
  <sheetData>
    <row r="2" spans="1:20" ht="13.5" thickBot="1" x14ac:dyDescent="0.25">
      <c r="A2">
        <v>1</v>
      </c>
      <c r="B2" s="7" t="s">
        <v>0</v>
      </c>
      <c r="C2" s="7" t="s">
        <v>66</v>
      </c>
      <c r="D2" s="8" t="s">
        <v>70</v>
      </c>
      <c r="F2" s="7" t="s">
        <v>61</v>
      </c>
    </row>
    <row r="3" spans="1:20" x14ac:dyDescent="0.2">
      <c r="A3" s="2">
        <v>2</v>
      </c>
      <c r="B3" t="s">
        <v>1</v>
      </c>
      <c r="C3" s="7" t="s">
        <v>67</v>
      </c>
      <c r="D3" s="7" t="s">
        <v>68</v>
      </c>
      <c r="F3" s="9" t="s">
        <v>62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</row>
    <row r="4" spans="1:20" x14ac:dyDescent="0.2">
      <c r="A4" s="2">
        <v>3</v>
      </c>
      <c r="B4" t="s">
        <v>2</v>
      </c>
      <c r="D4" s="7" t="s">
        <v>69</v>
      </c>
      <c r="F4" s="12" t="s">
        <v>63</v>
      </c>
      <c r="T4" s="13"/>
    </row>
    <row r="5" spans="1:20" x14ac:dyDescent="0.2">
      <c r="A5" s="2">
        <v>4</v>
      </c>
      <c r="B5" t="s">
        <v>3</v>
      </c>
      <c r="D5" s="7" t="s">
        <v>320</v>
      </c>
      <c r="F5" s="12" t="s">
        <v>64</v>
      </c>
      <c r="T5" s="13"/>
    </row>
    <row r="6" spans="1:20" ht="13.5" thickBot="1" x14ac:dyDescent="0.25">
      <c r="A6" s="3">
        <v>5</v>
      </c>
      <c r="B6" t="s">
        <v>8</v>
      </c>
      <c r="D6" s="7" t="s">
        <v>72</v>
      </c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6"/>
    </row>
    <row r="7" spans="1:20" x14ac:dyDescent="0.2">
      <c r="A7" s="3">
        <v>6</v>
      </c>
      <c r="B7" t="s">
        <v>7</v>
      </c>
      <c r="D7" s="7" t="s">
        <v>36</v>
      </c>
    </row>
    <row r="8" spans="1:20" x14ac:dyDescent="0.2">
      <c r="A8" s="3">
        <v>7</v>
      </c>
      <c r="B8" t="s">
        <v>5</v>
      </c>
      <c r="F8" s="7" t="s">
        <v>959</v>
      </c>
    </row>
    <row r="9" spans="1:20" x14ac:dyDescent="0.2">
      <c r="A9" s="3">
        <v>8</v>
      </c>
      <c r="B9" t="s">
        <v>6</v>
      </c>
      <c r="D9" s="7" t="s">
        <v>951</v>
      </c>
      <c r="F9" s="7" t="s">
        <v>961</v>
      </c>
    </row>
    <row r="10" spans="1:20" x14ac:dyDescent="0.2">
      <c r="A10" s="3">
        <v>9</v>
      </c>
      <c r="B10" t="s">
        <v>4</v>
      </c>
      <c r="D10" s="7" t="s">
        <v>952</v>
      </c>
      <c r="F10" s="7" t="s">
        <v>960</v>
      </c>
    </row>
    <row r="11" spans="1:20" x14ac:dyDescent="0.2">
      <c r="A11" s="3">
        <v>10</v>
      </c>
      <c r="B11" s="1" t="s">
        <v>28</v>
      </c>
      <c r="F11" s="7" t="s">
        <v>1005</v>
      </c>
    </row>
    <row r="12" spans="1:20" x14ac:dyDescent="0.2">
      <c r="F12" s="7" t="s">
        <v>2018</v>
      </c>
    </row>
    <row r="17" spans="1:20" ht="14.25" x14ac:dyDescent="0.2">
      <c r="A17" s="17" t="s">
        <v>75</v>
      </c>
      <c r="B17" s="17" t="s">
        <v>76</v>
      </c>
      <c r="C17" s="17" t="s">
        <v>77</v>
      </c>
      <c r="D17" s="17" t="s">
        <v>78</v>
      </c>
      <c r="H17" s="7" t="s">
        <v>333</v>
      </c>
      <c r="I17" s="7" t="s">
        <v>334</v>
      </c>
      <c r="K17" s="35" t="s">
        <v>672</v>
      </c>
      <c r="L17" s="35" t="s">
        <v>673</v>
      </c>
      <c r="S17" s="25" t="s">
        <v>335</v>
      </c>
      <c r="T17" s="26" t="s">
        <v>336</v>
      </c>
    </row>
    <row r="18" spans="1:20" ht="15" x14ac:dyDescent="0.25">
      <c r="A18" s="187">
        <v>10100</v>
      </c>
      <c r="B18" s="22" t="s">
        <v>1600</v>
      </c>
      <c r="C18" s="22" t="s">
        <v>1655</v>
      </c>
      <c r="D18" s="22" t="s">
        <v>79</v>
      </c>
      <c r="H18" s="22">
        <v>10</v>
      </c>
      <c r="I18" s="22" t="s">
        <v>338</v>
      </c>
      <c r="K18" s="22" t="s">
        <v>1324</v>
      </c>
      <c r="L18" s="22" t="s">
        <v>639</v>
      </c>
      <c r="M18" s="22"/>
      <c r="S18" s="27" t="s">
        <v>337</v>
      </c>
      <c r="T18" s="28" t="s">
        <v>338</v>
      </c>
    </row>
    <row r="19" spans="1:20" ht="15" x14ac:dyDescent="0.25">
      <c r="A19" s="187">
        <v>10200</v>
      </c>
      <c r="B19" s="22" t="s">
        <v>1601</v>
      </c>
      <c r="C19" s="22" t="s">
        <v>82</v>
      </c>
      <c r="D19" s="22" t="s">
        <v>81</v>
      </c>
      <c r="H19" s="22">
        <v>40</v>
      </c>
      <c r="I19" s="22" t="s">
        <v>348</v>
      </c>
      <c r="K19" s="22" t="s">
        <v>1325</v>
      </c>
      <c r="L19" s="22" t="s">
        <v>640</v>
      </c>
      <c r="M19" s="22"/>
      <c r="S19" s="27" t="s">
        <v>339</v>
      </c>
      <c r="T19" s="28" t="s">
        <v>340</v>
      </c>
    </row>
    <row r="20" spans="1:20" ht="15" x14ac:dyDescent="0.25">
      <c r="A20" s="187">
        <v>10201</v>
      </c>
      <c r="B20" s="22" t="s">
        <v>1601</v>
      </c>
      <c r="C20" s="22" t="s">
        <v>91</v>
      </c>
      <c r="D20" s="22" t="s">
        <v>83</v>
      </c>
      <c r="H20" s="22">
        <v>70</v>
      </c>
      <c r="I20" s="22" t="s">
        <v>607</v>
      </c>
      <c r="K20" s="22" t="s">
        <v>1326</v>
      </c>
      <c r="L20" s="22" t="s">
        <v>1327</v>
      </c>
      <c r="M20" s="22"/>
      <c r="S20" s="27" t="s">
        <v>341</v>
      </c>
      <c r="T20" s="28" t="s">
        <v>342</v>
      </c>
    </row>
    <row r="21" spans="1:20" ht="15" x14ac:dyDescent="0.25">
      <c r="A21" s="187">
        <v>10202</v>
      </c>
      <c r="B21" s="22" t="s">
        <v>1602</v>
      </c>
      <c r="C21" s="22" t="s">
        <v>1655</v>
      </c>
      <c r="D21" s="22" t="s">
        <v>84</v>
      </c>
      <c r="H21" s="22">
        <v>90</v>
      </c>
      <c r="I21" s="22" t="s">
        <v>358</v>
      </c>
      <c r="K21" s="22" t="s">
        <v>1328</v>
      </c>
      <c r="L21" s="22" t="s">
        <v>641</v>
      </c>
      <c r="M21" s="22"/>
      <c r="S21" s="27" t="s">
        <v>343</v>
      </c>
      <c r="T21" s="28" t="s">
        <v>344</v>
      </c>
    </row>
    <row r="22" spans="1:20" ht="15" x14ac:dyDescent="0.25">
      <c r="A22" s="187">
        <v>10204</v>
      </c>
      <c r="B22" s="22" t="s">
        <v>1601</v>
      </c>
      <c r="C22" s="22" t="s">
        <v>85</v>
      </c>
      <c r="D22" s="22" t="s">
        <v>86</v>
      </c>
      <c r="H22" s="22">
        <v>110</v>
      </c>
      <c r="I22" s="22" t="s">
        <v>362</v>
      </c>
      <c r="K22" s="22" t="s">
        <v>1329</v>
      </c>
      <c r="L22" s="22" t="s">
        <v>642</v>
      </c>
      <c r="M22" s="22"/>
      <c r="S22" s="27" t="s">
        <v>345</v>
      </c>
      <c r="T22" s="28" t="s">
        <v>346</v>
      </c>
    </row>
    <row r="23" spans="1:20" ht="15" x14ac:dyDescent="0.25">
      <c r="A23" s="187">
        <v>10206</v>
      </c>
      <c r="B23" s="22" t="s">
        <v>1601</v>
      </c>
      <c r="C23" s="22" t="s">
        <v>268</v>
      </c>
      <c r="D23" s="22" t="s">
        <v>88</v>
      </c>
      <c r="H23" s="22">
        <v>111</v>
      </c>
      <c r="I23" s="22" t="s">
        <v>364</v>
      </c>
      <c r="K23" s="22" t="s">
        <v>1330</v>
      </c>
      <c r="L23" s="22" t="s">
        <v>1226</v>
      </c>
      <c r="M23" s="22"/>
      <c r="S23" s="27" t="s">
        <v>347</v>
      </c>
      <c r="T23" s="28" t="s">
        <v>348</v>
      </c>
    </row>
    <row r="24" spans="1:20" ht="15" x14ac:dyDescent="0.25">
      <c r="A24" s="187">
        <v>10220</v>
      </c>
      <c r="B24" s="22" t="s">
        <v>1601</v>
      </c>
      <c r="C24" s="22" t="s">
        <v>87</v>
      </c>
      <c r="D24" s="22" t="s">
        <v>90</v>
      </c>
      <c r="H24" s="22">
        <v>113</v>
      </c>
      <c r="I24" s="22" t="s">
        <v>368</v>
      </c>
      <c r="K24" s="22" t="s">
        <v>1331</v>
      </c>
      <c r="L24" s="22" t="s">
        <v>1227</v>
      </c>
      <c r="M24" s="22"/>
      <c r="S24" s="27" t="s">
        <v>349</v>
      </c>
      <c r="T24" s="28" t="s">
        <v>350</v>
      </c>
    </row>
    <row r="25" spans="1:20" ht="15" x14ac:dyDescent="0.25">
      <c r="A25" s="187">
        <v>10222</v>
      </c>
      <c r="B25" s="22" t="s">
        <v>1601</v>
      </c>
      <c r="C25" s="22" t="s">
        <v>299</v>
      </c>
      <c r="D25" s="22" t="s">
        <v>92</v>
      </c>
      <c r="H25" s="22">
        <v>130</v>
      </c>
      <c r="I25" s="22" t="s">
        <v>376</v>
      </c>
      <c r="K25" s="22" t="s">
        <v>1332</v>
      </c>
      <c r="L25" s="22" t="s">
        <v>1228</v>
      </c>
      <c r="M25" s="22"/>
      <c r="S25" s="27" t="s">
        <v>351</v>
      </c>
      <c r="T25" s="28" t="s">
        <v>352</v>
      </c>
    </row>
    <row r="26" spans="1:20" ht="15" x14ac:dyDescent="0.25">
      <c r="A26" s="187">
        <v>10223</v>
      </c>
      <c r="B26" s="22" t="s">
        <v>1601</v>
      </c>
      <c r="C26" s="22" t="s">
        <v>93</v>
      </c>
      <c r="D26" s="22" t="s">
        <v>1265</v>
      </c>
      <c r="H26" s="22">
        <v>133</v>
      </c>
      <c r="I26" s="22" t="s">
        <v>382</v>
      </c>
      <c r="K26" s="22" t="s">
        <v>1333</v>
      </c>
      <c r="L26" s="22" t="s">
        <v>643</v>
      </c>
      <c r="M26" s="22"/>
      <c r="S26" s="27" t="s">
        <v>353</v>
      </c>
      <c r="T26" s="28" t="s">
        <v>354</v>
      </c>
    </row>
    <row r="27" spans="1:20" ht="15" x14ac:dyDescent="0.25">
      <c r="A27" s="187">
        <v>10225</v>
      </c>
      <c r="B27" s="22" t="s">
        <v>1601</v>
      </c>
      <c r="C27" s="22" t="s">
        <v>94</v>
      </c>
      <c r="D27" s="22" t="s">
        <v>95</v>
      </c>
      <c r="H27" s="22">
        <v>140</v>
      </c>
      <c r="I27" s="22" t="s">
        <v>384</v>
      </c>
      <c r="K27" s="22" t="s">
        <v>1334</v>
      </c>
      <c r="L27" s="22" t="s">
        <v>644</v>
      </c>
      <c r="M27" s="22"/>
      <c r="S27" s="27" t="s">
        <v>355</v>
      </c>
      <c r="T27" s="28" t="s">
        <v>356</v>
      </c>
    </row>
    <row r="28" spans="1:20" ht="15" x14ac:dyDescent="0.25">
      <c r="A28" s="187">
        <v>10228</v>
      </c>
      <c r="B28" s="22" t="s">
        <v>1601</v>
      </c>
      <c r="C28" s="22" t="s">
        <v>96</v>
      </c>
      <c r="D28" s="22" t="s">
        <v>97</v>
      </c>
      <c r="H28" s="22">
        <v>160</v>
      </c>
      <c r="I28" s="22" t="s">
        <v>608</v>
      </c>
      <c r="K28" s="22" t="s">
        <v>1335</v>
      </c>
      <c r="L28" s="22" t="s">
        <v>645</v>
      </c>
      <c r="M28" s="22"/>
      <c r="S28" s="27" t="s">
        <v>357</v>
      </c>
      <c r="T28" s="28" t="s">
        <v>358</v>
      </c>
    </row>
    <row r="29" spans="1:20" ht="15" x14ac:dyDescent="0.25">
      <c r="A29" s="187">
        <v>10229</v>
      </c>
      <c r="B29" s="22" t="s">
        <v>1601</v>
      </c>
      <c r="C29" s="22" t="s">
        <v>98</v>
      </c>
      <c r="D29" s="22" t="s">
        <v>99</v>
      </c>
      <c r="H29" s="22">
        <v>170</v>
      </c>
      <c r="I29" s="22" t="s">
        <v>609</v>
      </c>
      <c r="K29" s="22" t="s">
        <v>1336</v>
      </c>
      <c r="L29" s="22" t="s">
        <v>646</v>
      </c>
      <c r="M29" s="22"/>
      <c r="S29" s="29" t="s">
        <v>359</v>
      </c>
      <c r="T29" s="28" t="s">
        <v>360</v>
      </c>
    </row>
    <row r="30" spans="1:20" ht="15" x14ac:dyDescent="0.25">
      <c r="A30" s="187">
        <v>10235</v>
      </c>
      <c r="B30" s="22" t="s">
        <v>1601</v>
      </c>
      <c r="C30" s="22" t="s">
        <v>308</v>
      </c>
      <c r="D30" s="22" t="s">
        <v>1708</v>
      </c>
      <c r="H30" s="22">
        <v>180</v>
      </c>
      <c r="I30" s="22" t="s">
        <v>392</v>
      </c>
      <c r="K30" s="22" t="s">
        <v>1337</v>
      </c>
      <c r="L30" s="22" t="s">
        <v>1164</v>
      </c>
      <c r="M30" s="22"/>
      <c r="S30" s="27" t="s">
        <v>361</v>
      </c>
      <c r="T30" s="28" t="s">
        <v>362</v>
      </c>
    </row>
    <row r="31" spans="1:20" ht="15" x14ac:dyDescent="0.25">
      <c r="A31" s="187">
        <v>10238</v>
      </c>
      <c r="B31" s="22" t="s">
        <v>1601</v>
      </c>
      <c r="C31" s="22" t="s">
        <v>306</v>
      </c>
      <c r="D31" s="22" t="s">
        <v>307</v>
      </c>
      <c r="H31" s="22">
        <v>210</v>
      </c>
      <c r="I31" s="22" t="s">
        <v>396</v>
      </c>
      <c r="K31" s="22" t="s">
        <v>1338</v>
      </c>
      <c r="L31" s="22" t="s">
        <v>1169</v>
      </c>
      <c r="M31" s="22"/>
      <c r="S31" s="27" t="s">
        <v>363</v>
      </c>
      <c r="T31" s="28" t="s">
        <v>364</v>
      </c>
    </row>
    <row r="32" spans="1:20" ht="15" x14ac:dyDescent="0.25">
      <c r="A32" s="187">
        <v>10240</v>
      </c>
      <c r="B32" s="22" t="s">
        <v>1601</v>
      </c>
      <c r="C32" s="22" t="s">
        <v>101</v>
      </c>
      <c r="D32" s="22" t="s">
        <v>313</v>
      </c>
      <c r="H32" s="22">
        <v>220</v>
      </c>
      <c r="I32" s="22" t="s">
        <v>398</v>
      </c>
      <c r="K32" s="22" t="s">
        <v>1339</v>
      </c>
      <c r="L32" s="22" t="s">
        <v>647</v>
      </c>
      <c r="M32" s="22"/>
      <c r="S32" s="27" t="s">
        <v>365</v>
      </c>
      <c r="T32" s="28" t="s">
        <v>366</v>
      </c>
    </row>
    <row r="33" spans="1:20" ht="15" x14ac:dyDescent="0.25">
      <c r="A33" s="187">
        <v>10243</v>
      </c>
      <c r="B33" s="22" t="s">
        <v>1601</v>
      </c>
      <c r="C33" s="22" t="s">
        <v>310</v>
      </c>
      <c r="D33" s="22" t="s">
        <v>315</v>
      </c>
      <c r="H33" s="22">
        <v>250</v>
      </c>
      <c r="I33" s="22" t="s">
        <v>404</v>
      </c>
      <c r="K33" s="22" t="s">
        <v>1340</v>
      </c>
      <c r="L33" s="22" t="s">
        <v>1712</v>
      </c>
      <c r="M33" s="22"/>
      <c r="S33" s="27" t="s">
        <v>367</v>
      </c>
      <c r="T33" s="28" t="s">
        <v>368</v>
      </c>
    </row>
    <row r="34" spans="1:20" ht="15" x14ac:dyDescent="0.25">
      <c r="A34" s="187">
        <v>10244</v>
      </c>
      <c r="B34" s="22" t="s">
        <v>1601</v>
      </c>
      <c r="C34" s="22" t="s">
        <v>314</v>
      </c>
      <c r="D34" s="22" t="s">
        <v>1100</v>
      </c>
      <c r="H34" s="22">
        <v>310</v>
      </c>
      <c r="I34" s="22" t="s">
        <v>408</v>
      </c>
      <c r="K34" s="22" t="s">
        <v>1341</v>
      </c>
      <c r="L34" s="22" t="s">
        <v>648</v>
      </c>
      <c r="M34" s="22"/>
      <c r="S34" s="27" t="s">
        <v>369</v>
      </c>
      <c r="T34" s="28" t="s">
        <v>370</v>
      </c>
    </row>
    <row r="35" spans="1:20" ht="15" x14ac:dyDescent="0.25">
      <c r="A35" s="187">
        <v>10245</v>
      </c>
      <c r="B35" s="22" t="s">
        <v>1601</v>
      </c>
      <c r="C35" s="22" t="s">
        <v>1097</v>
      </c>
      <c r="D35" s="22" t="s">
        <v>1253</v>
      </c>
      <c r="H35" s="22">
        <v>330</v>
      </c>
      <c r="I35" s="22" t="s">
        <v>412</v>
      </c>
      <c r="K35" s="22" t="s">
        <v>1342</v>
      </c>
      <c r="L35" s="22" t="s">
        <v>649</v>
      </c>
      <c r="M35" s="22"/>
      <c r="S35" s="27" t="s">
        <v>371</v>
      </c>
      <c r="T35" s="28" t="s">
        <v>372</v>
      </c>
    </row>
    <row r="36" spans="1:20" ht="15" x14ac:dyDescent="0.25">
      <c r="A36" s="187">
        <v>10246</v>
      </c>
      <c r="B36" s="22" t="s">
        <v>1601</v>
      </c>
      <c r="C36" s="22" t="s">
        <v>102</v>
      </c>
      <c r="D36" s="22" t="s">
        <v>1266</v>
      </c>
      <c r="H36" s="22">
        <v>340</v>
      </c>
      <c r="I36" s="22" t="s">
        <v>414</v>
      </c>
      <c r="K36" s="22" t="s">
        <v>1343</v>
      </c>
      <c r="L36" s="22" t="s">
        <v>1713</v>
      </c>
      <c r="M36" s="22"/>
      <c r="S36" s="27" t="s">
        <v>373</v>
      </c>
      <c r="T36" s="28" t="s">
        <v>374</v>
      </c>
    </row>
    <row r="37" spans="1:20" ht="15" x14ac:dyDescent="0.25">
      <c r="A37" s="187">
        <v>10247</v>
      </c>
      <c r="B37" s="22" t="s">
        <v>1601</v>
      </c>
      <c r="C37" s="22" t="s">
        <v>312</v>
      </c>
      <c r="D37" s="22" t="s">
        <v>1267</v>
      </c>
      <c r="H37" s="22">
        <v>360</v>
      </c>
      <c r="I37" s="22" t="s">
        <v>610</v>
      </c>
      <c r="K37" s="22" t="s">
        <v>1718</v>
      </c>
      <c r="L37" s="22" t="s">
        <v>1714</v>
      </c>
      <c r="M37" s="22"/>
      <c r="S37" s="27" t="s">
        <v>375</v>
      </c>
      <c r="T37" s="28" t="s">
        <v>376</v>
      </c>
    </row>
    <row r="38" spans="1:20" ht="15" x14ac:dyDescent="0.25">
      <c r="A38" s="187">
        <v>10248</v>
      </c>
      <c r="B38" s="22" t="s">
        <v>1601</v>
      </c>
      <c r="C38" s="22" t="s">
        <v>309</v>
      </c>
      <c r="D38" s="22" t="s">
        <v>1268</v>
      </c>
      <c r="H38" s="22">
        <v>410</v>
      </c>
      <c r="I38" s="22" t="s">
        <v>422</v>
      </c>
      <c r="K38" s="22" t="s">
        <v>1719</v>
      </c>
      <c r="L38" s="22" t="s">
        <v>1715</v>
      </c>
      <c r="M38" s="22"/>
      <c r="S38" s="27" t="s">
        <v>377</v>
      </c>
      <c r="T38" s="28" t="s">
        <v>378</v>
      </c>
    </row>
    <row r="39" spans="1:20" ht="15" x14ac:dyDescent="0.25">
      <c r="A39" s="187">
        <v>10249</v>
      </c>
      <c r="B39" s="22" t="s">
        <v>1601</v>
      </c>
      <c r="C39" s="22" t="s">
        <v>1252</v>
      </c>
      <c r="D39" s="22" t="s">
        <v>1709</v>
      </c>
      <c r="H39" s="22">
        <v>411</v>
      </c>
      <c r="I39" s="22" t="s">
        <v>424</v>
      </c>
      <c r="K39" s="22" t="s">
        <v>1720</v>
      </c>
      <c r="L39" s="22" t="s">
        <v>1716</v>
      </c>
      <c r="M39" s="22"/>
      <c r="S39" s="27" t="s">
        <v>379</v>
      </c>
      <c r="T39" s="28" t="s">
        <v>380</v>
      </c>
    </row>
    <row r="40" spans="1:20" ht="15" x14ac:dyDescent="0.25">
      <c r="A40" s="187">
        <v>10250</v>
      </c>
      <c r="B40" s="22" t="s">
        <v>1601</v>
      </c>
      <c r="C40" s="22" t="s">
        <v>80</v>
      </c>
      <c r="D40" s="22" t="s">
        <v>1591</v>
      </c>
      <c r="H40" s="22">
        <v>412</v>
      </c>
      <c r="I40" s="22" t="s">
        <v>426</v>
      </c>
      <c r="K40" s="22" t="s">
        <v>1344</v>
      </c>
      <c r="L40" s="22" t="s">
        <v>650</v>
      </c>
      <c r="M40" s="22"/>
      <c r="S40" s="27" t="s">
        <v>381</v>
      </c>
      <c r="T40" s="28" t="s">
        <v>382</v>
      </c>
    </row>
    <row r="41" spans="1:20" ht="15" x14ac:dyDescent="0.25">
      <c r="A41" s="187">
        <v>10251</v>
      </c>
      <c r="B41" s="22" t="s">
        <v>1601</v>
      </c>
      <c r="C41" s="22" t="s">
        <v>1590</v>
      </c>
      <c r="D41" s="22" t="s">
        <v>1592</v>
      </c>
      <c r="H41" s="22">
        <v>420</v>
      </c>
      <c r="I41" s="22" t="s">
        <v>428</v>
      </c>
      <c r="K41" s="22" t="s">
        <v>1345</v>
      </c>
      <c r="L41" s="22" t="s">
        <v>1346</v>
      </c>
      <c r="M41" s="22"/>
      <c r="S41" s="27" t="s">
        <v>383</v>
      </c>
      <c r="T41" s="28" t="s">
        <v>384</v>
      </c>
    </row>
    <row r="42" spans="1:20" ht="15" x14ac:dyDescent="0.25">
      <c r="A42" s="187">
        <v>10310</v>
      </c>
      <c r="B42" s="22" t="s">
        <v>1603</v>
      </c>
      <c r="C42" s="22" t="s">
        <v>1655</v>
      </c>
      <c r="D42" s="22" t="s">
        <v>108</v>
      </c>
      <c r="H42" s="22">
        <v>430</v>
      </c>
      <c r="I42" s="22" t="s">
        <v>436</v>
      </c>
      <c r="K42" s="22" t="s">
        <v>1347</v>
      </c>
      <c r="L42" s="22" t="s">
        <v>651</v>
      </c>
      <c r="M42" s="22"/>
      <c r="S42" s="27" t="s">
        <v>385</v>
      </c>
      <c r="T42" s="28" t="s">
        <v>386</v>
      </c>
    </row>
    <row r="43" spans="1:20" ht="15" x14ac:dyDescent="0.25">
      <c r="A43" s="187">
        <v>10311</v>
      </c>
      <c r="B43" s="22" t="s">
        <v>1603</v>
      </c>
      <c r="C43" s="22" t="s">
        <v>288</v>
      </c>
      <c r="D43" s="22" t="s">
        <v>104</v>
      </c>
      <c r="H43" s="22">
        <v>440</v>
      </c>
      <c r="I43" s="22" t="s">
        <v>450</v>
      </c>
      <c r="K43" s="22" t="s">
        <v>1348</v>
      </c>
      <c r="L43" s="22" t="s">
        <v>1349</v>
      </c>
      <c r="M43" s="22"/>
      <c r="S43" s="27" t="s">
        <v>387</v>
      </c>
      <c r="T43" s="28" t="s">
        <v>388</v>
      </c>
    </row>
    <row r="44" spans="1:20" ht="15" x14ac:dyDescent="0.25">
      <c r="A44" s="187">
        <v>10312</v>
      </c>
      <c r="B44" s="22" t="s">
        <v>1603</v>
      </c>
      <c r="C44" s="22" t="s">
        <v>180</v>
      </c>
      <c r="D44" s="22" t="s">
        <v>106</v>
      </c>
      <c r="H44" s="22">
        <v>450</v>
      </c>
      <c r="I44" s="22" t="s">
        <v>611</v>
      </c>
      <c r="K44" s="22" t="s">
        <v>1350</v>
      </c>
      <c r="L44" s="22" t="s">
        <v>652</v>
      </c>
      <c r="M44" s="22"/>
      <c r="S44" s="27" t="s">
        <v>389</v>
      </c>
      <c r="T44" s="28" t="s">
        <v>390</v>
      </c>
    </row>
    <row r="45" spans="1:20" ht="15" x14ac:dyDescent="0.25">
      <c r="A45" s="187">
        <v>10313</v>
      </c>
      <c r="B45" s="22" t="s">
        <v>1603</v>
      </c>
      <c r="C45" s="22" t="s">
        <v>182</v>
      </c>
      <c r="D45" s="22" t="s">
        <v>107</v>
      </c>
      <c r="H45" s="22">
        <v>460</v>
      </c>
      <c r="I45" s="22" t="s">
        <v>470</v>
      </c>
      <c r="K45" s="22" t="s">
        <v>1351</v>
      </c>
      <c r="L45" s="22" t="s">
        <v>1201</v>
      </c>
      <c r="M45" s="22"/>
      <c r="S45" s="27" t="s">
        <v>391</v>
      </c>
      <c r="T45" s="28" t="s">
        <v>392</v>
      </c>
    </row>
    <row r="46" spans="1:20" ht="15" x14ac:dyDescent="0.25">
      <c r="A46" s="187">
        <v>10314</v>
      </c>
      <c r="B46" s="22" t="s">
        <v>1603</v>
      </c>
      <c r="C46" s="22" t="s">
        <v>128</v>
      </c>
      <c r="D46" s="22" t="s">
        <v>109</v>
      </c>
      <c r="H46" s="22">
        <v>473</v>
      </c>
      <c r="I46" s="22" t="s">
        <v>478</v>
      </c>
      <c r="K46" s="22" t="s">
        <v>1352</v>
      </c>
      <c r="L46" s="22" t="s">
        <v>1204</v>
      </c>
      <c r="M46" s="22"/>
      <c r="S46" s="29" t="s">
        <v>393</v>
      </c>
      <c r="T46" s="28" t="s">
        <v>394</v>
      </c>
    </row>
    <row r="47" spans="1:20" ht="15" x14ac:dyDescent="0.25">
      <c r="A47" s="187">
        <v>10520</v>
      </c>
      <c r="B47" s="22" t="s">
        <v>1604</v>
      </c>
      <c r="C47" s="22" t="s">
        <v>1655</v>
      </c>
      <c r="D47" s="22" t="s">
        <v>110</v>
      </c>
      <c r="H47" s="22">
        <v>474</v>
      </c>
      <c r="I47" s="22" t="s">
        <v>480</v>
      </c>
      <c r="K47" s="22" t="s">
        <v>1353</v>
      </c>
      <c r="L47" s="22" t="s">
        <v>1124</v>
      </c>
      <c r="M47" s="22"/>
      <c r="S47" s="27" t="s">
        <v>395</v>
      </c>
      <c r="T47" s="28" t="s">
        <v>396</v>
      </c>
    </row>
    <row r="48" spans="1:20" ht="15" x14ac:dyDescent="0.25">
      <c r="A48" s="187">
        <v>10521</v>
      </c>
      <c r="B48" s="22" t="s">
        <v>1604</v>
      </c>
      <c r="C48" s="22" t="s">
        <v>111</v>
      </c>
      <c r="D48" s="22" t="s">
        <v>112</v>
      </c>
      <c r="H48" s="22">
        <v>490</v>
      </c>
      <c r="I48" s="22" t="s">
        <v>498</v>
      </c>
      <c r="K48" s="22" t="s">
        <v>1354</v>
      </c>
      <c r="L48" s="22" t="s">
        <v>1254</v>
      </c>
      <c r="M48" s="22"/>
      <c r="S48" s="27" t="s">
        <v>397</v>
      </c>
      <c r="T48" s="28" t="s">
        <v>398</v>
      </c>
    </row>
    <row r="49" spans="1:20" ht="15" x14ac:dyDescent="0.25">
      <c r="A49" s="187">
        <v>10522</v>
      </c>
      <c r="B49" s="22" t="s">
        <v>1604</v>
      </c>
      <c r="C49" s="22" t="s">
        <v>113</v>
      </c>
      <c r="D49" s="22" t="s">
        <v>114</v>
      </c>
      <c r="H49" s="22">
        <v>560</v>
      </c>
      <c r="I49" s="22" t="s">
        <v>512</v>
      </c>
      <c r="K49" s="22" t="s">
        <v>1355</v>
      </c>
      <c r="L49" s="22" t="s">
        <v>653</v>
      </c>
      <c r="M49" s="22"/>
      <c r="S49" s="27" t="s">
        <v>399</v>
      </c>
      <c r="T49" s="28" t="s">
        <v>400</v>
      </c>
    </row>
    <row r="50" spans="1:20" ht="15" x14ac:dyDescent="0.25">
      <c r="A50" s="187">
        <v>10523</v>
      </c>
      <c r="B50" s="22" t="s">
        <v>1604</v>
      </c>
      <c r="C50" s="22" t="s">
        <v>115</v>
      </c>
      <c r="D50" s="22" t="s">
        <v>116</v>
      </c>
      <c r="H50" s="22">
        <v>620</v>
      </c>
      <c r="I50" s="22" t="s">
        <v>518</v>
      </c>
      <c r="K50" s="22" t="s">
        <v>1262</v>
      </c>
      <c r="L50" s="22" t="s">
        <v>654</v>
      </c>
      <c r="M50" s="22"/>
      <c r="S50" s="27" t="s">
        <v>401</v>
      </c>
      <c r="T50" s="28" t="s">
        <v>402</v>
      </c>
    </row>
    <row r="51" spans="1:20" ht="15" x14ac:dyDescent="0.25">
      <c r="A51" s="187">
        <v>10524</v>
      </c>
      <c r="B51" s="22" t="s">
        <v>1604</v>
      </c>
      <c r="C51" s="22" t="s">
        <v>117</v>
      </c>
      <c r="D51" s="22" t="s">
        <v>118</v>
      </c>
      <c r="H51" s="22">
        <v>630</v>
      </c>
      <c r="I51" s="22" t="s">
        <v>520</v>
      </c>
      <c r="K51" s="22" t="s">
        <v>1356</v>
      </c>
      <c r="L51" s="22" t="s">
        <v>655</v>
      </c>
      <c r="M51" s="22"/>
      <c r="S51" s="27" t="s">
        <v>403</v>
      </c>
      <c r="T51" s="28" t="s">
        <v>404</v>
      </c>
    </row>
    <row r="52" spans="1:20" ht="15" x14ac:dyDescent="0.25">
      <c r="A52" s="187">
        <v>10525</v>
      </c>
      <c r="B52" s="22" t="s">
        <v>1604</v>
      </c>
      <c r="C52" s="22" t="s">
        <v>119</v>
      </c>
      <c r="D52" s="22" t="s">
        <v>120</v>
      </c>
      <c r="H52" s="22">
        <v>760</v>
      </c>
      <c r="I52" s="22" t="s">
        <v>562</v>
      </c>
      <c r="K52" s="22" t="s">
        <v>1357</v>
      </c>
      <c r="L52" s="22" t="s">
        <v>656</v>
      </c>
      <c r="M52" s="22"/>
      <c r="S52" s="29" t="s">
        <v>405</v>
      </c>
      <c r="T52" s="28" t="s">
        <v>406</v>
      </c>
    </row>
    <row r="53" spans="1:20" ht="15" x14ac:dyDescent="0.25">
      <c r="A53" s="187">
        <v>10526</v>
      </c>
      <c r="B53" s="22" t="s">
        <v>1604</v>
      </c>
      <c r="C53" s="22" t="s">
        <v>121</v>
      </c>
      <c r="D53" s="22" t="s">
        <v>122</v>
      </c>
      <c r="H53" s="22">
        <v>810</v>
      </c>
      <c r="I53" s="22" t="s">
        <v>566</v>
      </c>
      <c r="K53" s="22" t="s">
        <v>674</v>
      </c>
      <c r="L53" s="22" t="s">
        <v>657</v>
      </c>
      <c r="M53" s="22"/>
      <c r="S53" s="27" t="s">
        <v>407</v>
      </c>
      <c r="T53" s="28" t="s">
        <v>408</v>
      </c>
    </row>
    <row r="54" spans="1:20" ht="15" x14ac:dyDescent="0.25">
      <c r="A54" s="187">
        <v>10527</v>
      </c>
      <c r="B54" s="22" t="s">
        <v>1604</v>
      </c>
      <c r="C54" s="22" t="s">
        <v>123</v>
      </c>
      <c r="D54" s="22" t="s">
        <v>124</v>
      </c>
      <c r="H54" s="22">
        <v>820</v>
      </c>
      <c r="I54" s="22" t="s">
        <v>568</v>
      </c>
      <c r="K54" s="22" t="s">
        <v>1358</v>
      </c>
      <c r="L54" s="22" t="s">
        <v>658</v>
      </c>
      <c r="M54" s="22"/>
      <c r="S54" s="27" t="s">
        <v>409</v>
      </c>
      <c r="T54" s="28" t="s">
        <v>410</v>
      </c>
    </row>
    <row r="55" spans="1:20" ht="15" x14ac:dyDescent="0.25">
      <c r="A55" s="187">
        <v>10528</v>
      </c>
      <c r="B55" s="22" t="s">
        <v>1604</v>
      </c>
      <c r="C55" s="22" t="s">
        <v>125</v>
      </c>
      <c r="D55" s="22" t="s">
        <v>126</v>
      </c>
      <c r="H55" s="22">
        <v>840</v>
      </c>
      <c r="I55" s="22" t="s">
        <v>612</v>
      </c>
      <c r="K55" s="22" t="s">
        <v>1359</v>
      </c>
      <c r="L55" s="22" t="s">
        <v>1260</v>
      </c>
      <c r="M55" s="22"/>
      <c r="S55" s="27" t="s">
        <v>411</v>
      </c>
      <c r="T55" s="28" t="s">
        <v>412</v>
      </c>
    </row>
    <row r="56" spans="1:20" ht="15" x14ac:dyDescent="0.25">
      <c r="A56" s="192">
        <v>10529</v>
      </c>
      <c r="B56" s="22" t="s">
        <v>1604</v>
      </c>
      <c r="C56" s="193" t="s">
        <v>1845</v>
      </c>
      <c r="D56" s="180" t="s">
        <v>1846</v>
      </c>
      <c r="H56" s="22">
        <v>910</v>
      </c>
      <c r="I56" s="22" t="s">
        <v>580</v>
      </c>
      <c r="K56" s="22" t="s">
        <v>1360</v>
      </c>
      <c r="L56" s="22" t="s">
        <v>1120</v>
      </c>
      <c r="M56" s="22"/>
      <c r="S56" s="27" t="s">
        <v>413</v>
      </c>
      <c r="T56" s="28" t="s">
        <v>414</v>
      </c>
    </row>
    <row r="57" spans="1:20" ht="15" x14ac:dyDescent="0.25">
      <c r="A57" s="187">
        <v>10600</v>
      </c>
      <c r="B57" s="22" t="s">
        <v>1605</v>
      </c>
      <c r="C57" s="22" t="s">
        <v>1655</v>
      </c>
      <c r="D57" s="22" t="s">
        <v>127</v>
      </c>
      <c r="H57" s="22">
        <v>920</v>
      </c>
      <c r="I57" s="22" t="s">
        <v>586</v>
      </c>
      <c r="K57" s="22" t="s">
        <v>1361</v>
      </c>
      <c r="L57" s="22" t="s">
        <v>659</v>
      </c>
      <c r="M57" s="22"/>
      <c r="S57" s="27" t="s">
        <v>415</v>
      </c>
      <c r="T57" s="28" t="s">
        <v>416</v>
      </c>
    </row>
    <row r="58" spans="1:20" ht="15" x14ac:dyDescent="0.25">
      <c r="A58" s="187">
        <v>10810</v>
      </c>
      <c r="B58" s="22" t="s">
        <v>1606</v>
      </c>
      <c r="C58" s="22" t="s">
        <v>1655</v>
      </c>
      <c r="D58" s="22" t="s">
        <v>133</v>
      </c>
      <c r="H58" s="22">
        <v>940</v>
      </c>
      <c r="I58" s="22" t="s">
        <v>594</v>
      </c>
      <c r="K58" s="22" t="s">
        <v>1362</v>
      </c>
      <c r="L58" s="22" t="s">
        <v>660</v>
      </c>
      <c r="M58" s="22"/>
      <c r="S58" s="27" t="s">
        <v>417</v>
      </c>
      <c r="T58" s="28" t="s">
        <v>418</v>
      </c>
    </row>
    <row r="59" spans="1:20" ht="15" x14ac:dyDescent="0.25">
      <c r="A59" s="187">
        <v>10811</v>
      </c>
      <c r="B59" s="22" t="s">
        <v>1606</v>
      </c>
      <c r="C59" s="22" t="s">
        <v>169</v>
      </c>
      <c r="D59" s="22" t="s">
        <v>135</v>
      </c>
      <c r="H59" s="22">
        <v>960</v>
      </c>
      <c r="I59" s="22" t="s">
        <v>602</v>
      </c>
      <c r="K59" s="22" t="s">
        <v>1363</v>
      </c>
      <c r="L59" s="22" t="s">
        <v>1127</v>
      </c>
      <c r="M59" s="22"/>
      <c r="S59" s="29" t="s">
        <v>419</v>
      </c>
      <c r="T59" s="28" t="s">
        <v>420</v>
      </c>
    </row>
    <row r="60" spans="1:20" ht="15" x14ac:dyDescent="0.25">
      <c r="A60" s="187">
        <v>10812</v>
      </c>
      <c r="B60" s="22" t="s">
        <v>1606</v>
      </c>
      <c r="C60" s="22" t="s">
        <v>171</v>
      </c>
      <c r="D60" s="22" t="s">
        <v>137</v>
      </c>
      <c r="H60" s="22">
        <v>980</v>
      </c>
      <c r="I60" s="22" t="s">
        <v>606</v>
      </c>
      <c r="K60" s="22" t="s">
        <v>1364</v>
      </c>
      <c r="L60" s="22" t="s">
        <v>1130</v>
      </c>
      <c r="M60" s="22"/>
      <c r="S60" s="27" t="s">
        <v>421</v>
      </c>
      <c r="T60" s="28" t="s">
        <v>422</v>
      </c>
    </row>
    <row r="61" spans="1:20" ht="15" x14ac:dyDescent="0.25">
      <c r="A61" s="187">
        <v>10813</v>
      </c>
      <c r="B61" s="22" t="s">
        <v>1606</v>
      </c>
      <c r="C61" s="22" t="s">
        <v>172</v>
      </c>
      <c r="D61" s="22" t="s">
        <v>138</v>
      </c>
      <c r="H61" s="23" t="s">
        <v>319</v>
      </c>
      <c r="I61" s="33"/>
      <c r="K61" s="22" t="s">
        <v>1365</v>
      </c>
      <c r="L61" s="22" t="s">
        <v>1366</v>
      </c>
      <c r="M61" s="22"/>
      <c r="S61" s="27" t="s">
        <v>423</v>
      </c>
      <c r="T61" s="28" t="s">
        <v>424</v>
      </c>
    </row>
    <row r="62" spans="1:20" ht="15" x14ac:dyDescent="0.25">
      <c r="A62" s="187">
        <v>10814</v>
      </c>
      <c r="B62" s="22" t="s">
        <v>1606</v>
      </c>
      <c r="C62" s="22" t="s">
        <v>1656</v>
      </c>
      <c r="D62" s="22" t="s">
        <v>139</v>
      </c>
      <c r="K62" s="22" t="s">
        <v>1367</v>
      </c>
      <c r="L62" s="22" t="s">
        <v>1368</v>
      </c>
      <c r="M62" s="22"/>
      <c r="S62" s="27" t="s">
        <v>425</v>
      </c>
      <c r="T62" s="28" t="s">
        <v>426</v>
      </c>
    </row>
    <row r="63" spans="1:20" ht="15" x14ac:dyDescent="0.25">
      <c r="A63" s="187">
        <v>11800</v>
      </c>
      <c r="B63" s="22" t="s">
        <v>1607</v>
      </c>
      <c r="C63" s="22" t="s">
        <v>1655</v>
      </c>
      <c r="D63" s="22" t="s">
        <v>140</v>
      </c>
      <c r="K63" s="22" t="s">
        <v>1369</v>
      </c>
      <c r="L63" s="22" t="s">
        <v>661</v>
      </c>
      <c r="M63" s="22"/>
      <c r="S63" s="27" t="s">
        <v>427</v>
      </c>
      <c r="T63" s="28" t="s">
        <v>428</v>
      </c>
    </row>
    <row r="64" spans="1:20" ht="15" x14ac:dyDescent="0.25">
      <c r="A64" s="187">
        <v>11801</v>
      </c>
      <c r="B64" s="22" t="s">
        <v>1607</v>
      </c>
      <c r="C64" s="22" t="s">
        <v>284</v>
      </c>
      <c r="D64" s="22" t="s">
        <v>142</v>
      </c>
      <c r="K64" s="22" t="s">
        <v>1370</v>
      </c>
      <c r="L64" s="22" t="s">
        <v>1717</v>
      </c>
      <c r="M64" s="22"/>
      <c r="S64" s="27" t="s">
        <v>429</v>
      </c>
      <c r="T64" s="28" t="s">
        <v>430</v>
      </c>
    </row>
    <row r="65" spans="1:20" ht="15" x14ac:dyDescent="0.25">
      <c r="A65" s="187">
        <v>11900</v>
      </c>
      <c r="B65" s="22" t="s">
        <v>1608</v>
      </c>
      <c r="C65" s="22" t="s">
        <v>1655</v>
      </c>
      <c r="D65" s="22" t="s">
        <v>143</v>
      </c>
      <c r="K65" s="22" t="s">
        <v>1371</v>
      </c>
      <c r="L65" s="22" t="s">
        <v>1372</v>
      </c>
      <c r="M65" s="22"/>
      <c r="S65" s="27" t="s">
        <v>431</v>
      </c>
      <c r="T65" s="28" t="s">
        <v>432</v>
      </c>
    </row>
    <row r="66" spans="1:20" ht="15" x14ac:dyDescent="0.25">
      <c r="A66" s="187">
        <v>11902</v>
      </c>
      <c r="B66" s="22" t="s">
        <v>1608</v>
      </c>
      <c r="C66" s="22" t="s">
        <v>141</v>
      </c>
      <c r="D66" s="22" t="s">
        <v>145</v>
      </c>
      <c r="K66" s="22" t="s">
        <v>1373</v>
      </c>
      <c r="L66" s="22" t="s">
        <v>662</v>
      </c>
      <c r="M66" s="22"/>
      <c r="S66" s="27" t="s">
        <v>433</v>
      </c>
      <c r="T66" s="28" t="s">
        <v>434</v>
      </c>
    </row>
    <row r="67" spans="1:20" ht="15" x14ac:dyDescent="0.25">
      <c r="A67" s="187">
        <v>12500</v>
      </c>
      <c r="B67" s="22" t="s">
        <v>1609</v>
      </c>
      <c r="C67" s="22" t="s">
        <v>1655</v>
      </c>
      <c r="D67" s="22" t="s">
        <v>147</v>
      </c>
      <c r="K67" s="22" t="s">
        <v>1374</v>
      </c>
      <c r="L67" s="22" t="s">
        <v>584</v>
      </c>
      <c r="M67" s="22"/>
      <c r="S67" s="27" t="s">
        <v>435</v>
      </c>
      <c r="T67" s="28" t="s">
        <v>436</v>
      </c>
    </row>
    <row r="68" spans="1:20" ht="15" x14ac:dyDescent="0.25">
      <c r="A68" s="187">
        <v>13400</v>
      </c>
      <c r="B68" s="22" t="s">
        <v>1610</v>
      </c>
      <c r="C68" s="22" t="s">
        <v>1655</v>
      </c>
      <c r="D68" s="22" t="s">
        <v>148</v>
      </c>
      <c r="K68" s="22" t="s">
        <v>1375</v>
      </c>
      <c r="L68" s="22" t="s">
        <v>586</v>
      </c>
      <c r="M68" s="22"/>
      <c r="S68" s="27" t="s">
        <v>437</v>
      </c>
      <c r="T68" s="28" t="s">
        <v>438</v>
      </c>
    </row>
    <row r="69" spans="1:20" ht="15" x14ac:dyDescent="0.25">
      <c r="A69" s="187">
        <v>13401</v>
      </c>
      <c r="B69" s="22" t="s">
        <v>1610</v>
      </c>
      <c r="C69" s="22" t="s">
        <v>1657</v>
      </c>
      <c r="D69" s="22" t="s">
        <v>149</v>
      </c>
      <c r="K69" s="22" t="s">
        <v>1376</v>
      </c>
      <c r="L69" s="22" t="s">
        <v>594</v>
      </c>
      <c r="M69" s="22"/>
      <c r="S69" s="27" t="s">
        <v>439</v>
      </c>
      <c r="T69" s="28" t="s">
        <v>440</v>
      </c>
    </row>
    <row r="70" spans="1:20" ht="15" x14ac:dyDescent="0.25">
      <c r="A70" s="187">
        <v>13403</v>
      </c>
      <c r="B70" s="22" t="s">
        <v>1610</v>
      </c>
      <c r="C70" s="22" t="s">
        <v>1658</v>
      </c>
      <c r="D70" s="22" t="s">
        <v>150</v>
      </c>
      <c r="K70" s="22" t="s">
        <v>1377</v>
      </c>
      <c r="L70" s="22" t="s">
        <v>663</v>
      </c>
      <c r="M70" s="22"/>
      <c r="S70" s="27" t="s">
        <v>441</v>
      </c>
      <c r="T70" s="28" t="s">
        <v>442</v>
      </c>
    </row>
    <row r="71" spans="1:20" ht="15" x14ac:dyDescent="0.25">
      <c r="A71" s="187">
        <v>13700</v>
      </c>
      <c r="B71" s="22" t="s">
        <v>1611</v>
      </c>
      <c r="C71" s="22" t="s">
        <v>1655</v>
      </c>
      <c r="D71" s="22" t="s">
        <v>151</v>
      </c>
      <c r="K71" s="22" t="s">
        <v>1378</v>
      </c>
      <c r="L71" s="22" t="s">
        <v>664</v>
      </c>
      <c r="M71" s="22"/>
      <c r="S71" s="27" t="s">
        <v>443</v>
      </c>
      <c r="T71" s="28" t="s">
        <v>444</v>
      </c>
    </row>
    <row r="72" spans="1:20" ht="15" x14ac:dyDescent="0.25">
      <c r="A72" s="187">
        <v>13701</v>
      </c>
      <c r="B72" s="22" t="s">
        <v>1611</v>
      </c>
      <c r="C72" s="22" t="s">
        <v>296</v>
      </c>
      <c r="D72" s="22" t="s">
        <v>153</v>
      </c>
      <c r="K72" s="22" t="s">
        <v>1379</v>
      </c>
      <c r="L72" s="22" t="s">
        <v>665</v>
      </c>
      <c r="M72" s="22"/>
      <c r="S72" s="27" t="s">
        <v>445</v>
      </c>
      <c r="T72" s="28" t="s">
        <v>446</v>
      </c>
    </row>
    <row r="73" spans="1:20" ht="15" x14ac:dyDescent="0.25">
      <c r="A73" s="187">
        <v>13702</v>
      </c>
      <c r="B73" s="22" t="s">
        <v>1611</v>
      </c>
      <c r="C73" s="22" t="s">
        <v>1098</v>
      </c>
      <c r="D73" s="22" t="s">
        <v>155</v>
      </c>
      <c r="K73" s="22" t="s">
        <v>1380</v>
      </c>
      <c r="L73" s="22" t="s">
        <v>666</v>
      </c>
      <c r="M73" s="22"/>
      <c r="S73" s="27" t="s">
        <v>447</v>
      </c>
      <c r="T73" s="28" t="s">
        <v>448</v>
      </c>
    </row>
    <row r="74" spans="1:20" ht="15" x14ac:dyDescent="0.25">
      <c r="A74" s="187">
        <v>13703</v>
      </c>
      <c r="B74" s="22" t="s">
        <v>1611</v>
      </c>
      <c r="C74" s="22" t="s">
        <v>1659</v>
      </c>
      <c r="D74" s="22" t="s">
        <v>157</v>
      </c>
      <c r="K74" s="22" t="s">
        <v>1381</v>
      </c>
      <c r="L74" s="22" t="s">
        <v>667</v>
      </c>
      <c r="M74" s="22"/>
      <c r="S74" s="27" t="s">
        <v>449</v>
      </c>
      <c r="T74" s="28" t="s">
        <v>450</v>
      </c>
    </row>
    <row r="75" spans="1:20" ht="15" x14ac:dyDescent="0.25">
      <c r="A75" s="187">
        <v>13704</v>
      </c>
      <c r="B75" s="22" t="s">
        <v>1611</v>
      </c>
      <c r="C75" s="22" t="s">
        <v>1660</v>
      </c>
      <c r="D75" s="22" t="s">
        <v>159</v>
      </c>
      <c r="K75" s="22" t="s">
        <v>1382</v>
      </c>
      <c r="L75" s="22" t="s">
        <v>1941</v>
      </c>
      <c r="M75" s="22"/>
      <c r="S75" s="27" t="s">
        <v>451</v>
      </c>
      <c r="T75" s="28" t="s">
        <v>452</v>
      </c>
    </row>
    <row r="76" spans="1:20" ht="15" x14ac:dyDescent="0.25">
      <c r="A76" s="187">
        <v>13705</v>
      </c>
      <c r="B76" s="22" t="s">
        <v>1611</v>
      </c>
      <c r="C76" s="22" t="s">
        <v>1661</v>
      </c>
      <c r="D76" s="22" t="s">
        <v>161</v>
      </c>
      <c r="K76" s="22" t="s">
        <v>1383</v>
      </c>
      <c r="L76" s="22" t="s">
        <v>668</v>
      </c>
      <c r="M76" s="22"/>
      <c r="S76" s="27" t="s">
        <v>453</v>
      </c>
      <c r="T76" s="28" t="s">
        <v>454</v>
      </c>
    </row>
    <row r="77" spans="1:20" ht="15" x14ac:dyDescent="0.25">
      <c r="A77" s="187">
        <v>13709</v>
      </c>
      <c r="B77" s="22" t="s">
        <v>1611</v>
      </c>
      <c r="C77" s="22" t="s">
        <v>1662</v>
      </c>
      <c r="D77" s="22" t="s">
        <v>163</v>
      </c>
      <c r="K77" s="22" t="s">
        <v>1384</v>
      </c>
      <c r="L77" s="22" t="s">
        <v>669</v>
      </c>
      <c r="M77" s="22"/>
      <c r="S77" s="27" t="s">
        <v>455</v>
      </c>
      <c r="T77" s="28" t="s">
        <v>456</v>
      </c>
    </row>
    <row r="78" spans="1:20" ht="15" x14ac:dyDescent="0.25">
      <c r="A78" s="187">
        <v>13710</v>
      </c>
      <c r="B78" s="22" t="s">
        <v>1611</v>
      </c>
      <c r="C78" s="22" t="s">
        <v>1663</v>
      </c>
      <c r="D78" s="22" t="s">
        <v>165</v>
      </c>
      <c r="K78" s="22" t="s">
        <v>1385</v>
      </c>
      <c r="L78" s="22" t="s">
        <v>670</v>
      </c>
      <c r="M78" s="22"/>
      <c r="S78" s="27" t="s">
        <v>457</v>
      </c>
      <c r="T78" s="28" t="s">
        <v>458</v>
      </c>
    </row>
    <row r="79" spans="1:20" ht="15" x14ac:dyDescent="0.25">
      <c r="A79" s="187">
        <v>13800</v>
      </c>
      <c r="B79" s="22" t="s">
        <v>1612</v>
      </c>
      <c r="C79" s="22" t="s">
        <v>1655</v>
      </c>
      <c r="D79" s="22" t="s">
        <v>166</v>
      </c>
      <c r="K79" s="22" t="s">
        <v>1386</v>
      </c>
      <c r="L79" s="22" t="s">
        <v>671</v>
      </c>
      <c r="M79" s="22"/>
      <c r="S79" s="27" t="s">
        <v>459</v>
      </c>
      <c r="T79" s="28" t="s">
        <v>460</v>
      </c>
    </row>
    <row r="80" spans="1:20" ht="15" x14ac:dyDescent="0.25">
      <c r="A80" s="187">
        <v>13801</v>
      </c>
      <c r="B80" s="22" t="s">
        <v>1612</v>
      </c>
      <c r="C80" s="22" t="s">
        <v>1664</v>
      </c>
      <c r="D80" s="22" t="s">
        <v>1710</v>
      </c>
      <c r="K80" s="22" t="s">
        <v>1387</v>
      </c>
      <c r="L80" s="22" t="s">
        <v>1388</v>
      </c>
      <c r="M80" s="22"/>
      <c r="S80" s="27" t="s">
        <v>461</v>
      </c>
      <c r="T80" s="28" t="s">
        <v>462</v>
      </c>
    </row>
    <row r="81" spans="1:20" ht="15" x14ac:dyDescent="0.25">
      <c r="A81" s="187">
        <v>13802</v>
      </c>
      <c r="B81" s="22" t="s">
        <v>1612</v>
      </c>
      <c r="C81" s="22" t="s">
        <v>1665</v>
      </c>
      <c r="D81" s="22" t="s">
        <v>167</v>
      </c>
      <c r="K81" s="22" t="s">
        <v>1389</v>
      </c>
      <c r="L81" s="22" t="s">
        <v>1112</v>
      </c>
      <c r="M81" s="22"/>
      <c r="S81" s="27" t="s">
        <v>463</v>
      </c>
      <c r="T81" s="28" t="s">
        <v>464</v>
      </c>
    </row>
    <row r="82" spans="1:20" ht="15" x14ac:dyDescent="0.25">
      <c r="A82" s="187">
        <v>13803</v>
      </c>
      <c r="B82" s="22" t="s">
        <v>1612</v>
      </c>
      <c r="C82" s="22" t="s">
        <v>1666</v>
      </c>
      <c r="D82" s="22" t="s">
        <v>168</v>
      </c>
      <c r="K82" s="22" t="s">
        <v>1276</v>
      </c>
      <c r="L82" s="22" t="s">
        <v>614</v>
      </c>
      <c r="M82" s="22"/>
      <c r="S82" s="27" t="s">
        <v>465</v>
      </c>
      <c r="T82" s="28" t="s">
        <v>466</v>
      </c>
    </row>
    <row r="83" spans="1:20" ht="15" x14ac:dyDescent="0.25">
      <c r="A83" s="187">
        <v>14800</v>
      </c>
      <c r="B83" s="22" t="s">
        <v>1613</v>
      </c>
      <c r="C83" s="22" t="s">
        <v>1655</v>
      </c>
      <c r="D83" s="22" t="s">
        <v>176</v>
      </c>
      <c r="K83" s="22" t="s">
        <v>1277</v>
      </c>
      <c r="L83" s="22" t="s">
        <v>615</v>
      </c>
      <c r="M83" s="36"/>
      <c r="S83" s="27" t="s">
        <v>467</v>
      </c>
      <c r="T83" s="28" t="s">
        <v>468</v>
      </c>
    </row>
    <row r="84" spans="1:20" ht="15" x14ac:dyDescent="0.25">
      <c r="A84" s="187">
        <v>14810</v>
      </c>
      <c r="B84" s="22" t="s">
        <v>1614</v>
      </c>
      <c r="C84" s="22" t="s">
        <v>1655</v>
      </c>
      <c r="D84" s="22" t="s">
        <v>177</v>
      </c>
      <c r="K84" s="22" t="s">
        <v>1278</v>
      </c>
      <c r="L84" s="22" t="s">
        <v>1279</v>
      </c>
      <c r="M84" s="34"/>
      <c r="S84" s="27" t="s">
        <v>469</v>
      </c>
      <c r="T84" s="28" t="s">
        <v>470</v>
      </c>
    </row>
    <row r="85" spans="1:20" ht="15" x14ac:dyDescent="0.25">
      <c r="A85" s="187">
        <v>14811</v>
      </c>
      <c r="B85" s="22" t="s">
        <v>1614</v>
      </c>
      <c r="C85" s="22" t="s">
        <v>103</v>
      </c>
      <c r="D85" s="22" t="s">
        <v>170</v>
      </c>
      <c r="K85" s="22" t="s">
        <v>1280</v>
      </c>
      <c r="L85" s="22" t="s">
        <v>616</v>
      </c>
      <c r="M85" s="35"/>
      <c r="S85" s="27" t="s">
        <v>471</v>
      </c>
      <c r="T85" s="28" t="s">
        <v>472</v>
      </c>
    </row>
    <row r="86" spans="1:20" ht="15" x14ac:dyDescent="0.25">
      <c r="A86" s="187">
        <v>14813</v>
      </c>
      <c r="B86" s="22" t="s">
        <v>1614</v>
      </c>
      <c r="C86" s="22" t="s">
        <v>105</v>
      </c>
      <c r="D86" s="22" t="s">
        <v>173</v>
      </c>
      <c r="K86" s="22" t="s">
        <v>1281</v>
      </c>
      <c r="L86" s="22" t="s">
        <v>1224</v>
      </c>
      <c r="M86" s="35"/>
      <c r="S86" s="27" t="s">
        <v>473</v>
      </c>
      <c r="T86" s="28" t="s">
        <v>474</v>
      </c>
    </row>
    <row r="87" spans="1:20" ht="15" x14ac:dyDescent="0.25">
      <c r="A87" s="187">
        <v>14820</v>
      </c>
      <c r="B87" s="22" t="s">
        <v>1615</v>
      </c>
      <c r="C87" s="22" t="s">
        <v>1655</v>
      </c>
      <c r="D87" s="22" t="s">
        <v>178</v>
      </c>
      <c r="K87" s="22" t="s">
        <v>1282</v>
      </c>
      <c r="L87" s="22" t="s">
        <v>1180</v>
      </c>
      <c r="M87" s="22"/>
      <c r="S87" s="27" t="s">
        <v>475</v>
      </c>
      <c r="T87" s="28" t="s">
        <v>476</v>
      </c>
    </row>
    <row r="88" spans="1:20" ht="15" x14ac:dyDescent="0.25">
      <c r="A88" s="187">
        <v>14821</v>
      </c>
      <c r="B88" s="22" t="s">
        <v>1615</v>
      </c>
      <c r="C88" s="22" t="s">
        <v>281</v>
      </c>
      <c r="D88" s="22" t="s">
        <v>1099</v>
      </c>
      <c r="K88" s="22" t="s">
        <v>1283</v>
      </c>
      <c r="L88" s="22" t="s">
        <v>617</v>
      </c>
      <c r="M88" s="22"/>
      <c r="S88" s="27" t="s">
        <v>477</v>
      </c>
      <c r="T88" s="28" t="s">
        <v>478</v>
      </c>
    </row>
    <row r="89" spans="1:20" ht="15" x14ac:dyDescent="0.25">
      <c r="A89" s="187">
        <v>14830</v>
      </c>
      <c r="B89" s="22" t="s">
        <v>1616</v>
      </c>
      <c r="C89" s="22" t="s">
        <v>1655</v>
      </c>
      <c r="D89" s="22" t="s">
        <v>179</v>
      </c>
      <c r="K89" s="22" t="s">
        <v>1284</v>
      </c>
      <c r="L89" s="22" t="s">
        <v>1285</v>
      </c>
      <c r="M89" s="22"/>
      <c r="S89" s="27" t="s">
        <v>479</v>
      </c>
      <c r="T89" s="28" t="s">
        <v>480</v>
      </c>
    </row>
    <row r="90" spans="1:20" ht="15" x14ac:dyDescent="0.25">
      <c r="A90" s="187">
        <v>14840</v>
      </c>
      <c r="B90" s="22" t="s">
        <v>1617</v>
      </c>
      <c r="C90" s="22" t="s">
        <v>1655</v>
      </c>
      <c r="D90" s="22" t="s">
        <v>1595</v>
      </c>
      <c r="K90" s="22" t="s">
        <v>1286</v>
      </c>
      <c r="L90" s="22" t="s">
        <v>618</v>
      </c>
      <c r="M90" s="22"/>
      <c r="S90" s="27" t="s">
        <v>481</v>
      </c>
      <c r="T90" s="28" t="s">
        <v>482</v>
      </c>
    </row>
    <row r="91" spans="1:20" ht="15" x14ac:dyDescent="0.25">
      <c r="A91" s="187">
        <v>14841</v>
      </c>
      <c r="B91" s="22" t="s">
        <v>1617</v>
      </c>
      <c r="C91" s="22" t="s">
        <v>154</v>
      </c>
      <c r="D91" s="22" t="s">
        <v>181</v>
      </c>
      <c r="K91" s="22" t="s">
        <v>1287</v>
      </c>
      <c r="L91" s="22" t="s">
        <v>619</v>
      </c>
      <c r="M91" s="22"/>
      <c r="S91" s="27" t="s">
        <v>483</v>
      </c>
      <c r="T91" s="28" t="s">
        <v>484</v>
      </c>
    </row>
    <row r="92" spans="1:20" ht="15" x14ac:dyDescent="0.25">
      <c r="A92" s="187">
        <v>14842</v>
      </c>
      <c r="B92" s="22" t="s">
        <v>1617</v>
      </c>
      <c r="C92" s="22" t="s">
        <v>156</v>
      </c>
      <c r="D92" s="22" t="s">
        <v>183</v>
      </c>
      <c r="K92" s="22" t="s">
        <v>1288</v>
      </c>
      <c r="L92" s="22" t="s">
        <v>620</v>
      </c>
      <c r="M92" s="22"/>
      <c r="S92" s="27" t="s">
        <v>485</v>
      </c>
      <c r="T92" s="28" t="s">
        <v>486</v>
      </c>
    </row>
    <row r="93" spans="1:20" ht="15" x14ac:dyDescent="0.25">
      <c r="A93" s="187">
        <v>14843</v>
      </c>
      <c r="B93" s="22" t="s">
        <v>1617</v>
      </c>
      <c r="C93" s="22" t="s">
        <v>158</v>
      </c>
      <c r="D93" s="22" t="s">
        <v>129</v>
      </c>
      <c r="K93" s="22" t="s">
        <v>1289</v>
      </c>
      <c r="L93" s="22" t="s">
        <v>621</v>
      </c>
      <c r="M93" s="22"/>
      <c r="S93" s="27" t="s">
        <v>487</v>
      </c>
      <c r="T93" s="28" t="s">
        <v>488</v>
      </c>
    </row>
    <row r="94" spans="1:20" ht="15" x14ac:dyDescent="0.25">
      <c r="A94" s="187">
        <v>14844</v>
      </c>
      <c r="B94" s="22" t="s">
        <v>1617</v>
      </c>
      <c r="C94" s="22" t="s">
        <v>162</v>
      </c>
      <c r="D94" s="22" t="s">
        <v>146</v>
      </c>
      <c r="K94" s="22" t="s">
        <v>1290</v>
      </c>
      <c r="L94" s="22" t="s">
        <v>622</v>
      </c>
      <c r="M94" s="22"/>
      <c r="S94" s="27" t="s">
        <v>489</v>
      </c>
      <c r="T94" s="28" t="s">
        <v>490</v>
      </c>
    </row>
    <row r="95" spans="1:20" ht="15" x14ac:dyDescent="0.25">
      <c r="A95" s="187">
        <v>14845</v>
      </c>
      <c r="B95" s="22" t="s">
        <v>1617</v>
      </c>
      <c r="C95" s="22" t="s">
        <v>1667</v>
      </c>
      <c r="D95" s="22" t="s">
        <v>131</v>
      </c>
      <c r="K95" s="22" t="s">
        <v>1291</v>
      </c>
      <c r="L95" s="22" t="s">
        <v>1107</v>
      </c>
      <c r="M95" s="22"/>
      <c r="S95" s="27" t="s">
        <v>491</v>
      </c>
      <c r="T95" s="28" t="s">
        <v>492</v>
      </c>
    </row>
    <row r="96" spans="1:20" ht="15" x14ac:dyDescent="0.25">
      <c r="A96" s="187">
        <v>14846</v>
      </c>
      <c r="B96" s="22" t="s">
        <v>1617</v>
      </c>
      <c r="C96" s="22" t="s">
        <v>1668</v>
      </c>
      <c r="D96" s="22" t="s">
        <v>132</v>
      </c>
      <c r="K96" s="22" t="s">
        <v>1292</v>
      </c>
      <c r="L96" s="22" t="s">
        <v>1842</v>
      </c>
      <c r="M96" s="22"/>
      <c r="S96" s="27" t="s">
        <v>493</v>
      </c>
      <c r="T96" s="28" t="s">
        <v>494</v>
      </c>
    </row>
    <row r="97" spans="1:20" ht="15" x14ac:dyDescent="0.25">
      <c r="A97" s="187">
        <v>14847</v>
      </c>
      <c r="B97" s="22" t="s">
        <v>1617</v>
      </c>
      <c r="C97" s="22" t="s">
        <v>1669</v>
      </c>
      <c r="D97" s="22" t="s">
        <v>130</v>
      </c>
      <c r="K97" s="22" t="s">
        <v>1293</v>
      </c>
      <c r="L97" s="22" t="s">
        <v>1843</v>
      </c>
      <c r="M97" s="22"/>
      <c r="S97" s="27" t="s">
        <v>495</v>
      </c>
      <c r="T97" s="28" t="s">
        <v>496</v>
      </c>
    </row>
    <row r="98" spans="1:20" ht="15" x14ac:dyDescent="0.25">
      <c r="A98" s="187">
        <v>14850</v>
      </c>
      <c r="B98" s="22" t="s">
        <v>1618</v>
      </c>
      <c r="C98" s="22" t="s">
        <v>1655</v>
      </c>
      <c r="D98" s="22" t="s">
        <v>1594</v>
      </c>
      <c r="K98" s="22" t="s">
        <v>1294</v>
      </c>
      <c r="L98" s="22" t="s">
        <v>623</v>
      </c>
      <c r="M98" s="22"/>
      <c r="S98" s="27" t="s">
        <v>497</v>
      </c>
      <c r="T98" s="28" t="s">
        <v>498</v>
      </c>
    </row>
    <row r="99" spans="1:20" ht="15" x14ac:dyDescent="0.25">
      <c r="A99" s="187">
        <v>14851</v>
      </c>
      <c r="B99" s="22" t="s">
        <v>1618</v>
      </c>
      <c r="C99" s="22" t="s">
        <v>144</v>
      </c>
      <c r="D99" s="22" t="s">
        <v>174</v>
      </c>
      <c r="K99" s="22" t="s">
        <v>1295</v>
      </c>
      <c r="L99" s="22" t="s">
        <v>624</v>
      </c>
      <c r="M99" s="22"/>
      <c r="S99" s="29" t="s">
        <v>499</v>
      </c>
      <c r="T99" s="28" t="s">
        <v>500</v>
      </c>
    </row>
    <row r="100" spans="1:20" ht="15" x14ac:dyDescent="0.25">
      <c r="A100" s="187">
        <v>14860</v>
      </c>
      <c r="B100" s="22" t="s">
        <v>1619</v>
      </c>
      <c r="C100" s="22" t="s">
        <v>1655</v>
      </c>
      <c r="D100" s="22" t="s">
        <v>1593</v>
      </c>
      <c r="K100" s="22" t="s">
        <v>1296</v>
      </c>
      <c r="L100" s="22" t="s">
        <v>625</v>
      </c>
      <c r="M100" s="22"/>
      <c r="S100" s="27" t="s">
        <v>501</v>
      </c>
      <c r="T100" s="28" t="s">
        <v>502</v>
      </c>
    </row>
    <row r="101" spans="1:20" ht="15" x14ac:dyDescent="0.25">
      <c r="A101" s="187">
        <v>20100</v>
      </c>
      <c r="B101" s="22" t="s">
        <v>1620</v>
      </c>
      <c r="C101" s="22" t="s">
        <v>1655</v>
      </c>
      <c r="D101" s="22" t="s">
        <v>184</v>
      </c>
      <c r="K101" s="22" t="s">
        <v>1297</v>
      </c>
      <c r="L101" s="22" t="s">
        <v>626</v>
      </c>
      <c r="M101" s="22"/>
      <c r="S101" s="27" t="s">
        <v>503</v>
      </c>
      <c r="T101" s="28" t="s">
        <v>504</v>
      </c>
    </row>
    <row r="102" spans="1:20" ht="15" x14ac:dyDescent="0.25">
      <c r="A102" s="187">
        <v>20101</v>
      </c>
      <c r="B102" s="22" t="s">
        <v>1620</v>
      </c>
      <c r="C102" s="22" t="s">
        <v>185</v>
      </c>
      <c r="D102" s="22" t="s">
        <v>186</v>
      </c>
      <c r="K102" s="22" t="s">
        <v>1298</v>
      </c>
      <c r="L102" s="22" t="s">
        <v>627</v>
      </c>
      <c r="M102" s="22"/>
      <c r="S102" s="27" t="s">
        <v>505</v>
      </c>
      <c r="T102" s="28" t="s">
        <v>506</v>
      </c>
    </row>
    <row r="103" spans="1:20" ht="15" x14ac:dyDescent="0.25">
      <c r="A103" s="187">
        <v>20102</v>
      </c>
      <c r="B103" s="22" t="s">
        <v>1621</v>
      </c>
      <c r="C103" s="22" t="s">
        <v>1655</v>
      </c>
      <c r="D103" s="22" t="s">
        <v>187</v>
      </c>
      <c r="K103" s="22" t="s">
        <v>1299</v>
      </c>
      <c r="L103" s="22" t="s">
        <v>1300</v>
      </c>
      <c r="M103" s="22"/>
      <c r="S103" s="27" t="s">
        <v>507</v>
      </c>
      <c r="T103" s="28" t="s">
        <v>508</v>
      </c>
    </row>
    <row r="104" spans="1:20" ht="15" x14ac:dyDescent="0.25">
      <c r="A104" s="187">
        <v>20103</v>
      </c>
      <c r="B104" s="22" t="s">
        <v>1622</v>
      </c>
      <c r="C104" s="22" t="s">
        <v>1655</v>
      </c>
      <c r="D104" s="22" t="s">
        <v>188</v>
      </c>
      <c r="K104" s="22" t="s">
        <v>1301</v>
      </c>
      <c r="L104" s="22" t="s">
        <v>1302</v>
      </c>
      <c r="M104" s="22"/>
      <c r="S104" s="27" t="s">
        <v>509</v>
      </c>
      <c r="T104" s="28" t="s">
        <v>510</v>
      </c>
    </row>
    <row r="105" spans="1:20" ht="15" x14ac:dyDescent="0.25">
      <c r="A105" s="187">
        <v>30100</v>
      </c>
      <c r="B105" s="22" t="s">
        <v>1623</v>
      </c>
      <c r="C105" s="22" t="s">
        <v>1655</v>
      </c>
      <c r="D105" s="22" t="s">
        <v>189</v>
      </c>
      <c r="K105" s="22" t="s">
        <v>1303</v>
      </c>
      <c r="L105" s="22" t="s">
        <v>628</v>
      </c>
      <c r="M105" s="22"/>
      <c r="S105" s="27" t="s">
        <v>511</v>
      </c>
      <c r="T105" s="28" t="s">
        <v>512</v>
      </c>
    </row>
    <row r="106" spans="1:20" ht="15" x14ac:dyDescent="0.25">
      <c r="A106" s="187">
        <v>30203</v>
      </c>
      <c r="B106" s="22" t="s">
        <v>1624</v>
      </c>
      <c r="C106" s="22" t="s">
        <v>190</v>
      </c>
      <c r="D106" s="22" t="s">
        <v>191</v>
      </c>
      <c r="K106" s="22" t="s">
        <v>1304</v>
      </c>
      <c r="L106" s="22" t="s">
        <v>629</v>
      </c>
      <c r="M106" s="22"/>
      <c r="S106" s="27" t="s">
        <v>513</v>
      </c>
      <c r="T106" s="28" t="s">
        <v>514</v>
      </c>
    </row>
    <row r="107" spans="1:20" ht="15" x14ac:dyDescent="0.25">
      <c r="A107" s="187">
        <v>30204</v>
      </c>
      <c r="B107" s="22" t="s">
        <v>1625</v>
      </c>
      <c r="C107" s="22" t="s">
        <v>1655</v>
      </c>
      <c r="D107" s="22" t="s">
        <v>192</v>
      </c>
      <c r="K107" s="22" t="s">
        <v>1305</v>
      </c>
      <c r="L107" s="22" t="s">
        <v>1306</v>
      </c>
      <c r="M107" s="22"/>
      <c r="S107" s="27" t="s">
        <v>515</v>
      </c>
      <c r="T107" s="28" t="s">
        <v>516</v>
      </c>
    </row>
    <row r="108" spans="1:20" ht="15" x14ac:dyDescent="0.25">
      <c r="A108" s="187">
        <v>30210</v>
      </c>
      <c r="B108" s="22" t="s">
        <v>1626</v>
      </c>
      <c r="C108" s="22" t="s">
        <v>193</v>
      </c>
      <c r="D108" s="22" t="s">
        <v>194</v>
      </c>
      <c r="K108" s="22" t="s">
        <v>1307</v>
      </c>
      <c r="L108" s="22" t="s">
        <v>630</v>
      </c>
      <c r="M108" s="22"/>
      <c r="S108" s="27" t="s">
        <v>517</v>
      </c>
      <c r="T108" s="28" t="s">
        <v>518</v>
      </c>
    </row>
    <row r="109" spans="1:20" ht="15" x14ac:dyDescent="0.25">
      <c r="A109" s="187">
        <v>30211</v>
      </c>
      <c r="B109" s="22" t="s">
        <v>1626</v>
      </c>
      <c r="C109" s="22" t="s">
        <v>195</v>
      </c>
      <c r="D109" s="22" t="s">
        <v>196</v>
      </c>
      <c r="K109" s="22" t="s">
        <v>1308</v>
      </c>
      <c r="L109" s="22" t="s">
        <v>631</v>
      </c>
      <c r="M109" s="22"/>
      <c r="S109" s="27" t="s">
        <v>519</v>
      </c>
      <c r="T109" s="28" t="s">
        <v>520</v>
      </c>
    </row>
    <row r="110" spans="1:20" ht="15" x14ac:dyDescent="0.25">
      <c r="A110" s="187">
        <v>30214</v>
      </c>
      <c r="B110" s="22" t="s">
        <v>1624</v>
      </c>
      <c r="C110" s="22" t="s">
        <v>197</v>
      </c>
      <c r="D110" s="22" t="s">
        <v>198</v>
      </c>
      <c r="K110" s="22" t="s">
        <v>1309</v>
      </c>
      <c r="L110" s="22" t="s">
        <v>632</v>
      </c>
      <c r="M110" s="22"/>
      <c r="S110" s="27" t="s">
        <v>521</v>
      </c>
      <c r="T110" s="28" t="s">
        <v>522</v>
      </c>
    </row>
    <row r="111" spans="1:20" ht="15" x14ac:dyDescent="0.25">
      <c r="A111" s="187">
        <v>30215</v>
      </c>
      <c r="B111" s="22" t="s">
        <v>1627</v>
      </c>
      <c r="C111" s="22" t="s">
        <v>1655</v>
      </c>
      <c r="D111" s="22" t="s">
        <v>199</v>
      </c>
      <c r="K111" s="22" t="s">
        <v>1310</v>
      </c>
      <c r="L111" s="22" t="s">
        <v>633</v>
      </c>
      <c r="M111" s="22"/>
      <c r="S111" s="27" t="s">
        <v>523</v>
      </c>
      <c r="T111" s="28" t="s">
        <v>524</v>
      </c>
    </row>
    <row r="112" spans="1:20" ht="15" x14ac:dyDescent="0.25">
      <c r="A112" s="187">
        <v>30216</v>
      </c>
      <c r="B112" s="22" t="s">
        <v>1628</v>
      </c>
      <c r="C112" s="22" t="s">
        <v>1655</v>
      </c>
      <c r="D112" s="22" t="s">
        <v>200</v>
      </c>
      <c r="K112" s="22" t="s">
        <v>1311</v>
      </c>
      <c r="L112" s="22" t="s">
        <v>1125</v>
      </c>
      <c r="M112" s="22"/>
      <c r="S112" s="27" t="s">
        <v>525</v>
      </c>
      <c r="T112" s="28" t="s">
        <v>526</v>
      </c>
    </row>
    <row r="113" spans="1:20" ht="15" x14ac:dyDescent="0.25">
      <c r="A113" s="187">
        <v>30221</v>
      </c>
      <c r="B113" s="22" t="s">
        <v>1626</v>
      </c>
      <c r="C113" s="22" t="s">
        <v>201</v>
      </c>
      <c r="D113" s="22" t="s">
        <v>202</v>
      </c>
      <c r="K113" s="22" t="s">
        <v>1596</v>
      </c>
      <c r="L113" s="22" t="s">
        <v>1599</v>
      </c>
      <c r="M113" s="22"/>
      <c r="S113" s="29" t="s">
        <v>527</v>
      </c>
      <c r="T113" s="28" t="s">
        <v>528</v>
      </c>
    </row>
    <row r="114" spans="1:20" ht="15" x14ac:dyDescent="0.25">
      <c r="A114" s="187">
        <v>30222</v>
      </c>
      <c r="B114" s="22" t="s">
        <v>1626</v>
      </c>
      <c r="C114" s="22" t="s">
        <v>203</v>
      </c>
      <c r="D114" s="22" t="s">
        <v>204</v>
      </c>
      <c r="K114" s="22" t="s">
        <v>1312</v>
      </c>
      <c r="L114" s="22" t="s">
        <v>634</v>
      </c>
      <c r="M114" s="180"/>
      <c r="S114" s="27" t="s">
        <v>529</v>
      </c>
      <c r="T114" s="28" t="s">
        <v>530</v>
      </c>
    </row>
    <row r="115" spans="1:20" ht="15" x14ac:dyDescent="0.25">
      <c r="A115" s="187">
        <v>30225</v>
      </c>
      <c r="B115" s="22" t="s">
        <v>1626</v>
      </c>
      <c r="C115" s="22" t="s">
        <v>205</v>
      </c>
      <c r="D115" s="22" t="s">
        <v>206</v>
      </c>
      <c r="K115" s="22" t="s">
        <v>1313</v>
      </c>
      <c r="L115" s="22" t="s">
        <v>635</v>
      </c>
      <c r="M115" s="180"/>
      <c r="S115" s="27" t="s">
        <v>531</v>
      </c>
      <c r="T115" s="28" t="s">
        <v>532</v>
      </c>
    </row>
    <row r="116" spans="1:20" ht="15" x14ac:dyDescent="0.25">
      <c r="A116" s="187">
        <v>30226</v>
      </c>
      <c r="B116" s="22" t="s">
        <v>1626</v>
      </c>
      <c r="C116" s="22" t="s">
        <v>207</v>
      </c>
      <c r="D116" s="22" t="s">
        <v>208</v>
      </c>
      <c r="K116" s="22" t="s">
        <v>1314</v>
      </c>
      <c r="L116" s="22" t="s">
        <v>1315</v>
      </c>
      <c r="M116" s="180"/>
      <c r="S116" s="27" t="s">
        <v>533</v>
      </c>
      <c r="T116" s="28" t="s">
        <v>534</v>
      </c>
    </row>
    <row r="117" spans="1:20" ht="15" x14ac:dyDescent="0.25">
      <c r="A117" s="187">
        <v>30227</v>
      </c>
      <c r="B117" s="22" t="s">
        <v>1626</v>
      </c>
      <c r="C117" s="22" t="s">
        <v>209</v>
      </c>
      <c r="D117" s="22" t="s">
        <v>210</v>
      </c>
      <c r="K117" s="22" t="s">
        <v>1316</v>
      </c>
      <c r="L117" s="22" t="s">
        <v>1126</v>
      </c>
      <c r="M117" s="180"/>
      <c r="S117" s="27" t="s">
        <v>535</v>
      </c>
      <c r="T117" s="28" t="s">
        <v>536</v>
      </c>
    </row>
    <row r="118" spans="1:20" ht="15" x14ac:dyDescent="0.25">
      <c r="A118" s="187">
        <v>30228</v>
      </c>
      <c r="B118" s="22" t="s">
        <v>1624</v>
      </c>
      <c r="C118" s="22" t="s">
        <v>211</v>
      </c>
      <c r="D118" s="22" t="s">
        <v>212</v>
      </c>
      <c r="K118" s="22" t="s">
        <v>1317</v>
      </c>
      <c r="L118" s="22" t="s">
        <v>1318</v>
      </c>
      <c r="M118" s="180"/>
      <c r="S118" s="27" t="s">
        <v>537</v>
      </c>
      <c r="T118" s="28" t="s">
        <v>538</v>
      </c>
    </row>
    <row r="119" spans="1:20" ht="15" x14ac:dyDescent="0.25">
      <c r="A119" s="187">
        <v>30229</v>
      </c>
      <c r="B119" s="22" t="s">
        <v>1624</v>
      </c>
      <c r="C119" s="22" t="s">
        <v>213</v>
      </c>
      <c r="D119" s="22" t="s">
        <v>214</v>
      </c>
      <c r="K119" s="22" t="s">
        <v>1319</v>
      </c>
      <c r="L119" s="22" t="s">
        <v>636</v>
      </c>
      <c r="M119" s="180"/>
      <c r="S119" s="27" t="s">
        <v>539</v>
      </c>
      <c r="T119" s="28" t="s">
        <v>540</v>
      </c>
    </row>
    <row r="120" spans="1:20" ht="15" x14ac:dyDescent="0.25">
      <c r="A120" s="187">
        <v>30232</v>
      </c>
      <c r="B120" s="22" t="s">
        <v>1626</v>
      </c>
      <c r="C120" s="22" t="s">
        <v>215</v>
      </c>
      <c r="D120" s="22" t="s">
        <v>216</v>
      </c>
      <c r="K120" s="22" t="s">
        <v>1320</v>
      </c>
      <c r="L120" s="22" t="s">
        <v>1321</v>
      </c>
      <c r="M120" s="180"/>
      <c r="S120" s="27" t="s">
        <v>541</v>
      </c>
      <c r="T120" s="28" t="s">
        <v>542</v>
      </c>
    </row>
    <row r="121" spans="1:20" ht="15" x14ac:dyDescent="0.25">
      <c r="A121" s="187">
        <v>30233</v>
      </c>
      <c r="B121" s="22" t="s">
        <v>1626</v>
      </c>
      <c r="C121" s="22" t="s">
        <v>217</v>
      </c>
      <c r="D121" s="22" t="s">
        <v>218</v>
      </c>
      <c r="K121" s="22" t="s">
        <v>1322</v>
      </c>
      <c r="L121" s="22" t="s">
        <v>637</v>
      </c>
      <c r="M121" s="180"/>
      <c r="S121" s="27" t="s">
        <v>543</v>
      </c>
      <c r="T121" s="28" t="s">
        <v>544</v>
      </c>
    </row>
    <row r="122" spans="1:20" ht="15" x14ac:dyDescent="0.25">
      <c r="A122" s="187">
        <v>30235</v>
      </c>
      <c r="B122" s="22" t="s">
        <v>1624</v>
      </c>
      <c r="C122" s="22" t="s">
        <v>219</v>
      </c>
      <c r="D122" s="22" t="s">
        <v>220</v>
      </c>
      <c r="K122" s="191" t="s">
        <v>1323</v>
      </c>
      <c r="L122" s="190" t="s">
        <v>638</v>
      </c>
      <c r="M122" s="180"/>
      <c r="S122" s="27" t="s">
        <v>545</v>
      </c>
      <c r="T122" s="28" t="s">
        <v>546</v>
      </c>
    </row>
    <row r="123" spans="1:20" ht="15" x14ac:dyDescent="0.25">
      <c r="A123" s="187">
        <v>30236</v>
      </c>
      <c r="B123" s="22" t="s">
        <v>1624</v>
      </c>
      <c r="C123" s="22" t="s">
        <v>221</v>
      </c>
      <c r="D123" s="22" t="s">
        <v>222</v>
      </c>
      <c r="K123" s="23" t="s">
        <v>1779</v>
      </c>
      <c r="L123" s="328" t="s">
        <v>1780</v>
      </c>
      <c r="M123" s="328"/>
      <c r="N123" s="328"/>
      <c r="O123" s="328"/>
      <c r="P123" s="328"/>
      <c r="Q123" s="328"/>
      <c r="S123" s="27" t="s">
        <v>547</v>
      </c>
      <c r="T123" s="28" t="s">
        <v>548</v>
      </c>
    </row>
    <row r="124" spans="1:20" ht="15" x14ac:dyDescent="0.25">
      <c r="A124" s="187">
        <v>30240</v>
      </c>
      <c r="B124" s="22" t="s">
        <v>1626</v>
      </c>
      <c r="C124" s="22" t="s">
        <v>1655</v>
      </c>
      <c r="D124" s="22" t="s">
        <v>223</v>
      </c>
      <c r="K124" s="191" t="s">
        <v>1952</v>
      </c>
      <c r="L124" s="190" t="s">
        <v>1953</v>
      </c>
      <c r="M124" s="180"/>
      <c r="S124" s="27" t="s">
        <v>549</v>
      </c>
      <c r="T124" s="28" t="s">
        <v>550</v>
      </c>
    </row>
    <row r="125" spans="1:20" ht="15" x14ac:dyDescent="0.25">
      <c r="A125" s="187">
        <v>30250</v>
      </c>
      <c r="B125" s="22" t="s">
        <v>1624</v>
      </c>
      <c r="C125" s="22" t="s">
        <v>1655</v>
      </c>
      <c r="D125" s="22" t="s">
        <v>224</v>
      </c>
      <c r="K125" s="191" t="s">
        <v>2019</v>
      </c>
      <c r="L125" s="190" t="s">
        <v>2020</v>
      </c>
      <c r="M125" s="180"/>
      <c r="S125" s="27" t="s">
        <v>551</v>
      </c>
      <c r="T125" s="28" t="s">
        <v>552</v>
      </c>
    </row>
    <row r="126" spans="1:20" ht="15" x14ac:dyDescent="0.25">
      <c r="A126" s="187">
        <v>40010</v>
      </c>
      <c r="B126" s="22" t="s">
        <v>1629</v>
      </c>
      <c r="C126" s="22" t="s">
        <v>1655</v>
      </c>
      <c r="D126" s="22" t="s">
        <v>225</v>
      </c>
      <c r="M126" s="180"/>
      <c r="S126" s="27" t="s">
        <v>553</v>
      </c>
      <c r="T126" s="28" t="s">
        <v>554</v>
      </c>
    </row>
    <row r="127" spans="1:20" ht="15" x14ac:dyDescent="0.25">
      <c r="A127" s="187">
        <v>40100</v>
      </c>
      <c r="B127" s="22" t="s">
        <v>1630</v>
      </c>
      <c r="C127" s="22" t="s">
        <v>1655</v>
      </c>
      <c r="D127" s="22" t="s">
        <v>226</v>
      </c>
      <c r="M127" s="180"/>
      <c r="S127" s="27" t="s">
        <v>555</v>
      </c>
      <c r="T127" s="28" t="s">
        <v>556</v>
      </c>
    </row>
    <row r="128" spans="1:20" ht="15" x14ac:dyDescent="0.25">
      <c r="A128" s="187">
        <v>40400</v>
      </c>
      <c r="B128" s="22" t="s">
        <v>1631</v>
      </c>
      <c r="C128" s="22" t="s">
        <v>1655</v>
      </c>
      <c r="D128" s="22" t="s">
        <v>227</v>
      </c>
      <c r="M128" s="180"/>
      <c r="S128" s="27" t="s">
        <v>557</v>
      </c>
      <c r="T128" s="28" t="s">
        <v>558</v>
      </c>
    </row>
    <row r="129" spans="1:20" ht="15" x14ac:dyDescent="0.25">
      <c r="A129" s="187">
        <v>40500</v>
      </c>
      <c r="B129" s="22" t="s">
        <v>1632</v>
      </c>
      <c r="C129" s="22" t="s">
        <v>1655</v>
      </c>
      <c r="D129" s="22" t="s">
        <v>228</v>
      </c>
      <c r="M129" s="180"/>
      <c r="S129" s="27" t="s">
        <v>559</v>
      </c>
      <c r="T129" s="28" t="s">
        <v>560</v>
      </c>
    </row>
    <row r="130" spans="1:20" ht="15" x14ac:dyDescent="0.25">
      <c r="A130" s="187">
        <v>40600</v>
      </c>
      <c r="B130" s="22" t="s">
        <v>1633</v>
      </c>
      <c r="C130" s="22" t="s">
        <v>1655</v>
      </c>
      <c r="D130" s="22" t="s">
        <v>229</v>
      </c>
      <c r="S130" s="27" t="s">
        <v>561</v>
      </c>
      <c r="T130" s="28" t="s">
        <v>562</v>
      </c>
    </row>
    <row r="131" spans="1:20" ht="15" x14ac:dyDescent="0.25">
      <c r="A131" s="187">
        <v>40700</v>
      </c>
      <c r="B131" s="22" t="s">
        <v>1634</v>
      </c>
      <c r="C131" s="22" t="s">
        <v>1655</v>
      </c>
      <c r="D131" s="22" t="s">
        <v>230</v>
      </c>
      <c r="S131" s="29" t="s">
        <v>563</v>
      </c>
      <c r="T131" s="28" t="s">
        <v>564</v>
      </c>
    </row>
    <row r="132" spans="1:20" ht="15" x14ac:dyDescent="0.25">
      <c r="A132" s="187">
        <v>40800</v>
      </c>
      <c r="B132" s="22" t="s">
        <v>1635</v>
      </c>
      <c r="C132" s="22" t="s">
        <v>1655</v>
      </c>
      <c r="D132" s="22" t="s">
        <v>231</v>
      </c>
      <c r="S132" s="27" t="s">
        <v>565</v>
      </c>
      <c r="T132" s="28" t="s">
        <v>566</v>
      </c>
    </row>
    <row r="133" spans="1:20" ht="15" x14ac:dyDescent="0.25">
      <c r="A133" s="187">
        <v>41000</v>
      </c>
      <c r="B133" s="22" t="s">
        <v>1636</v>
      </c>
      <c r="C133" s="22" t="s">
        <v>1655</v>
      </c>
      <c r="D133" s="22" t="s">
        <v>232</v>
      </c>
      <c r="S133" s="27" t="s">
        <v>567</v>
      </c>
      <c r="T133" s="28" t="s">
        <v>568</v>
      </c>
    </row>
    <row r="134" spans="1:20" ht="15" x14ac:dyDescent="0.25">
      <c r="A134" s="187">
        <v>41100</v>
      </c>
      <c r="B134" s="22" t="s">
        <v>1637</v>
      </c>
      <c r="C134" s="22" t="s">
        <v>1655</v>
      </c>
      <c r="D134" s="22" t="s">
        <v>233</v>
      </c>
      <c r="S134" s="27" t="s">
        <v>569</v>
      </c>
      <c r="T134" s="28" t="s">
        <v>570</v>
      </c>
    </row>
    <row r="135" spans="1:20" ht="15" x14ac:dyDescent="0.25">
      <c r="A135" s="187">
        <v>41102</v>
      </c>
      <c r="B135" s="22" t="s">
        <v>1638</v>
      </c>
      <c r="C135" s="22" t="s">
        <v>1670</v>
      </c>
      <c r="D135" s="22" t="s">
        <v>234</v>
      </c>
      <c r="S135" s="27" t="s">
        <v>571</v>
      </c>
      <c r="T135" s="28" t="s">
        <v>572</v>
      </c>
    </row>
    <row r="136" spans="1:20" ht="15" x14ac:dyDescent="0.25">
      <c r="A136" s="187">
        <v>41103</v>
      </c>
      <c r="B136" s="22" t="s">
        <v>1638</v>
      </c>
      <c r="C136" s="22" t="s">
        <v>1671</v>
      </c>
      <c r="D136" s="22" t="s">
        <v>235</v>
      </c>
      <c r="S136" s="27" t="s">
        <v>573</v>
      </c>
      <c r="T136" s="28" t="s">
        <v>574</v>
      </c>
    </row>
    <row r="137" spans="1:20" ht="15" x14ac:dyDescent="0.25">
      <c r="A137" s="187">
        <v>41104</v>
      </c>
      <c r="B137" s="22" t="s">
        <v>1638</v>
      </c>
      <c r="C137" s="22" t="s">
        <v>1672</v>
      </c>
      <c r="D137" s="22" t="s">
        <v>236</v>
      </c>
      <c r="S137" s="27" t="s">
        <v>575</v>
      </c>
      <c r="T137" s="28" t="s">
        <v>576</v>
      </c>
    </row>
    <row r="138" spans="1:20" ht="15" x14ac:dyDescent="0.25">
      <c r="A138" s="187">
        <v>41105</v>
      </c>
      <c r="B138" s="22" t="s">
        <v>1638</v>
      </c>
      <c r="C138" s="22" t="s">
        <v>1673</v>
      </c>
      <c r="D138" s="22" t="s">
        <v>1269</v>
      </c>
      <c r="S138" s="29" t="s">
        <v>577</v>
      </c>
      <c r="T138" s="28" t="s">
        <v>578</v>
      </c>
    </row>
    <row r="139" spans="1:20" ht="15" x14ac:dyDescent="0.25">
      <c r="A139" s="187">
        <v>41106</v>
      </c>
      <c r="B139" s="22" t="s">
        <v>1638</v>
      </c>
      <c r="C139" s="22" t="s">
        <v>1674</v>
      </c>
      <c r="D139" s="22" t="s">
        <v>237</v>
      </c>
      <c r="S139" s="27" t="s">
        <v>579</v>
      </c>
      <c r="T139" s="28" t="s">
        <v>580</v>
      </c>
    </row>
    <row r="140" spans="1:20" ht="15" x14ac:dyDescent="0.25">
      <c r="A140" s="187">
        <v>41107</v>
      </c>
      <c r="B140" s="22" t="s">
        <v>1638</v>
      </c>
      <c r="C140" s="22" t="s">
        <v>1675</v>
      </c>
      <c r="D140" s="22" t="s">
        <v>238</v>
      </c>
      <c r="S140" s="27" t="s">
        <v>581</v>
      </c>
      <c r="T140" s="28" t="s">
        <v>582</v>
      </c>
    </row>
    <row r="141" spans="1:20" ht="15" x14ac:dyDescent="0.25">
      <c r="A141" s="187">
        <v>41108</v>
      </c>
      <c r="B141" s="22" t="s">
        <v>1638</v>
      </c>
      <c r="C141" s="22" t="s">
        <v>1676</v>
      </c>
      <c r="D141" s="22" t="s">
        <v>239</v>
      </c>
      <c r="S141" s="27" t="s">
        <v>583</v>
      </c>
      <c r="T141" s="28" t="s">
        <v>584</v>
      </c>
    </row>
    <row r="142" spans="1:20" ht="15" x14ac:dyDescent="0.25">
      <c r="A142" s="187">
        <v>41109</v>
      </c>
      <c r="B142" s="22" t="s">
        <v>1638</v>
      </c>
      <c r="C142" s="22" t="s">
        <v>1677</v>
      </c>
      <c r="D142" s="22" t="s">
        <v>240</v>
      </c>
      <c r="S142" s="27" t="s">
        <v>585</v>
      </c>
      <c r="T142" s="28" t="s">
        <v>586</v>
      </c>
    </row>
    <row r="143" spans="1:20" ht="15" x14ac:dyDescent="0.25">
      <c r="A143" s="187">
        <v>41110</v>
      </c>
      <c r="B143" s="22" t="s">
        <v>1638</v>
      </c>
      <c r="C143" s="22" t="s">
        <v>1678</v>
      </c>
      <c r="D143" s="22" t="s">
        <v>241</v>
      </c>
      <c r="S143" s="27" t="s">
        <v>587</v>
      </c>
      <c r="T143" s="28" t="s">
        <v>588</v>
      </c>
    </row>
    <row r="144" spans="1:20" ht="15" x14ac:dyDescent="0.25">
      <c r="A144" s="187">
        <v>41111</v>
      </c>
      <c r="B144" s="22" t="s">
        <v>1638</v>
      </c>
      <c r="C144" s="22" t="s">
        <v>1679</v>
      </c>
      <c r="D144" s="22" t="s">
        <v>242</v>
      </c>
      <c r="S144" s="27" t="s">
        <v>589</v>
      </c>
      <c r="T144" s="28" t="s">
        <v>590</v>
      </c>
    </row>
    <row r="145" spans="1:20" ht="15" x14ac:dyDescent="0.25">
      <c r="A145" s="187">
        <v>41112</v>
      </c>
      <c r="B145" s="22" t="s">
        <v>1638</v>
      </c>
      <c r="C145" s="22" t="s">
        <v>1680</v>
      </c>
      <c r="D145" s="22" t="s">
        <v>243</v>
      </c>
      <c r="S145" s="27" t="s">
        <v>591</v>
      </c>
      <c r="T145" s="28" t="s">
        <v>592</v>
      </c>
    </row>
    <row r="146" spans="1:20" ht="15" x14ac:dyDescent="0.25">
      <c r="A146" s="187">
        <v>41113</v>
      </c>
      <c r="B146" s="22" t="s">
        <v>1638</v>
      </c>
      <c r="C146" s="22" t="s">
        <v>1681</v>
      </c>
      <c r="D146" s="22" t="s">
        <v>244</v>
      </c>
      <c r="S146" s="27" t="s">
        <v>593</v>
      </c>
      <c r="T146" s="28" t="s">
        <v>594</v>
      </c>
    </row>
    <row r="147" spans="1:20" ht="15" x14ac:dyDescent="0.25">
      <c r="A147" s="187">
        <v>41114</v>
      </c>
      <c r="B147" s="22" t="s">
        <v>1638</v>
      </c>
      <c r="C147" s="22" t="s">
        <v>1682</v>
      </c>
      <c r="D147" s="22" t="s">
        <v>245</v>
      </c>
      <c r="S147" s="27" t="s">
        <v>595</v>
      </c>
      <c r="T147" s="28" t="s">
        <v>596</v>
      </c>
    </row>
    <row r="148" spans="1:20" ht="15" x14ac:dyDescent="0.25">
      <c r="A148" s="187">
        <v>41115</v>
      </c>
      <c r="B148" s="22" t="s">
        <v>1638</v>
      </c>
      <c r="C148" s="22" t="s">
        <v>1683</v>
      </c>
      <c r="D148" s="22" t="s">
        <v>246</v>
      </c>
      <c r="S148" s="27" t="s">
        <v>597</v>
      </c>
      <c r="T148" s="28" t="s">
        <v>598</v>
      </c>
    </row>
    <row r="149" spans="1:20" ht="15" x14ac:dyDescent="0.25">
      <c r="A149" s="187">
        <v>41116</v>
      </c>
      <c r="B149" s="22" t="s">
        <v>1638</v>
      </c>
      <c r="C149" s="22" t="s">
        <v>1684</v>
      </c>
      <c r="D149" s="22" t="s">
        <v>247</v>
      </c>
      <c r="S149" s="27" t="s">
        <v>599</v>
      </c>
      <c r="T149" s="28" t="s">
        <v>600</v>
      </c>
    </row>
    <row r="150" spans="1:20" ht="15" x14ac:dyDescent="0.25">
      <c r="A150" s="187">
        <v>41117</v>
      </c>
      <c r="B150" s="22" t="s">
        <v>1638</v>
      </c>
      <c r="C150" s="22" t="s">
        <v>1685</v>
      </c>
      <c r="D150" s="22" t="s">
        <v>248</v>
      </c>
      <c r="S150" s="27" t="s">
        <v>601</v>
      </c>
      <c r="T150" s="28" t="s">
        <v>602</v>
      </c>
    </row>
    <row r="151" spans="1:20" ht="15" x14ac:dyDescent="0.25">
      <c r="A151" s="187">
        <v>41118</v>
      </c>
      <c r="B151" s="22" t="s">
        <v>1638</v>
      </c>
      <c r="C151" s="22" t="s">
        <v>1686</v>
      </c>
      <c r="D151" s="22" t="s">
        <v>249</v>
      </c>
      <c r="S151" s="27" t="s">
        <v>603</v>
      </c>
      <c r="T151" s="28" t="s">
        <v>604</v>
      </c>
    </row>
    <row r="152" spans="1:20" ht="15" x14ac:dyDescent="0.25">
      <c r="A152" s="187">
        <v>41119</v>
      </c>
      <c r="B152" s="22" t="s">
        <v>1638</v>
      </c>
      <c r="C152" s="22" t="s">
        <v>1687</v>
      </c>
      <c r="D152" s="22" t="s">
        <v>250</v>
      </c>
      <c r="S152" s="30" t="s">
        <v>605</v>
      </c>
      <c r="T152" s="31" t="s">
        <v>606</v>
      </c>
    </row>
    <row r="153" spans="1:20" ht="15.75" thickBot="1" x14ac:dyDescent="0.3">
      <c r="A153" s="187">
        <v>41120</v>
      </c>
      <c r="B153" s="22" t="s">
        <v>1638</v>
      </c>
      <c r="C153" s="22" t="s">
        <v>1688</v>
      </c>
      <c r="D153" s="22" t="s">
        <v>251</v>
      </c>
    </row>
    <row r="154" spans="1:20" ht="15.75" thickBot="1" x14ac:dyDescent="0.3">
      <c r="A154" s="187">
        <v>41121</v>
      </c>
      <c r="B154" s="22" t="s">
        <v>1638</v>
      </c>
      <c r="C154" s="22" t="s">
        <v>1689</v>
      </c>
      <c r="D154" s="22" t="s">
        <v>252</v>
      </c>
      <c r="I154" s="24"/>
      <c r="J154" s="32"/>
    </row>
    <row r="155" spans="1:20" ht="15" x14ac:dyDescent="0.25">
      <c r="A155" s="187">
        <v>41122</v>
      </c>
      <c r="B155" s="22" t="s">
        <v>1638</v>
      </c>
      <c r="C155" s="22" t="s">
        <v>1690</v>
      </c>
      <c r="D155" s="22" t="s">
        <v>253</v>
      </c>
    </row>
    <row r="156" spans="1:20" ht="15" x14ac:dyDescent="0.25">
      <c r="A156" s="187">
        <v>41123</v>
      </c>
      <c r="B156" s="22" t="s">
        <v>1638</v>
      </c>
      <c r="C156" s="22" t="s">
        <v>1691</v>
      </c>
      <c r="D156" s="22" t="s">
        <v>254</v>
      </c>
    </row>
    <row r="157" spans="1:20" ht="15" x14ac:dyDescent="0.25">
      <c r="A157" s="187">
        <v>41124</v>
      </c>
      <c r="B157" s="22" t="s">
        <v>1638</v>
      </c>
      <c r="C157" s="22" t="s">
        <v>1692</v>
      </c>
      <c r="D157" s="22" t="s">
        <v>255</v>
      </c>
    </row>
    <row r="158" spans="1:20" ht="15" x14ac:dyDescent="0.25">
      <c r="A158" s="187">
        <v>41125</v>
      </c>
      <c r="B158" s="22" t="s">
        <v>1638</v>
      </c>
      <c r="C158" s="22" t="s">
        <v>1693</v>
      </c>
      <c r="D158" s="22" t="s">
        <v>256</v>
      </c>
    </row>
    <row r="159" spans="1:20" ht="15" x14ac:dyDescent="0.25">
      <c r="A159" s="187">
        <v>41126</v>
      </c>
      <c r="B159" s="22" t="s">
        <v>1638</v>
      </c>
      <c r="C159" s="22" t="s">
        <v>1694</v>
      </c>
      <c r="D159" s="22" t="s">
        <v>257</v>
      </c>
    </row>
    <row r="160" spans="1:20" ht="15" x14ac:dyDescent="0.25">
      <c r="A160" s="187">
        <v>41127</v>
      </c>
      <c r="B160" s="22" t="s">
        <v>1638</v>
      </c>
      <c r="C160" s="22" t="s">
        <v>1695</v>
      </c>
      <c r="D160" s="22" t="s">
        <v>258</v>
      </c>
    </row>
    <row r="161" spans="1:4" ht="15" x14ac:dyDescent="0.25">
      <c r="A161" s="187">
        <v>41128</v>
      </c>
      <c r="B161" s="22" t="s">
        <v>1638</v>
      </c>
      <c r="C161" s="22" t="s">
        <v>1696</v>
      </c>
      <c r="D161" s="22" t="s">
        <v>259</v>
      </c>
    </row>
    <row r="162" spans="1:4" ht="15" x14ac:dyDescent="0.25">
      <c r="A162" s="187">
        <v>41129</v>
      </c>
      <c r="B162" s="22" t="s">
        <v>1638</v>
      </c>
      <c r="C162" s="22" t="s">
        <v>1697</v>
      </c>
      <c r="D162" s="22" t="s">
        <v>260</v>
      </c>
    </row>
    <row r="163" spans="1:4" ht="15" x14ac:dyDescent="0.25">
      <c r="A163" s="187">
        <v>41130</v>
      </c>
      <c r="B163" s="22" t="s">
        <v>1638</v>
      </c>
      <c r="C163" s="22" t="s">
        <v>1698</v>
      </c>
      <c r="D163" s="22" t="s">
        <v>261</v>
      </c>
    </row>
    <row r="164" spans="1:4" ht="15" x14ac:dyDescent="0.25">
      <c r="A164" s="187">
        <v>41140</v>
      </c>
      <c r="B164" s="22" t="s">
        <v>1639</v>
      </c>
      <c r="C164" s="22" t="s">
        <v>1655</v>
      </c>
      <c r="D164" s="22" t="s">
        <v>1711</v>
      </c>
    </row>
    <row r="165" spans="1:4" ht="15" x14ac:dyDescent="0.25">
      <c r="A165" s="187">
        <v>41200</v>
      </c>
      <c r="B165" s="22" t="s">
        <v>1640</v>
      </c>
      <c r="C165" s="22" t="s">
        <v>1655</v>
      </c>
      <c r="D165" s="22" t="s">
        <v>1949</v>
      </c>
    </row>
    <row r="166" spans="1:4" ht="15" x14ac:dyDescent="0.25">
      <c r="A166" s="187">
        <v>41210</v>
      </c>
      <c r="B166" s="22" t="s">
        <v>1641</v>
      </c>
      <c r="C166" s="22" t="s">
        <v>1655</v>
      </c>
      <c r="D166" s="22" t="s">
        <v>262</v>
      </c>
    </row>
    <row r="167" spans="1:4" ht="15" x14ac:dyDescent="0.25">
      <c r="A167" s="187">
        <v>41300</v>
      </c>
      <c r="B167" s="22" t="s">
        <v>1642</v>
      </c>
      <c r="C167" s="22" t="s">
        <v>1655</v>
      </c>
      <c r="D167" s="22" t="s">
        <v>263</v>
      </c>
    </row>
    <row r="168" spans="1:4" ht="15" x14ac:dyDescent="0.25">
      <c r="A168" s="187">
        <v>41301</v>
      </c>
      <c r="B168" s="22" t="s">
        <v>1642</v>
      </c>
      <c r="C168" s="22" t="s">
        <v>1699</v>
      </c>
      <c r="D168" s="22" t="s">
        <v>265</v>
      </c>
    </row>
    <row r="169" spans="1:4" ht="15" x14ac:dyDescent="0.25">
      <c r="A169" s="187">
        <v>42300</v>
      </c>
      <c r="B169" s="22" t="s">
        <v>1643</v>
      </c>
      <c r="C169" s="22" t="s">
        <v>1655</v>
      </c>
      <c r="D169" s="22" t="s">
        <v>267</v>
      </c>
    </row>
    <row r="170" spans="1:4" ht="15" x14ac:dyDescent="0.25">
      <c r="A170" s="187">
        <v>42400</v>
      </c>
      <c r="B170" s="22" t="s">
        <v>1601</v>
      </c>
      <c r="C170" s="22" t="s">
        <v>266</v>
      </c>
      <c r="D170" s="22" t="s">
        <v>269</v>
      </c>
    </row>
    <row r="171" spans="1:4" ht="15" x14ac:dyDescent="0.25">
      <c r="A171" s="187">
        <v>42600</v>
      </c>
      <c r="B171" s="22" t="s">
        <v>1644</v>
      </c>
      <c r="C171" s="22" t="s">
        <v>1655</v>
      </c>
      <c r="D171" s="22" t="s">
        <v>270</v>
      </c>
    </row>
    <row r="172" spans="1:4" ht="15" x14ac:dyDescent="0.25">
      <c r="A172" s="187">
        <v>42700</v>
      </c>
      <c r="B172" s="22" t="s">
        <v>1645</v>
      </c>
      <c r="C172" s="22" t="s">
        <v>1655</v>
      </c>
      <c r="D172" s="22" t="s">
        <v>271</v>
      </c>
    </row>
    <row r="173" spans="1:4" ht="15" x14ac:dyDescent="0.25">
      <c r="A173" s="187">
        <v>42800</v>
      </c>
      <c r="B173" s="22" t="s">
        <v>1646</v>
      </c>
      <c r="C173" s="22" t="s">
        <v>1655</v>
      </c>
      <c r="D173" s="22" t="s">
        <v>272</v>
      </c>
    </row>
    <row r="174" spans="1:4" ht="15" x14ac:dyDescent="0.25">
      <c r="A174" s="187">
        <v>43200</v>
      </c>
      <c r="B174" s="22" t="s">
        <v>1647</v>
      </c>
      <c r="C174" s="22" t="s">
        <v>1655</v>
      </c>
      <c r="D174" s="200" t="s">
        <v>2035</v>
      </c>
    </row>
    <row r="175" spans="1:4" ht="15" x14ac:dyDescent="0.25">
      <c r="A175" s="187">
        <v>43300</v>
      </c>
      <c r="B175" s="22" t="s">
        <v>1648</v>
      </c>
      <c r="C175" s="22" t="s">
        <v>1655</v>
      </c>
      <c r="D175" s="22" t="s">
        <v>273</v>
      </c>
    </row>
    <row r="176" spans="1:4" ht="15" x14ac:dyDescent="0.25">
      <c r="A176" s="187">
        <v>43400</v>
      </c>
      <c r="B176" s="22" t="s">
        <v>1649</v>
      </c>
      <c r="C176" s="22" t="s">
        <v>1655</v>
      </c>
      <c r="D176" s="22" t="s">
        <v>274</v>
      </c>
    </row>
    <row r="177" spans="1:4" ht="15" x14ac:dyDescent="0.25">
      <c r="A177" s="187">
        <v>43500</v>
      </c>
      <c r="B177" s="22" t="s">
        <v>1650</v>
      </c>
      <c r="C177" s="22" t="s">
        <v>1655</v>
      </c>
      <c r="D177" s="22" t="s">
        <v>275</v>
      </c>
    </row>
    <row r="178" spans="1:4" ht="15" x14ac:dyDescent="0.25">
      <c r="A178" s="187">
        <v>50006</v>
      </c>
      <c r="B178" s="22" t="s">
        <v>1608</v>
      </c>
      <c r="C178" s="22" t="s">
        <v>1700</v>
      </c>
      <c r="D178" s="22" t="s">
        <v>277</v>
      </c>
    </row>
    <row r="179" spans="1:4" ht="15" x14ac:dyDescent="0.25">
      <c r="A179" s="187">
        <v>50010</v>
      </c>
      <c r="B179" s="22" t="s">
        <v>1610</v>
      </c>
      <c r="C179" s="22" t="s">
        <v>316</v>
      </c>
      <c r="D179" s="22" t="s">
        <v>279</v>
      </c>
    </row>
    <row r="180" spans="1:4" ht="15" x14ac:dyDescent="0.25">
      <c r="A180" s="187">
        <v>50011</v>
      </c>
      <c r="B180" s="22" t="s">
        <v>1651</v>
      </c>
      <c r="C180" s="22" t="s">
        <v>1655</v>
      </c>
      <c r="D180" s="22" t="s">
        <v>280</v>
      </c>
    </row>
    <row r="181" spans="1:4" ht="15" x14ac:dyDescent="0.25">
      <c r="A181" s="187">
        <v>50021</v>
      </c>
      <c r="B181" s="22" t="s">
        <v>1610</v>
      </c>
      <c r="C181" s="22" t="s">
        <v>1701</v>
      </c>
      <c r="D181" s="22" t="s">
        <v>282</v>
      </c>
    </row>
    <row r="182" spans="1:4" ht="15" x14ac:dyDescent="0.25">
      <c r="A182" s="187">
        <v>50023</v>
      </c>
      <c r="B182" s="22" t="s">
        <v>1610</v>
      </c>
      <c r="C182" s="22" t="s">
        <v>1702</v>
      </c>
      <c r="D182" s="22" t="s">
        <v>283</v>
      </c>
    </row>
    <row r="183" spans="1:4" ht="15" x14ac:dyDescent="0.25">
      <c r="A183" s="187">
        <v>50025</v>
      </c>
      <c r="B183" s="22" t="s">
        <v>1612</v>
      </c>
      <c r="C183" s="22" t="s">
        <v>264</v>
      </c>
      <c r="D183" s="22" t="s">
        <v>285</v>
      </c>
    </row>
    <row r="184" spans="1:4" ht="15" x14ac:dyDescent="0.25">
      <c r="A184" s="187">
        <v>50031</v>
      </c>
      <c r="B184" s="22" t="s">
        <v>1605</v>
      </c>
      <c r="C184" s="22" t="s">
        <v>286</v>
      </c>
      <c r="D184" s="22" t="s">
        <v>287</v>
      </c>
    </row>
    <row r="185" spans="1:4" ht="15" x14ac:dyDescent="0.25">
      <c r="A185" s="187">
        <v>50037</v>
      </c>
      <c r="B185" s="22" t="s">
        <v>1604</v>
      </c>
      <c r="C185" s="22" t="s">
        <v>1270</v>
      </c>
      <c r="D185" s="22" t="s">
        <v>1271</v>
      </c>
    </row>
    <row r="186" spans="1:4" ht="15" x14ac:dyDescent="0.25">
      <c r="A186" s="187">
        <v>50038</v>
      </c>
      <c r="B186" s="22" t="s">
        <v>1610</v>
      </c>
      <c r="C186" s="22" t="s">
        <v>1703</v>
      </c>
      <c r="D186" s="22" t="s">
        <v>292</v>
      </c>
    </row>
    <row r="187" spans="1:4" ht="15" x14ac:dyDescent="0.25">
      <c r="A187" s="187">
        <v>50043</v>
      </c>
      <c r="B187" s="22" t="s">
        <v>1652</v>
      </c>
      <c r="C187" s="22" t="s">
        <v>175</v>
      </c>
      <c r="D187" s="22" t="s">
        <v>311</v>
      </c>
    </row>
    <row r="188" spans="1:4" ht="15" x14ac:dyDescent="0.25">
      <c r="A188" s="187">
        <v>50044</v>
      </c>
      <c r="B188" s="22" t="s">
        <v>1613</v>
      </c>
      <c r="C188" s="22" t="s">
        <v>134</v>
      </c>
      <c r="D188" s="22" t="s">
        <v>294</v>
      </c>
    </row>
    <row r="189" spans="1:4" ht="15" x14ac:dyDescent="0.25">
      <c r="A189" s="187">
        <v>50045</v>
      </c>
      <c r="B189" s="22" t="s">
        <v>1617</v>
      </c>
      <c r="C189" s="22" t="s">
        <v>152</v>
      </c>
      <c r="D189" s="22" t="s">
        <v>289</v>
      </c>
    </row>
    <row r="190" spans="1:4" ht="15" x14ac:dyDescent="0.25">
      <c r="A190" s="187">
        <v>50046</v>
      </c>
      <c r="B190" s="22" t="s">
        <v>1617</v>
      </c>
      <c r="C190" s="22" t="s">
        <v>160</v>
      </c>
      <c r="D190" s="22" t="s">
        <v>290</v>
      </c>
    </row>
    <row r="191" spans="1:4" ht="15" x14ac:dyDescent="0.25">
      <c r="A191" s="187">
        <v>50047</v>
      </c>
      <c r="B191" s="22" t="s">
        <v>1617</v>
      </c>
      <c r="C191" s="22" t="s">
        <v>164</v>
      </c>
      <c r="D191" s="22" t="s">
        <v>291</v>
      </c>
    </row>
    <row r="192" spans="1:4" ht="15" x14ac:dyDescent="0.25">
      <c r="A192" s="187">
        <v>50048</v>
      </c>
      <c r="B192" s="22" t="s">
        <v>1617</v>
      </c>
      <c r="C192" s="22" t="s">
        <v>1704</v>
      </c>
      <c r="D192" s="22" t="s">
        <v>295</v>
      </c>
    </row>
    <row r="193" spans="1:4" ht="15" x14ac:dyDescent="0.25">
      <c r="A193" s="187">
        <v>50049</v>
      </c>
      <c r="B193" s="22" t="s">
        <v>1615</v>
      </c>
      <c r="C193" s="22" t="s">
        <v>278</v>
      </c>
      <c r="D193" s="22" t="s">
        <v>1272</v>
      </c>
    </row>
    <row r="194" spans="1:4" ht="15" x14ac:dyDescent="0.25">
      <c r="A194" s="187">
        <v>50050</v>
      </c>
      <c r="B194" s="22" t="s">
        <v>1613</v>
      </c>
      <c r="C194" s="22" t="s">
        <v>136</v>
      </c>
      <c r="D194" s="22" t="s">
        <v>298</v>
      </c>
    </row>
    <row r="195" spans="1:4" ht="15" x14ac:dyDescent="0.25">
      <c r="A195" s="187">
        <v>50051</v>
      </c>
      <c r="B195" s="22" t="s">
        <v>1616</v>
      </c>
      <c r="C195" s="22" t="s">
        <v>1705</v>
      </c>
      <c r="D195" s="22" t="s">
        <v>317</v>
      </c>
    </row>
    <row r="196" spans="1:4" ht="15" x14ac:dyDescent="0.25">
      <c r="A196" s="187">
        <v>50052</v>
      </c>
      <c r="B196" s="22" t="s">
        <v>1608</v>
      </c>
      <c r="C196" s="22" t="s">
        <v>1706</v>
      </c>
      <c r="D196" s="22" t="s">
        <v>318</v>
      </c>
    </row>
    <row r="197" spans="1:4" ht="15" x14ac:dyDescent="0.25">
      <c r="A197" s="187">
        <v>50053</v>
      </c>
      <c r="B197" s="22" t="s">
        <v>1652</v>
      </c>
      <c r="C197" s="22" t="s">
        <v>293</v>
      </c>
      <c r="D197" s="22" t="s">
        <v>1101</v>
      </c>
    </row>
    <row r="198" spans="1:4" ht="15" x14ac:dyDescent="0.25">
      <c r="A198" s="187">
        <v>50054</v>
      </c>
      <c r="B198" s="22" t="s">
        <v>1652</v>
      </c>
      <c r="C198" s="22" t="s">
        <v>297</v>
      </c>
      <c r="D198" s="22" t="s">
        <v>1102</v>
      </c>
    </row>
    <row r="199" spans="1:4" ht="15" x14ac:dyDescent="0.25">
      <c r="A199" s="187">
        <v>50055</v>
      </c>
      <c r="B199" s="22" t="s">
        <v>1652</v>
      </c>
      <c r="C199" s="22" t="s">
        <v>1707</v>
      </c>
      <c r="D199" s="22" t="s">
        <v>1273</v>
      </c>
    </row>
    <row r="200" spans="1:4" ht="15" x14ac:dyDescent="0.25">
      <c r="A200" s="187">
        <v>50057</v>
      </c>
      <c r="B200" s="22" t="s">
        <v>1618</v>
      </c>
      <c r="C200" s="22" t="s">
        <v>276</v>
      </c>
      <c r="D200" s="22" t="s">
        <v>1274</v>
      </c>
    </row>
    <row r="201" spans="1:4" ht="15" x14ac:dyDescent="0.25">
      <c r="A201" s="187">
        <v>61029</v>
      </c>
      <c r="B201" s="22" t="s">
        <v>1601</v>
      </c>
      <c r="C201" s="22" t="s">
        <v>89</v>
      </c>
      <c r="D201" s="22" t="s">
        <v>300</v>
      </c>
    </row>
    <row r="202" spans="1:4" ht="15" x14ac:dyDescent="0.25">
      <c r="A202" s="187">
        <v>61030</v>
      </c>
      <c r="B202" s="22" t="s">
        <v>1653</v>
      </c>
      <c r="C202" s="22" t="s">
        <v>1655</v>
      </c>
      <c r="D202" s="22" t="s">
        <v>301</v>
      </c>
    </row>
    <row r="203" spans="1:4" ht="15" x14ac:dyDescent="0.25">
      <c r="A203" s="187">
        <v>61031</v>
      </c>
      <c r="B203" s="22" t="s">
        <v>1653</v>
      </c>
      <c r="C203" s="22" t="s">
        <v>302</v>
      </c>
      <c r="D203" s="22" t="s">
        <v>303</v>
      </c>
    </row>
    <row r="204" spans="1:4" ht="15" x14ac:dyDescent="0.25">
      <c r="A204" s="187">
        <v>61032</v>
      </c>
      <c r="B204" s="22" t="s">
        <v>1653</v>
      </c>
      <c r="C204" s="22" t="s">
        <v>100</v>
      </c>
      <c r="D204" s="22" t="s">
        <v>1275</v>
      </c>
    </row>
    <row r="205" spans="1:4" ht="15" x14ac:dyDescent="0.25">
      <c r="A205" s="187">
        <v>61040</v>
      </c>
      <c r="B205" s="22" t="s">
        <v>1652</v>
      </c>
      <c r="C205" s="22" t="s">
        <v>1655</v>
      </c>
      <c r="D205" s="22" t="s">
        <v>304</v>
      </c>
    </row>
    <row r="206" spans="1:4" ht="15" x14ac:dyDescent="0.25">
      <c r="A206" s="188">
        <v>64040</v>
      </c>
      <c r="B206" s="22" t="s">
        <v>1654</v>
      </c>
      <c r="C206" s="22" t="s">
        <v>1655</v>
      </c>
      <c r="D206" s="22" t="s">
        <v>305</v>
      </c>
    </row>
    <row r="207" spans="1:4" ht="15" x14ac:dyDescent="0.25">
      <c r="A207" s="188">
        <v>66427</v>
      </c>
      <c r="B207" s="184" t="s">
        <v>1778</v>
      </c>
      <c r="C207" s="184" t="s">
        <v>1655</v>
      </c>
      <c r="D207" s="22" t="s">
        <v>1783</v>
      </c>
    </row>
    <row r="208" spans="1:4" x14ac:dyDescent="0.2">
      <c r="A208" s="22">
        <v>14870</v>
      </c>
      <c r="B208" s="196" t="s">
        <v>1943</v>
      </c>
      <c r="C208" s="196" t="s">
        <v>1655</v>
      </c>
      <c r="D208" s="185" t="s">
        <v>1944</v>
      </c>
    </row>
    <row r="209" spans="1:4" x14ac:dyDescent="0.2">
      <c r="A209" s="22">
        <v>13410</v>
      </c>
      <c r="B209" s="196"/>
      <c r="C209" s="185" t="s">
        <v>80</v>
      </c>
      <c r="D209" s="197" t="s">
        <v>1956</v>
      </c>
    </row>
    <row r="210" spans="1:4" x14ac:dyDescent="0.2">
      <c r="A210" s="22">
        <v>13420</v>
      </c>
      <c r="B210" s="196"/>
      <c r="C210" s="185"/>
      <c r="D210" s="197" t="s">
        <v>1957</v>
      </c>
    </row>
    <row r="211" spans="1:4" x14ac:dyDescent="0.2">
      <c r="A211" s="22">
        <v>13430</v>
      </c>
      <c r="B211" s="196"/>
      <c r="C211" s="185"/>
      <c r="D211" s="197" t="s">
        <v>1958</v>
      </c>
    </row>
    <row r="212" spans="1:4" x14ac:dyDescent="0.2">
      <c r="A212" s="22">
        <v>10601</v>
      </c>
      <c r="B212" s="196"/>
      <c r="C212" s="185"/>
      <c r="D212" s="197" t="s">
        <v>2009</v>
      </c>
    </row>
    <row r="213" spans="1:4" x14ac:dyDescent="0.2">
      <c r="A213" s="22">
        <v>10257</v>
      </c>
      <c r="B213" s="196">
        <v>3</v>
      </c>
      <c r="C213" s="185"/>
      <c r="D213" s="197" t="s">
        <v>2010</v>
      </c>
    </row>
    <row r="214" spans="1:4" x14ac:dyDescent="0.2">
      <c r="A214" s="22">
        <v>10252</v>
      </c>
      <c r="B214" s="196">
        <v>3</v>
      </c>
      <c r="C214" s="185"/>
      <c r="D214" s="197" t="s">
        <v>2011</v>
      </c>
    </row>
    <row r="215" spans="1:4" x14ac:dyDescent="0.2">
      <c r="A215" s="22">
        <v>10253</v>
      </c>
      <c r="B215" s="196">
        <v>3</v>
      </c>
      <c r="C215" s="185"/>
      <c r="D215" s="197" t="s">
        <v>2012</v>
      </c>
    </row>
    <row r="216" spans="1:4" x14ac:dyDescent="0.2">
      <c r="A216" s="22">
        <v>10254</v>
      </c>
      <c r="B216" s="196">
        <v>3</v>
      </c>
      <c r="C216" s="185"/>
      <c r="D216" s="197" t="s">
        <v>2013</v>
      </c>
    </row>
    <row r="217" spans="1:4" x14ac:dyDescent="0.2">
      <c r="A217" s="22">
        <v>10255</v>
      </c>
      <c r="B217" s="196">
        <v>3</v>
      </c>
      <c r="C217" s="185"/>
      <c r="D217" s="197" t="s">
        <v>2014</v>
      </c>
    </row>
    <row r="218" spans="1:4" x14ac:dyDescent="0.2">
      <c r="A218" s="180">
        <v>10256</v>
      </c>
      <c r="B218" s="196">
        <v>3</v>
      </c>
      <c r="C218" s="185"/>
      <c r="D218" s="22" t="s">
        <v>2015</v>
      </c>
    </row>
    <row r="219" spans="1:4" x14ac:dyDescent="0.2">
      <c r="A219" s="23" t="s">
        <v>319</v>
      </c>
      <c r="B219" s="33"/>
      <c r="C219" s="33"/>
      <c r="D219" s="33"/>
    </row>
    <row r="224" spans="1:4" ht="14.25" x14ac:dyDescent="0.2">
      <c r="A224" s="17"/>
      <c r="B224" s="17"/>
      <c r="C224" s="17"/>
      <c r="D224" s="17"/>
    </row>
    <row r="225" spans="1:4" ht="14.25" x14ac:dyDescent="0.2">
      <c r="A225" s="17"/>
      <c r="B225" s="17"/>
      <c r="C225" s="17"/>
      <c r="D225" s="17"/>
    </row>
    <row r="226" spans="1:4" ht="14.25" x14ac:dyDescent="0.2">
      <c r="A226" s="17"/>
      <c r="B226" s="17"/>
      <c r="C226" s="17"/>
      <c r="D226" s="17"/>
    </row>
    <row r="227" spans="1:4" ht="14.25" x14ac:dyDescent="0.2">
      <c r="A227" s="17"/>
      <c r="B227" s="17"/>
      <c r="C227" s="17"/>
      <c r="D227" s="17"/>
    </row>
    <row r="228" spans="1:4" ht="14.25" x14ac:dyDescent="0.2">
      <c r="A228" s="17"/>
      <c r="B228" s="17"/>
      <c r="C228" s="17"/>
      <c r="D228" s="17"/>
    </row>
    <row r="229" spans="1:4" ht="14.25" x14ac:dyDescent="0.2">
      <c r="A229" s="17"/>
      <c r="B229" s="17"/>
      <c r="C229" s="17"/>
      <c r="D229" s="17"/>
    </row>
    <row r="230" spans="1:4" ht="14.25" x14ac:dyDescent="0.2">
      <c r="A230" s="17"/>
      <c r="B230" s="17"/>
      <c r="C230" s="17"/>
      <c r="D230" s="17"/>
    </row>
    <row r="231" spans="1:4" ht="14.25" x14ac:dyDescent="0.2">
      <c r="A231" s="17"/>
      <c r="B231" s="17"/>
      <c r="C231" s="17"/>
      <c r="D231" s="17"/>
    </row>
    <row r="232" spans="1:4" ht="14.25" x14ac:dyDescent="0.2">
      <c r="A232" s="17"/>
      <c r="B232" s="17"/>
      <c r="C232" s="17"/>
      <c r="D232" s="17"/>
    </row>
    <row r="233" spans="1:4" ht="14.25" x14ac:dyDescent="0.2">
      <c r="A233" s="17"/>
      <c r="B233" s="17"/>
      <c r="C233" s="17"/>
      <c r="D233" s="17"/>
    </row>
    <row r="234" spans="1:4" ht="14.25" x14ac:dyDescent="0.2">
      <c r="A234" s="17"/>
      <c r="B234" s="17"/>
      <c r="C234" s="17"/>
      <c r="D234" s="17"/>
    </row>
    <row r="235" spans="1:4" ht="14.25" x14ac:dyDescent="0.2">
      <c r="A235" s="17"/>
      <c r="B235" s="17"/>
      <c r="C235" s="17"/>
      <c r="D235" s="17"/>
    </row>
    <row r="236" spans="1:4" ht="14.25" x14ac:dyDescent="0.2">
      <c r="A236" s="17"/>
      <c r="B236" s="17"/>
      <c r="C236" s="17"/>
      <c r="D236" s="17"/>
    </row>
    <row r="237" spans="1:4" ht="14.25" x14ac:dyDescent="0.2">
      <c r="A237" s="17"/>
      <c r="B237" s="17"/>
      <c r="C237" s="17"/>
      <c r="D237" s="17"/>
    </row>
    <row r="238" spans="1:4" ht="14.25" x14ac:dyDescent="0.2">
      <c r="A238" s="17"/>
      <c r="B238" s="17"/>
      <c r="C238" s="17"/>
      <c r="D238" s="17"/>
    </row>
    <row r="239" spans="1:4" ht="14.25" x14ac:dyDescent="0.2">
      <c r="A239" s="17"/>
      <c r="B239" s="17"/>
      <c r="C239" s="17"/>
      <c r="D239" s="17"/>
    </row>
    <row r="240" spans="1:4" ht="14.25" x14ac:dyDescent="0.2">
      <c r="A240" s="17"/>
      <c r="B240" s="17"/>
      <c r="C240" s="17"/>
      <c r="D240" s="17"/>
    </row>
    <row r="241" spans="1:4" ht="14.25" x14ac:dyDescent="0.2">
      <c r="A241" s="17"/>
      <c r="B241" s="17"/>
      <c r="C241" s="17"/>
      <c r="D241" s="17"/>
    </row>
    <row r="242" spans="1:4" ht="14.25" x14ac:dyDescent="0.2">
      <c r="A242" s="17"/>
      <c r="B242" s="17"/>
      <c r="C242" s="17"/>
      <c r="D242" s="17"/>
    </row>
    <row r="243" spans="1:4" ht="14.25" x14ac:dyDescent="0.2">
      <c r="A243" s="17"/>
      <c r="B243" s="17"/>
      <c r="C243" s="17"/>
      <c r="D243" s="17"/>
    </row>
    <row r="244" spans="1:4" ht="14.25" x14ac:dyDescent="0.2">
      <c r="A244" s="17"/>
      <c r="B244" s="17"/>
      <c r="C244" s="17"/>
      <c r="D244" s="17"/>
    </row>
    <row r="245" spans="1:4" ht="14.25" x14ac:dyDescent="0.2">
      <c r="A245" s="17"/>
      <c r="B245" s="17"/>
      <c r="C245" s="17"/>
      <c r="D245" s="17"/>
    </row>
    <row r="246" spans="1:4" ht="14.25" x14ac:dyDescent="0.2">
      <c r="A246" s="17"/>
      <c r="B246" s="17"/>
      <c r="C246" s="17"/>
      <c r="D246" s="17"/>
    </row>
    <row r="247" spans="1:4" ht="14.25" x14ac:dyDescent="0.2">
      <c r="A247" s="17"/>
      <c r="B247" s="17"/>
      <c r="C247" s="17"/>
      <c r="D247" s="17"/>
    </row>
    <row r="248" spans="1:4" ht="14.25" x14ac:dyDescent="0.2">
      <c r="A248" s="17"/>
      <c r="B248" s="17"/>
      <c r="C248" s="17"/>
      <c r="D248" s="17"/>
    </row>
    <row r="249" spans="1:4" ht="14.25" x14ac:dyDescent="0.2">
      <c r="A249" s="17"/>
      <c r="B249" s="17"/>
      <c r="C249" s="17"/>
      <c r="D249" s="17"/>
    </row>
    <row r="250" spans="1:4" ht="14.25" x14ac:dyDescent="0.2">
      <c r="A250" s="17"/>
      <c r="B250" s="17"/>
      <c r="C250" s="17"/>
      <c r="D250" s="17"/>
    </row>
    <row r="251" spans="1:4" ht="14.25" x14ac:dyDescent="0.2">
      <c r="A251" s="17"/>
      <c r="B251" s="179"/>
      <c r="C251" s="179"/>
      <c r="D251" s="17"/>
    </row>
    <row r="252" spans="1:4" ht="14.25" x14ac:dyDescent="0.2">
      <c r="A252" s="17"/>
      <c r="B252" s="179"/>
      <c r="C252" s="179"/>
      <c r="D252" s="17"/>
    </row>
    <row r="253" spans="1:4" ht="14.25" x14ac:dyDescent="0.2">
      <c r="A253" s="17"/>
      <c r="B253" s="179"/>
      <c r="C253" s="179"/>
      <c r="D253" s="179"/>
    </row>
    <row r="254" spans="1:4" ht="14.25" x14ac:dyDescent="0.2">
      <c r="A254" s="17"/>
      <c r="B254" s="179"/>
      <c r="C254" s="179"/>
      <c r="D254" s="179"/>
    </row>
    <row r="255" spans="1:4" ht="14.25" x14ac:dyDescent="0.2">
      <c r="A255" s="17"/>
      <c r="B255" s="179"/>
      <c r="C255" s="179"/>
      <c r="D255" s="179"/>
    </row>
    <row r="256" spans="1:4" x14ac:dyDescent="0.2">
      <c r="A256" s="18"/>
      <c r="B256" s="19"/>
      <c r="C256" s="19"/>
      <c r="D256" s="19"/>
    </row>
  </sheetData>
  <sheetProtection algorithmName="SHA-512" hashValue="r2yWIBHwG+mkENzBXoiFBgw8wUAzQfXDZ/8LC45ZhOBTlm69o5VNDv2urN65i5qySuudI4p8qGMVVkNAGxFIIA==" saltValue="GIQ1JlL9EkkEGb4QYHky8A==" spinCount="100000" sheet="1" objects="1" scenarios="1"/>
  <mergeCells count="1">
    <mergeCell ref="L123:Q123"/>
  </mergeCells>
  <dataValidations disablePrompts="1" count="1">
    <dataValidation type="list" showInputMessage="1" showErrorMessage="1" sqref="C2:C4" xr:uid="{00000000-0002-0000-0100-000000000000}">
      <formula1>"dane2"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M1049"/>
  <sheetViews>
    <sheetView zoomScaleNormal="100" workbookViewId="0">
      <pane xSplit="6" ySplit="5" topLeftCell="G586" activePane="bottomRight" state="frozen"/>
      <selection sqref="A1:XFD1048576"/>
      <selection pane="topRight" sqref="A1:XFD1048576"/>
      <selection pane="bottomLeft" sqref="A1:XFD1048576"/>
      <selection pane="bottomRight" activeCell="E623" sqref="E623:H629"/>
    </sheetView>
  </sheetViews>
  <sheetFormatPr defaultRowHeight="12.75" x14ac:dyDescent="0.2"/>
  <cols>
    <col min="1" max="1" width="11.28515625" bestFit="1" customWidth="1"/>
    <col min="2" max="2" width="10.7109375" bestFit="1" customWidth="1"/>
    <col min="3" max="3" width="34.28515625" customWidth="1"/>
    <col min="4" max="4" width="25" customWidth="1"/>
    <col min="5" max="5" width="5.5703125" bestFit="1" customWidth="1"/>
    <col min="6" max="6" width="5" bestFit="1" customWidth="1"/>
    <col min="7" max="7" width="14.7109375" customWidth="1"/>
    <col min="8" max="8" width="17" customWidth="1"/>
    <col min="9" max="9" width="9.140625" style="173"/>
  </cols>
  <sheetData>
    <row r="4" spans="1:8" x14ac:dyDescent="0.2">
      <c r="A4" s="22"/>
      <c r="B4" s="37"/>
      <c r="C4" s="37"/>
    </row>
    <row r="5" spans="1:8" x14ac:dyDescent="0.2">
      <c r="A5" s="22" t="s">
        <v>613</v>
      </c>
      <c r="B5" s="22" t="s">
        <v>675</v>
      </c>
      <c r="C5" s="22" t="s">
        <v>676</v>
      </c>
      <c r="E5" s="7" t="s">
        <v>672</v>
      </c>
      <c r="F5" s="7" t="s">
        <v>935</v>
      </c>
      <c r="G5" s="7" t="s">
        <v>936</v>
      </c>
    </row>
    <row r="6" spans="1:8" x14ac:dyDescent="0.2">
      <c r="A6" s="201" t="s">
        <v>1276</v>
      </c>
      <c r="B6" s="201" t="s">
        <v>614</v>
      </c>
      <c r="C6" s="201" t="s">
        <v>1390</v>
      </c>
      <c r="D6" s="201" t="s">
        <v>1391</v>
      </c>
      <c r="E6" t="str">
        <f t="shared" ref="E6:E25" si="0">+IF(A6&gt;0,A6,E5)</f>
        <v>0101</v>
      </c>
      <c r="F6" t="str">
        <f>+IF(C6&gt;0,C6,F5)</f>
        <v>0001</v>
      </c>
      <c r="G6" t="str">
        <f>+CONCATENATE(E6,"-",F6)</f>
        <v>0101-0001</v>
      </c>
      <c r="H6" t="str">
        <f>+D6</f>
        <v>Уређење у области пољопривреде и руралног развоја</v>
      </c>
    </row>
    <row r="7" spans="1:8" x14ac:dyDescent="0.2">
      <c r="A7" s="202"/>
      <c r="B7" s="202"/>
      <c r="C7" s="201" t="s">
        <v>1392</v>
      </c>
      <c r="D7" s="201" t="s">
        <v>677</v>
      </c>
      <c r="E7" t="str">
        <f t="shared" si="0"/>
        <v>0101</v>
      </c>
      <c r="F7" t="str">
        <f t="shared" ref="F7:F71" si="1">+IF(C7&gt;0,C7,F6)</f>
        <v>0002</v>
      </c>
      <c r="G7" t="str">
        <f t="shared" ref="G7:G84" si="2">+CONCATENATE(E7,"-",F7)</f>
        <v>0101-0002</v>
      </c>
      <c r="H7" t="str">
        <f t="shared" ref="H7:H71" si="3">+D7</f>
        <v>Пољопривредна инспекција</v>
      </c>
    </row>
    <row r="8" spans="1:8" x14ac:dyDescent="0.2">
      <c r="A8" s="202"/>
      <c r="B8" s="202"/>
      <c r="C8" s="201" t="s">
        <v>1393</v>
      </c>
      <c r="D8" s="201" t="s">
        <v>1179</v>
      </c>
      <c r="E8" t="str">
        <f t="shared" si="0"/>
        <v>0101</v>
      </c>
      <c r="F8" t="str">
        <f t="shared" si="1"/>
        <v>0003</v>
      </c>
      <c r="G8" t="str">
        <f t="shared" si="2"/>
        <v>0101-0003</v>
      </c>
      <c r="H8" t="str">
        <f t="shared" si="3"/>
        <v>Системи и базе података у области пољопривреде</v>
      </c>
    </row>
    <row r="9" spans="1:8" x14ac:dyDescent="0.2">
      <c r="A9" s="202"/>
      <c r="B9" s="202"/>
      <c r="C9" s="201" t="s">
        <v>1394</v>
      </c>
      <c r="D9" s="201" t="s">
        <v>686</v>
      </c>
      <c r="E9" t="str">
        <f t="shared" si="0"/>
        <v>0101</v>
      </c>
      <c r="F9" t="str">
        <f t="shared" si="1"/>
        <v>0004</v>
      </c>
      <c r="G9" t="str">
        <f t="shared" si="2"/>
        <v>0101-0004</v>
      </c>
      <c r="H9" t="str">
        <f t="shared" si="3"/>
        <v>Администрација и управљање</v>
      </c>
    </row>
    <row r="10" spans="1:8" x14ac:dyDescent="0.2">
      <c r="A10" s="202"/>
      <c r="B10" s="202"/>
      <c r="C10" s="201" t="s">
        <v>1401</v>
      </c>
      <c r="D10" s="201" t="s">
        <v>1905</v>
      </c>
      <c r="E10" t="str">
        <f t="shared" si="0"/>
        <v>0101</v>
      </c>
      <c r="F10" t="str">
        <f t="shared" si="1"/>
        <v>4005</v>
      </c>
      <c r="G10" t="str">
        <f t="shared" ref="G10" si="4">+CONCATENATE(E10,"-",F10)</f>
        <v>0101-4005</v>
      </c>
      <c r="H10" t="str">
        <f t="shared" si="3"/>
        <v>ИПАРД мера: Техничка помоћ</v>
      </c>
    </row>
    <row r="11" spans="1:8" x14ac:dyDescent="0.2">
      <c r="A11" s="202"/>
      <c r="B11" s="202"/>
      <c r="C11" s="201" t="s">
        <v>1422</v>
      </c>
      <c r="D11" s="201" t="s">
        <v>2017</v>
      </c>
      <c r="E11" t="str">
        <f t="shared" si="0"/>
        <v>0101</v>
      </c>
      <c r="F11" t="str">
        <f t="shared" si="1"/>
        <v>4006</v>
      </c>
      <c r="G11" t="str">
        <f t="shared" si="2"/>
        <v>0101-4006</v>
      </c>
      <c r="H11" t="str">
        <f t="shared" si="3"/>
        <v>Јачање капацитета пољопривредног сектора за доношење политика на основу података, PHRD Грант број TF0B1676</v>
      </c>
    </row>
    <row r="12" spans="1:8" x14ac:dyDescent="0.2">
      <c r="A12" s="202"/>
      <c r="B12" s="202"/>
      <c r="C12" s="201" t="s">
        <v>1864</v>
      </c>
      <c r="D12" s="201" t="s">
        <v>1865</v>
      </c>
      <c r="E12" t="str">
        <f t="shared" si="0"/>
        <v>0101</v>
      </c>
      <c r="F12" t="str">
        <f t="shared" si="1"/>
        <v>7074</v>
      </c>
      <c r="G12" t="str">
        <f t="shared" si="2"/>
        <v>0101-7074</v>
      </c>
      <c r="H12" t="str">
        <f t="shared" si="3"/>
        <v>ИПА 2018 - Демократија и управљање</v>
      </c>
    </row>
    <row r="13" spans="1:8" x14ac:dyDescent="0.2">
      <c r="A13" s="201" t="s">
        <v>1277</v>
      </c>
      <c r="B13" s="201" t="s">
        <v>615</v>
      </c>
      <c r="C13" s="201" t="s">
        <v>1390</v>
      </c>
      <c r="D13" s="201" t="s">
        <v>678</v>
      </c>
      <c r="E13" t="str">
        <f t="shared" si="0"/>
        <v>0102</v>
      </c>
      <c r="F13" t="str">
        <f t="shared" si="1"/>
        <v>0001</v>
      </c>
      <c r="G13" t="str">
        <f t="shared" ref="G13" si="5">+CONCATENATE(E13,"-",F13)</f>
        <v>0102-0001</v>
      </c>
      <c r="H13" t="str">
        <f t="shared" si="3"/>
        <v>Подршка уређењу пољопривредног земљишта</v>
      </c>
    </row>
    <row r="14" spans="1:8" x14ac:dyDescent="0.2">
      <c r="A14" s="202"/>
      <c r="B14" s="202"/>
      <c r="C14" s="201" t="s">
        <v>1392</v>
      </c>
      <c r="D14" s="201" t="s">
        <v>679</v>
      </c>
      <c r="E14" t="str">
        <f t="shared" si="0"/>
        <v>0102</v>
      </c>
      <c r="F14" t="str">
        <f t="shared" si="1"/>
        <v>0002</v>
      </c>
      <c r="G14" t="str">
        <f t="shared" si="2"/>
        <v>0102-0002</v>
      </c>
      <c r="H14" t="str">
        <f t="shared" si="3"/>
        <v>Подршка заштити и коришћењу пољопривредног земљишта</v>
      </c>
    </row>
    <row r="15" spans="1:8" x14ac:dyDescent="0.2">
      <c r="A15" s="202"/>
      <c r="B15" s="202"/>
      <c r="C15" s="201" t="s">
        <v>1393</v>
      </c>
      <c r="D15" s="201" t="s">
        <v>1398</v>
      </c>
      <c r="E15" t="str">
        <f t="shared" si="0"/>
        <v>0102</v>
      </c>
      <c r="F15" t="str">
        <f t="shared" si="1"/>
        <v>0003</v>
      </c>
      <c r="G15" t="str">
        <f t="shared" ref="G15" si="6">+CONCATENATE(E15,"-",F15)</f>
        <v>0102-0003</v>
      </c>
      <c r="H15" t="str">
        <f t="shared" si="3"/>
        <v>Стручна и административна подршка у управљању пољопривредним земљиштем</v>
      </c>
    </row>
    <row r="16" spans="1:8" x14ac:dyDescent="0.2">
      <c r="A16" s="201" t="s">
        <v>1278</v>
      </c>
      <c r="B16" s="201" t="s">
        <v>1279</v>
      </c>
      <c r="C16" s="201" t="s">
        <v>1390</v>
      </c>
      <c r="D16" s="201" t="s">
        <v>1189</v>
      </c>
      <c r="E16" t="str">
        <f t="shared" si="0"/>
        <v>0103</v>
      </c>
      <c r="F16" t="str">
        <f t="shared" si="1"/>
        <v>0001</v>
      </c>
      <c r="G16" t="str">
        <f t="shared" si="2"/>
        <v>0103-0001</v>
      </c>
      <c r="H16" t="str">
        <f t="shared" si="3"/>
        <v>Директна плаћања</v>
      </c>
    </row>
    <row r="17" spans="1:9" x14ac:dyDescent="0.2">
      <c r="A17" s="202"/>
      <c r="B17" s="202"/>
      <c r="C17" s="201" t="s">
        <v>1392</v>
      </c>
      <c r="D17" s="201" t="s">
        <v>680</v>
      </c>
      <c r="E17" t="str">
        <f t="shared" si="0"/>
        <v>0103</v>
      </c>
      <c r="F17" t="str">
        <f t="shared" si="1"/>
        <v>0002</v>
      </c>
      <c r="G17" t="str">
        <f t="shared" si="2"/>
        <v>0103-0002</v>
      </c>
      <c r="H17" t="str">
        <f t="shared" si="3"/>
        <v>Мере руралног развоја</v>
      </c>
    </row>
    <row r="18" spans="1:9" x14ac:dyDescent="0.2">
      <c r="A18" s="202"/>
      <c r="B18" s="202"/>
      <c r="C18" s="201" t="s">
        <v>1393</v>
      </c>
      <c r="D18" s="201" t="s">
        <v>681</v>
      </c>
      <c r="E18" t="str">
        <f t="shared" si="0"/>
        <v>0103</v>
      </c>
      <c r="F18" t="str">
        <f t="shared" si="1"/>
        <v>0003</v>
      </c>
      <c r="G18" t="str">
        <f t="shared" si="2"/>
        <v>0103-0003</v>
      </c>
      <c r="H18" t="str">
        <f t="shared" si="3"/>
        <v>Стручна и административна подршка за спровођење мера подстицаја</v>
      </c>
      <c r="I18"/>
    </row>
    <row r="19" spans="1:9" x14ac:dyDescent="0.2">
      <c r="A19" s="202"/>
      <c r="B19" s="202"/>
      <c r="C19" s="201" t="s">
        <v>1399</v>
      </c>
      <c r="D19" s="201" t="s">
        <v>682</v>
      </c>
      <c r="E19" t="str">
        <f t="shared" si="0"/>
        <v>0103</v>
      </c>
      <c r="F19" t="str">
        <f t="shared" si="1"/>
        <v>0005</v>
      </c>
      <c r="G19" t="str">
        <f t="shared" si="2"/>
        <v>0103-0005</v>
      </c>
      <c r="H19" t="str">
        <f t="shared" si="3"/>
        <v>Кредитна подршка у пољопривреди</v>
      </c>
      <c r="I19"/>
    </row>
    <row r="20" spans="1:9" x14ac:dyDescent="0.2">
      <c r="A20" s="202"/>
      <c r="B20" s="202"/>
      <c r="C20" s="201" t="s">
        <v>1400</v>
      </c>
      <c r="D20" s="201" t="s">
        <v>1190</v>
      </c>
      <c r="E20" t="str">
        <f t="shared" si="0"/>
        <v>0103</v>
      </c>
      <c r="F20" t="str">
        <f t="shared" si="1"/>
        <v>0006</v>
      </c>
      <c r="G20" t="str">
        <f t="shared" si="2"/>
        <v>0103-0006</v>
      </c>
      <c r="H20" t="str">
        <f t="shared" si="3"/>
        <v>Посебни подстицаји</v>
      </c>
      <c r="I20"/>
    </row>
    <row r="21" spans="1:9" x14ac:dyDescent="0.2">
      <c r="A21" s="202"/>
      <c r="B21" s="202"/>
      <c r="C21" s="201" t="s">
        <v>1405</v>
      </c>
      <c r="D21" s="201" t="s">
        <v>2179</v>
      </c>
      <c r="E21" t="str">
        <f t="shared" si="0"/>
        <v>0103</v>
      </c>
      <c r="F21" t="str">
        <f t="shared" si="1"/>
        <v>0007</v>
      </c>
      <c r="G21" t="str">
        <f t="shared" si="2"/>
        <v>0103-0007</v>
      </c>
      <c r="H21" t="str">
        <f t="shared" si="3"/>
        <v>Правила и мере уређења тржишта</v>
      </c>
      <c r="I21"/>
    </row>
    <row r="22" spans="1:9" x14ac:dyDescent="0.2">
      <c r="A22" s="202"/>
      <c r="B22" s="202"/>
      <c r="C22" s="201" t="s">
        <v>1401</v>
      </c>
      <c r="D22" s="201" t="s">
        <v>1402</v>
      </c>
      <c r="E22" t="str">
        <f t="shared" si="0"/>
        <v>0103</v>
      </c>
      <c r="F22" t="str">
        <f t="shared" si="1"/>
        <v>4005</v>
      </c>
      <c r="G22" t="str">
        <f t="shared" si="2"/>
        <v>0103-4005</v>
      </c>
      <c r="H22" t="str">
        <f t="shared" si="3"/>
        <v>ИПАРД</v>
      </c>
      <c r="I22"/>
    </row>
    <row r="23" spans="1:9" x14ac:dyDescent="0.2">
      <c r="A23" s="202"/>
      <c r="B23" s="202"/>
      <c r="C23" s="201" t="s">
        <v>1423</v>
      </c>
      <c r="D23" s="201" t="s">
        <v>1961</v>
      </c>
      <c r="E23" t="str">
        <f t="shared" ref="E23" si="7">+IF(A23&gt;0,A23,E22)</f>
        <v>0103</v>
      </c>
      <c r="F23" t="str">
        <f t="shared" si="1"/>
        <v>4007</v>
      </c>
      <c r="G23" t="str">
        <f t="shared" ref="G23" si="8">+CONCATENATE(E23,"-",F23)</f>
        <v>0103-4007</v>
      </c>
      <c r="H23" t="str">
        <f t="shared" si="3"/>
        <v>Пројекат тржишно оријентисане пољопривреде</v>
      </c>
      <c r="I23"/>
    </row>
    <row r="24" spans="1:9" x14ac:dyDescent="0.2">
      <c r="A24" s="202"/>
      <c r="B24" s="202"/>
      <c r="C24" s="201" t="s">
        <v>1858</v>
      </c>
      <c r="D24" s="201" t="s">
        <v>2076</v>
      </c>
      <c r="E24" t="str">
        <f>+IF(A24&gt;0,A24,E22)</f>
        <v>0103</v>
      </c>
      <c r="F24" t="str">
        <f t="shared" si="1"/>
        <v>7075</v>
      </c>
      <c r="G24" t="str">
        <f t="shared" si="2"/>
        <v>0103-7075</v>
      </c>
      <c r="H24" t="str">
        <f t="shared" si="3"/>
        <v>ИПА 2017 -  Евалуација ИПА II помоћи и Националног програма ИПА ТАИБ 2013 (неалоцирана средства)</v>
      </c>
      <c r="I24"/>
    </row>
    <row r="25" spans="1:9" x14ac:dyDescent="0.2">
      <c r="A25" s="201" t="s">
        <v>1280</v>
      </c>
      <c r="B25" s="201" t="s">
        <v>616</v>
      </c>
      <c r="C25" s="201" t="s">
        <v>1392</v>
      </c>
      <c r="D25" s="201" t="s">
        <v>684</v>
      </c>
      <c r="E25" t="str">
        <f t="shared" si="0"/>
        <v>0106</v>
      </c>
      <c r="F25" t="str">
        <f t="shared" si="1"/>
        <v>0002</v>
      </c>
      <c r="G25" t="str">
        <f t="shared" si="2"/>
        <v>0106-0002</v>
      </c>
      <c r="H25" t="str">
        <f t="shared" si="3"/>
        <v>Одрживи развој и унапређење шумарства</v>
      </c>
      <c r="I25"/>
    </row>
    <row r="26" spans="1:9" x14ac:dyDescent="0.2">
      <c r="A26" s="202"/>
      <c r="B26" s="202"/>
      <c r="C26" s="201" t="s">
        <v>1393</v>
      </c>
      <c r="D26" s="201" t="s">
        <v>685</v>
      </c>
      <c r="E26" t="str">
        <f t="shared" ref="E26:E90" si="9">+IF(A26&gt;0,A26,E25)</f>
        <v>0106</v>
      </c>
      <c r="F26" t="str">
        <f t="shared" si="1"/>
        <v>0003</v>
      </c>
      <c r="G26" t="str">
        <f t="shared" si="2"/>
        <v>0106-0003</v>
      </c>
      <c r="H26" t="str">
        <f t="shared" si="3"/>
        <v>Одрживи развој и унапређење ловства</v>
      </c>
      <c r="I26"/>
    </row>
    <row r="27" spans="1:9" x14ac:dyDescent="0.2">
      <c r="A27" s="202"/>
      <c r="B27" s="202"/>
      <c r="C27" s="201" t="s">
        <v>1394</v>
      </c>
      <c r="D27" s="201" t="s">
        <v>1186</v>
      </c>
      <c r="E27" t="str">
        <f t="shared" si="9"/>
        <v>0106</v>
      </c>
      <c r="F27" t="str">
        <f t="shared" si="1"/>
        <v>0004</v>
      </c>
      <c r="G27" t="str">
        <f t="shared" si="2"/>
        <v>0106-0004</v>
      </c>
      <c r="H27" t="str">
        <f t="shared" si="3"/>
        <v>Управљање у шумарству и ловству</v>
      </c>
      <c r="I27"/>
    </row>
    <row r="28" spans="1:9" x14ac:dyDescent="0.2">
      <c r="A28" s="202"/>
      <c r="B28" s="202"/>
      <c r="C28" s="201" t="s">
        <v>1399</v>
      </c>
      <c r="D28" s="201" t="s">
        <v>1187</v>
      </c>
      <c r="E28" t="str">
        <f t="shared" si="9"/>
        <v>0106</v>
      </c>
      <c r="F28" t="str">
        <f t="shared" si="1"/>
        <v>0005</v>
      </c>
      <c r="G28" t="str">
        <f t="shared" si="2"/>
        <v>0106-0005</v>
      </c>
      <c r="H28" t="str">
        <f t="shared" si="3"/>
        <v>Надзор у шумарству и ловству</v>
      </c>
      <c r="I28"/>
    </row>
    <row r="29" spans="1:9" x14ac:dyDescent="0.2">
      <c r="A29" s="202"/>
      <c r="B29" s="202"/>
      <c r="C29" s="201" t="s">
        <v>1859</v>
      </c>
      <c r="D29" s="201" t="s">
        <v>1860</v>
      </c>
      <c r="E29" t="str">
        <f t="shared" si="9"/>
        <v>0106</v>
      </c>
      <c r="F29" t="str">
        <f t="shared" si="1"/>
        <v>7076</v>
      </c>
      <c r="G29" t="str">
        <f t="shared" si="2"/>
        <v>0106-7076</v>
      </c>
      <c r="H29" t="str">
        <f t="shared" si="3"/>
        <v>ИПА 2016 - неалоцирана средства</v>
      </c>
      <c r="I29"/>
    </row>
    <row r="30" spans="1:9" x14ac:dyDescent="0.2">
      <c r="A30" s="201" t="s">
        <v>1281</v>
      </c>
      <c r="B30" s="201" t="s">
        <v>1224</v>
      </c>
      <c r="C30" s="201" t="s">
        <v>1390</v>
      </c>
      <c r="D30" s="201" t="s">
        <v>1225</v>
      </c>
      <c r="E30" t="str">
        <f t="shared" si="9"/>
        <v>0108</v>
      </c>
      <c r="F30" t="str">
        <f t="shared" si="1"/>
        <v>0001</v>
      </c>
      <c r="G30" t="str">
        <f t="shared" si="2"/>
        <v>0108-0001</v>
      </c>
      <c r="H30" t="str">
        <f t="shared" si="3"/>
        <v>Систем одбране од града</v>
      </c>
      <c r="I30"/>
    </row>
    <row r="31" spans="1:9" x14ac:dyDescent="0.2">
      <c r="A31" s="202"/>
      <c r="B31" s="202"/>
      <c r="C31" s="201" t="s">
        <v>1407</v>
      </c>
      <c r="D31" s="201" t="s">
        <v>1906</v>
      </c>
      <c r="E31" t="str">
        <f t="shared" si="9"/>
        <v>0108</v>
      </c>
      <c r="F31" t="str">
        <f t="shared" si="1"/>
        <v>5001</v>
      </c>
      <c r="G31" t="str">
        <f t="shared" si="2"/>
        <v>0108-5001</v>
      </c>
      <c r="H31" t="str">
        <f t="shared" si="3"/>
        <v>Модернизација мреже метеоролошких радара Републике Србије</v>
      </c>
      <c r="I31"/>
    </row>
    <row r="32" spans="1:9" x14ac:dyDescent="0.2">
      <c r="A32" s="202"/>
      <c r="B32" s="202"/>
      <c r="C32" s="201" t="s">
        <v>1408</v>
      </c>
      <c r="D32" s="201" t="s">
        <v>1907</v>
      </c>
      <c r="E32" t="str">
        <f t="shared" si="9"/>
        <v>0108</v>
      </c>
      <c r="F32" t="str">
        <f t="shared" si="1"/>
        <v>5002</v>
      </c>
      <c r="G32" t="str">
        <f t="shared" si="2"/>
        <v>0108-5002</v>
      </c>
      <c r="H32" t="str">
        <f t="shared" si="3"/>
        <v>Изградња, опремање објеката радарских центара Ваљево, Ужице, Петровац, Бешњаја, Крушевац</v>
      </c>
      <c r="I32"/>
    </row>
    <row r="33" spans="1:9" x14ac:dyDescent="0.2">
      <c r="A33" s="201" t="s">
        <v>1282</v>
      </c>
      <c r="B33" s="201" t="s">
        <v>1180</v>
      </c>
      <c r="C33" s="201" t="s">
        <v>1390</v>
      </c>
      <c r="D33" s="201" t="s">
        <v>683</v>
      </c>
      <c r="E33" t="str">
        <f t="shared" si="9"/>
        <v>0109</v>
      </c>
      <c r="F33" t="str">
        <f t="shared" si="1"/>
        <v>0001</v>
      </c>
      <c r="G33" t="str">
        <f t="shared" si="2"/>
        <v>0109-0001</v>
      </c>
      <c r="H33" t="str">
        <f t="shared" si="3"/>
        <v>Заштита здравља животиња</v>
      </c>
      <c r="I33"/>
    </row>
    <row r="34" spans="1:9" x14ac:dyDescent="0.2">
      <c r="A34" s="202"/>
      <c r="B34" s="202"/>
      <c r="C34" s="201" t="s">
        <v>1392</v>
      </c>
      <c r="D34" s="201" t="s">
        <v>1181</v>
      </c>
      <c r="E34" t="str">
        <f t="shared" si="9"/>
        <v>0109</v>
      </c>
      <c r="F34" t="str">
        <f t="shared" si="1"/>
        <v>0002</v>
      </c>
      <c r="G34" t="str">
        <f t="shared" si="2"/>
        <v>0109-0002</v>
      </c>
      <c r="H34" t="str">
        <f t="shared" si="3"/>
        <v>Безбедност хране животињског порекла и хране за животиње</v>
      </c>
      <c r="I34"/>
    </row>
    <row r="35" spans="1:9" x14ac:dyDescent="0.2">
      <c r="A35" s="202"/>
      <c r="B35" s="202"/>
      <c r="C35" s="201" t="s">
        <v>1393</v>
      </c>
      <c r="D35" s="201" t="s">
        <v>1182</v>
      </c>
      <c r="E35" t="str">
        <f t="shared" si="9"/>
        <v>0109</v>
      </c>
      <c r="F35" t="str">
        <f t="shared" si="1"/>
        <v>0003</v>
      </c>
      <c r="G35" t="str">
        <f t="shared" si="2"/>
        <v>0109-0003</v>
      </c>
      <c r="H35" t="str">
        <f t="shared" si="3"/>
        <v>Надзор у области ветеринарства и безбедности хране животињског пореклa</v>
      </c>
      <c r="I35"/>
    </row>
    <row r="36" spans="1:9" x14ac:dyDescent="0.2">
      <c r="A36" s="202"/>
      <c r="B36" s="202"/>
      <c r="C36" s="201" t="s">
        <v>1394</v>
      </c>
      <c r="D36" s="201" t="s">
        <v>1183</v>
      </c>
      <c r="E36" t="str">
        <f t="shared" si="9"/>
        <v>0109</v>
      </c>
      <c r="F36" t="str">
        <f t="shared" si="1"/>
        <v>0004</v>
      </c>
      <c r="G36" t="str">
        <f t="shared" si="2"/>
        <v>0109-0004</v>
      </c>
      <c r="H36" t="str">
        <f t="shared" si="3"/>
        <v>Управљање у области ветеринарства и безбедности хране животињског пореклa</v>
      </c>
      <c r="I36"/>
    </row>
    <row r="37" spans="1:9" x14ac:dyDescent="0.2">
      <c r="A37" s="202"/>
      <c r="B37" s="202"/>
      <c r="C37" s="201" t="s">
        <v>1399</v>
      </c>
      <c r="D37" s="201" t="s">
        <v>1184</v>
      </c>
      <c r="E37" t="str">
        <f t="shared" si="9"/>
        <v>0109</v>
      </c>
      <c r="F37" t="str">
        <f t="shared" si="1"/>
        <v>0005</v>
      </c>
      <c r="G37" t="str">
        <f t="shared" si="2"/>
        <v>0109-0005</v>
      </c>
      <c r="H37" t="str">
        <f t="shared" si="3"/>
        <v>Фитосанитарна инспекција</v>
      </c>
      <c r="I37"/>
    </row>
    <row r="38" spans="1:9" x14ac:dyDescent="0.2">
      <c r="A38" s="202"/>
      <c r="B38" s="202"/>
      <c r="C38" s="201" t="s">
        <v>1400</v>
      </c>
      <c r="D38" s="201" t="s">
        <v>1185</v>
      </c>
      <c r="E38" t="str">
        <f t="shared" si="9"/>
        <v>0109</v>
      </c>
      <c r="F38" t="str">
        <f t="shared" si="1"/>
        <v>0006</v>
      </c>
      <c r="G38" t="str">
        <f t="shared" si="2"/>
        <v>0109-0006</v>
      </c>
      <c r="H38" t="str">
        <f t="shared" si="3"/>
        <v>Управљање фитосанитарним системом и системом безбедности хране и хране за животиње биљног порекла</v>
      </c>
      <c r="I38"/>
    </row>
    <row r="39" spans="1:9" x14ac:dyDescent="0.2">
      <c r="A39" s="202"/>
      <c r="B39" s="202"/>
      <c r="C39" s="201" t="s">
        <v>1405</v>
      </c>
      <c r="D39" s="201" t="s">
        <v>1188</v>
      </c>
      <c r="E39" t="str">
        <f t="shared" si="9"/>
        <v>0109</v>
      </c>
      <c r="F39" t="str">
        <f t="shared" si="1"/>
        <v>0007</v>
      </c>
      <c r="G39" t="str">
        <f t="shared" si="2"/>
        <v>0109-0007</v>
      </c>
      <c r="H39" t="str">
        <f t="shared" si="3"/>
        <v>Развој лабораторијске дијагностике, очување биљног биодиверзитета и контрола органске производње</v>
      </c>
      <c r="I39"/>
    </row>
    <row r="40" spans="1:9" x14ac:dyDescent="0.2">
      <c r="A40" s="202"/>
      <c r="B40" s="202"/>
      <c r="C40" s="201" t="s">
        <v>1406</v>
      </c>
      <c r="D40" s="201" t="s">
        <v>1847</v>
      </c>
      <c r="E40" t="str">
        <f t="shared" si="9"/>
        <v>0109</v>
      </c>
      <c r="F40" t="str">
        <f t="shared" si="1"/>
        <v>4004</v>
      </c>
      <c r="G40" t="str">
        <f t="shared" si="2"/>
        <v>0109-4004</v>
      </c>
      <c r="H40" t="str">
        <f t="shared" si="3"/>
        <v>Унапређење система повезивања агрометеролошких станица</v>
      </c>
      <c r="I40"/>
    </row>
    <row r="41" spans="1:9" x14ac:dyDescent="0.2">
      <c r="A41" s="202"/>
      <c r="B41" s="202"/>
      <c r="C41" s="201" t="s">
        <v>1419</v>
      </c>
      <c r="D41" s="201" t="s">
        <v>1725</v>
      </c>
      <c r="E41" t="str">
        <f t="shared" si="9"/>
        <v>0109</v>
      </c>
      <c r="F41" t="str">
        <f t="shared" si="1"/>
        <v>5003</v>
      </c>
      <c r="G41" t="str">
        <f t="shared" si="2"/>
        <v>0109-5003</v>
      </c>
      <c r="H41" t="str">
        <f t="shared" si="3"/>
        <v>Унапређење енергетске ефикасности лабораторије</v>
      </c>
      <c r="I41"/>
    </row>
    <row r="42" spans="1:9" x14ac:dyDescent="0.2">
      <c r="A42" s="201" t="s">
        <v>1952</v>
      </c>
      <c r="B42" s="201" t="s">
        <v>2189</v>
      </c>
      <c r="C42" s="201" t="s">
        <v>1390</v>
      </c>
      <c r="D42" s="201" t="s">
        <v>686</v>
      </c>
      <c r="E42" t="str">
        <f t="shared" si="9"/>
        <v>0110</v>
      </c>
      <c r="F42" t="str">
        <f t="shared" si="1"/>
        <v>0001</v>
      </c>
      <c r="G42" t="str">
        <f t="shared" si="2"/>
        <v>0110-0001</v>
      </c>
      <c r="H42" t="str">
        <f t="shared" si="3"/>
        <v>Администрација и управљање</v>
      </c>
      <c r="I42"/>
    </row>
    <row r="43" spans="1:9" x14ac:dyDescent="0.2">
      <c r="A43" s="202"/>
      <c r="B43" s="202"/>
      <c r="C43" s="201" t="s">
        <v>1392</v>
      </c>
      <c r="D43" s="201" t="s">
        <v>2077</v>
      </c>
      <c r="E43" t="str">
        <f t="shared" si="9"/>
        <v>0110</v>
      </c>
      <c r="F43" t="str">
        <f t="shared" si="1"/>
        <v>0002</v>
      </c>
      <c r="G43" t="str">
        <f t="shared" si="2"/>
        <v>0110-0002</v>
      </c>
      <c r="H43" t="str">
        <f t="shared" si="3"/>
        <v>Подршка развоју задругарства</v>
      </c>
      <c r="I43"/>
    </row>
    <row r="44" spans="1:9" x14ac:dyDescent="0.2">
      <c r="A44" s="202"/>
      <c r="B44" s="202"/>
      <c r="C44" s="201" t="s">
        <v>1393</v>
      </c>
      <c r="D44" s="201" t="s">
        <v>2078</v>
      </c>
      <c r="E44" t="str">
        <f t="shared" si="9"/>
        <v>0110</v>
      </c>
      <c r="F44" t="str">
        <f t="shared" si="1"/>
        <v>0003</v>
      </c>
      <c r="G44" t="str">
        <f t="shared" si="2"/>
        <v>0110-0003</v>
      </c>
      <c r="H44" t="str">
        <f t="shared" si="3"/>
        <v>Подршка куповини сеоских кућа са окућницом</v>
      </c>
      <c r="I44"/>
    </row>
    <row r="45" spans="1:9" x14ac:dyDescent="0.2">
      <c r="A45" s="202"/>
      <c r="B45" s="202"/>
      <c r="C45" s="201" t="s">
        <v>1394</v>
      </c>
      <c r="D45" s="201" t="s">
        <v>2079</v>
      </c>
      <c r="E45" t="str">
        <f t="shared" si="9"/>
        <v>0110</v>
      </c>
      <c r="F45" t="str">
        <f t="shared" si="1"/>
        <v>0004</v>
      </c>
      <c r="G45" t="str">
        <f t="shared" si="2"/>
        <v>0110-0004</v>
      </c>
      <c r="H45" t="str">
        <f t="shared" si="3"/>
        <v>Подршка организовању манифестација у селима Републике Србије</v>
      </c>
      <c r="I45"/>
    </row>
    <row r="46" spans="1:9" x14ac:dyDescent="0.2">
      <c r="A46" s="202"/>
      <c r="B46" s="202"/>
      <c r="C46" s="201" t="s">
        <v>1399</v>
      </c>
      <c r="D46" s="201" t="s">
        <v>2080</v>
      </c>
      <c r="E46" t="str">
        <f t="shared" si="9"/>
        <v>0110</v>
      </c>
      <c r="F46" t="str">
        <f t="shared" si="1"/>
        <v>0005</v>
      </c>
      <c r="G46" t="str">
        <f t="shared" si="2"/>
        <v>0110-0005</v>
      </c>
      <c r="H46" t="str">
        <f t="shared" si="3"/>
        <v>Подршка адаптацији мултифункционалних објеката</v>
      </c>
      <c r="I46"/>
    </row>
    <row r="47" spans="1:9" x14ac:dyDescent="0.2">
      <c r="A47" s="202"/>
      <c r="B47" s="202"/>
      <c r="C47" s="201" t="s">
        <v>1395</v>
      </c>
      <c r="D47" s="201" t="s">
        <v>2081</v>
      </c>
      <c r="E47" t="str">
        <f t="shared" si="9"/>
        <v>0110</v>
      </c>
      <c r="F47" t="str">
        <f t="shared" si="1"/>
        <v>4002</v>
      </c>
      <c r="G47" t="str">
        <f t="shared" si="2"/>
        <v>0110-4002</v>
      </c>
      <c r="H47" t="str">
        <f t="shared" si="3"/>
        <v>Подстицај куповини минибусева за потребе превоза сеоског становништва</v>
      </c>
      <c r="I47"/>
    </row>
    <row r="48" spans="1:9" x14ac:dyDescent="0.2">
      <c r="A48" s="201" t="s">
        <v>1283</v>
      </c>
      <c r="B48" s="201" t="s">
        <v>617</v>
      </c>
      <c r="C48" s="201" t="s">
        <v>1390</v>
      </c>
      <c r="D48" s="201" t="s">
        <v>687</v>
      </c>
      <c r="E48" t="str">
        <f t="shared" si="9"/>
        <v>0201</v>
      </c>
      <c r="F48" t="str">
        <f t="shared" si="1"/>
        <v>0001</v>
      </c>
      <c r="G48" t="str">
        <f t="shared" si="2"/>
        <v>0201-0001</v>
      </c>
      <c r="H48" t="str">
        <f t="shared" si="3"/>
        <v>Подршка реализацији општег интереса у научној истраживачкој делатности</v>
      </c>
      <c r="I48"/>
    </row>
    <row r="49" spans="1:9" x14ac:dyDescent="0.2">
      <c r="A49" s="202"/>
      <c r="B49" s="202"/>
      <c r="C49" s="201" t="s">
        <v>1392</v>
      </c>
      <c r="D49" s="201" t="s">
        <v>688</v>
      </c>
      <c r="E49" t="str">
        <f t="shared" si="9"/>
        <v>0201</v>
      </c>
      <c r="F49" t="str">
        <f t="shared" si="1"/>
        <v>0002</v>
      </c>
      <c r="G49" t="str">
        <f t="shared" si="2"/>
        <v>0201-0002</v>
      </c>
      <c r="H49" t="str">
        <f t="shared" si="3"/>
        <v>Подршка реализацији интереса у иновационој делатности</v>
      </c>
      <c r="I49"/>
    </row>
    <row r="50" spans="1:9" x14ac:dyDescent="0.2">
      <c r="A50" s="202"/>
      <c r="B50" s="202"/>
      <c r="C50" s="201" t="s">
        <v>1393</v>
      </c>
      <c r="D50" s="201" t="s">
        <v>689</v>
      </c>
      <c r="E50" t="str">
        <f t="shared" si="9"/>
        <v>0201</v>
      </c>
      <c r="F50" t="str">
        <f t="shared" si="1"/>
        <v>0003</v>
      </c>
      <c r="G50" t="str">
        <f t="shared" si="2"/>
        <v>0201-0003</v>
      </c>
      <c r="H50" t="str">
        <f t="shared" si="3"/>
        <v>Подршка раду предузећа и организација у области нуклеарне сигурности</v>
      </c>
      <c r="I50"/>
    </row>
    <row r="51" spans="1:9" x14ac:dyDescent="0.2">
      <c r="A51" s="202"/>
      <c r="B51" s="202"/>
      <c r="C51" s="201" t="s">
        <v>1394</v>
      </c>
      <c r="D51" s="201" t="s">
        <v>1785</v>
      </c>
      <c r="E51" t="str">
        <f t="shared" si="9"/>
        <v>0201</v>
      </c>
      <c r="F51" t="str">
        <f t="shared" si="1"/>
        <v>0004</v>
      </c>
      <c r="G51" t="str">
        <f t="shared" ref="G51" si="10">+CONCATENATE(E51,"-",F51)</f>
        <v>0201-0004</v>
      </c>
      <c r="H51" t="str">
        <f t="shared" si="3"/>
        <v>Подршка раду Јединицe за управљање пројектима у јавном сектору</v>
      </c>
      <c r="I51"/>
    </row>
    <row r="52" spans="1:9" x14ac:dyDescent="0.2">
      <c r="A52" s="202"/>
      <c r="B52" s="202"/>
      <c r="C52" s="201" t="s">
        <v>1399</v>
      </c>
      <c r="D52" s="201" t="s">
        <v>1409</v>
      </c>
      <c r="E52" t="str">
        <f t="shared" si="9"/>
        <v>0201</v>
      </c>
      <c r="F52" t="str">
        <f t="shared" si="1"/>
        <v>0005</v>
      </c>
      <c r="G52" t="str">
        <f t="shared" ref="G52" si="11">+CONCATENATE(E52,"-",F52)</f>
        <v>0201-0005</v>
      </c>
      <c r="H52" t="str">
        <f t="shared" si="3"/>
        <v>Подршка раду Фонда за иновациону делатност</v>
      </c>
      <c r="I52"/>
    </row>
    <row r="53" spans="1:9" x14ac:dyDescent="0.2">
      <c r="A53" s="202"/>
      <c r="B53" s="202"/>
      <c r="C53" s="201" t="s">
        <v>1400</v>
      </c>
      <c r="D53" s="201" t="s">
        <v>1410</v>
      </c>
      <c r="E53" t="str">
        <f t="shared" si="9"/>
        <v>0201</v>
      </c>
      <c r="F53" t="str">
        <f t="shared" si="1"/>
        <v>0006</v>
      </c>
      <c r="G53" t="str">
        <f t="shared" ref="G53" si="12">+CONCATENATE(E53,"-",F53)</f>
        <v>0201-0006</v>
      </c>
      <c r="H53" t="str">
        <f t="shared" si="3"/>
        <v>Подршка раду Центра за промоцију науке</v>
      </c>
      <c r="I53"/>
    </row>
    <row r="54" spans="1:9" x14ac:dyDescent="0.2">
      <c r="A54" s="202"/>
      <c r="B54" s="202"/>
      <c r="C54" s="201" t="s">
        <v>1405</v>
      </c>
      <c r="D54" s="201" t="s">
        <v>686</v>
      </c>
      <c r="E54" t="str">
        <f t="shared" si="9"/>
        <v>0201</v>
      </c>
      <c r="F54" t="str">
        <f t="shared" si="1"/>
        <v>0007</v>
      </c>
      <c r="G54" t="str">
        <f t="shared" si="2"/>
        <v>0201-0007</v>
      </c>
      <c r="H54" t="str">
        <f t="shared" si="3"/>
        <v>Администрација и управљање</v>
      </c>
      <c r="I54"/>
    </row>
    <row r="55" spans="1:9" x14ac:dyDescent="0.2">
      <c r="A55" s="202"/>
      <c r="B55" s="202"/>
      <c r="C55" s="201" t="s">
        <v>1411</v>
      </c>
      <c r="D55" s="201" t="s">
        <v>690</v>
      </c>
      <c r="E55" t="str">
        <f t="shared" si="9"/>
        <v>0201</v>
      </c>
      <c r="F55" t="str">
        <f t="shared" si="1"/>
        <v>0009</v>
      </c>
      <c r="G55" t="str">
        <f t="shared" si="2"/>
        <v>0201-0009</v>
      </c>
      <c r="H55" t="str">
        <f t="shared" si="3"/>
        <v>Академијске награде</v>
      </c>
      <c r="I55"/>
    </row>
    <row r="56" spans="1:9" x14ac:dyDescent="0.2">
      <c r="A56" s="202"/>
      <c r="B56" s="202"/>
      <c r="C56" s="201" t="s">
        <v>1412</v>
      </c>
      <c r="D56" s="201" t="s">
        <v>1413</v>
      </c>
      <c r="E56" t="str">
        <f t="shared" si="9"/>
        <v>0201</v>
      </c>
      <c r="F56" t="str">
        <f t="shared" si="1"/>
        <v>0010</v>
      </c>
      <c r="G56" t="str">
        <f t="shared" si="2"/>
        <v>0201-0010</v>
      </c>
      <c r="H56" t="str">
        <f t="shared" si="3"/>
        <v>Подршка раду САНУ</v>
      </c>
      <c r="I56"/>
    </row>
    <row r="57" spans="1:9" x14ac:dyDescent="0.2">
      <c r="A57" s="202"/>
      <c r="B57" s="202"/>
      <c r="C57" s="201" t="s">
        <v>1414</v>
      </c>
      <c r="D57" s="201" t="s">
        <v>1138</v>
      </c>
      <c r="E57" t="str">
        <f t="shared" si="9"/>
        <v>0201</v>
      </c>
      <c r="F57" t="str">
        <f t="shared" si="1"/>
        <v>0011</v>
      </c>
      <c r="G57" t="str">
        <f t="shared" si="2"/>
        <v>0201-0011</v>
      </c>
      <c r="H57" t="str">
        <f t="shared" si="3"/>
        <v>Подршка раду Научно-технолошког парка Београд</v>
      </c>
      <c r="I57"/>
    </row>
    <row r="58" spans="1:9" x14ac:dyDescent="0.2">
      <c r="A58" s="202"/>
      <c r="B58" s="202"/>
      <c r="C58" s="201" t="s">
        <v>1420</v>
      </c>
      <c r="D58" s="201" t="s">
        <v>1726</v>
      </c>
      <c r="E58" t="str">
        <f t="shared" si="9"/>
        <v>0201</v>
      </c>
      <c r="F58" t="str">
        <f t="shared" si="1"/>
        <v>0012</v>
      </c>
      <c r="G58" t="str">
        <f t="shared" si="2"/>
        <v>0201-0012</v>
      </c>
      <c r="H58" t="str">
        <f t="shared" si="3"/>
        <v>Подршка програму дигитализације у области националног научноистраживачког система</v>
      </c>
      <c r="I58"/>
    </row>
    <row r="59" spans="1:9" x14ac:dyDescent="0.2">
      <c r="A59" s="202"/>
      <c r="B59" s="202"/>
      <c r="C59" s="201" t="s">
        <v>1450</v>
      </c>
      <c r="D59" s="201" t="s">
        <v>1786</v>
      </c>
      <c r="E59" t="str">
        <f t="shared" si="9"/>
        <v>0201</v>
      </c>
      <c r="F59" t="str">
        <f t="shared" si="1"/>
        <v>0013</v>
      </c>
      <c r="G59" t="str">
        <f t="shared" si="2"/>
        <v>0201-0013</v>
      </c>
      <c r="H59" t="str">
        <f t="shared" si="3"/>
        <v>Подршка раду Фонда за науку</v>
      </c>
      <c r="I59"/>
    </row>
    <row r="60" spans="1:9" x14ac:dyDescent="0.2">
      <c r="A60" s="202"/>
      <c r="B60" s="202"/>
      <c r="C60" s="201" t="s">
        <v>1451</v>
      </c>
      <c r="D60" s="201" t="s">
        <v>1962</v>
      </c>
      <c r="E60" t="str">
        <f t="shared" si="9"/>
        <v>0201</v>
      </c>
      <c r="F60" t="str">
        <f t="shared" si="1"/>
        <v>0014</v>
      </c>
      <c r="G60" t="str">
        <f t="shared" si="2"/>
        <v>0201-0014</v>
      </c>
      <c r="H60" t="str">
        <f t="shared" si="3"/>
        <v>Подршка раду НТП Ниш</v>
      </c>
      <c r="I60"/>
    </row>
    <row r="61" spans="1:9" x14ac:dyDescent="0.2">
      <c r="A61" s="202"/>
      <c r="B61" s="202"/>
      <c r="C61" s="201" t="s">
        <v>1452</v>
      </c>
      <c r="D61" s="201" t="s">
        <v>1963</v>
      </c>
      <c r="E61" t="str">
        <f t="shared" si="9"/>
        <v>0201</v>
      </c>
      <c r="F61" t="str">
        <f t="shared" si="1"/>
        <v>0015</v>
      </c>
      <c r="G61" t="str">
        <f t="shared" si="2"/>
        <v>0201-0015</v>
      </c>
      <c r="H61" t="str">
        <f t="shared" si="3"/>
        <v>Подршка раду НТП Чачак</v>
      </c>
      <c r="I61"/>
    </row>
    <row r="62" spans="1:9" x14ac:dyDescent="0.2">
      <c r="A62" s="202"/>
      <c r="B62" s="202"/>
      <c r="C62" s="201" t="s">
        <v>1453</v>
      </c>
      <c r="D62" s="206" t="s">
        <v>2245</v>
      </c>
      <c r="E62" t="str">
        <f t="shared" ref="E62" si="13">+IF(A62&gt;0,A62,E61)</f>
        <v>0201</v>
      </c>
      <c r="F62" t="str">
        <f t="shared" ref="F62" si="14">+IF(C62&gt;0,C62,F61)</f>
        <v>0016</v>
      </c>
      <c r="G62" t="str">
        <f t="shared" ref="G62" si="15">+CONCATENATE(E62,"-",F62)</f>
        <v>0201-0016</v>
      </c>
      <c r="H62" t="str">
        <f t="shared" ref="H62" si="16">+D62</f>
        <v>Подршка раду Института за вештачку интелигенцију</v>
      </c>
      <c r="I62"/>
    </row>
    <row r="63" spans="1:9" x14ac:dyDescent="0.2">
      <c r="A63" s="202"/>
      <c r="B63" s="202"/>
      <c r="C63" s="201" t="s">
        <v>1454</v>
      </c>
      <c r="D63" s="201" t="s">
        <v>804</v>
      </c>
      <c r="E63" t="str">
        <f>+IF(A63&gt;0,A63,E61)</f>
        <v>0201</v>
      </c>
      <c r="F63" t="str">
        <f>+IF(C63&gt;0,C63,F61)</f>
        <v>0017</v>
      </c>
      <c r="G63" t="str">
        <f t="shared" ref="G63:G65" si="17">+CONCATENATE(E63,"-",F63)</f>
        <v>0201-0017</v>
      </c>
      <c r="H63" t="str">
        <f t="shared" si="3"/>
        <v>Подршка школовању и усавршавању младих талената</v>
      </c>
      <c r="I63"/>
    </row>
    <row r="64" spans="1:9" x14ac:dyDescent="0.2">
      <c r="A64" s="202"/>
      <c r="B64" s="202"/>
      <c r="C64" s="201" t="s">
        <v>1395</v>
      </c>
      <c r="D64" s="201" t="s">
        <v>691</v>
      </c>
      <c r="E64" t="str">
        <f t="shared" si="9"/>
        <v>0201</v>
      </c>
      <c r="F64" t="str">
        <f t="shared" si="1"/>
        <v>4002</v>
      </c>
      <c r="G64" t="str">
        <f t="shared" si="17"/>
        <v>0201-4002</v>
      </c>
      <c r="H64" t="str">
        <f t="shared" si="3"/>
        <v>Истраживање и развој у јавном сектору</v>
      </c>
      <c r="I64"/>
    </row>
    <row r="65" spans="1:9" x14ac:dyDescent="0.2">
      <c r="A65" s="202"/>
      <c r="B65" s="202"/>
      <c r="C65" s="201" t="s">
        <v>1396</v>
      </c>
      <c r="D65" s="201" t="s">
        <v>1727</v>
      </c>
      <c r="E65" t="str">
        <f t="shared" si="9"/>
        <v>0201</v>
      </c>
      <c r="F65" t="str">
        <f t="shared" si="1"/>
        <v>4003</v>
      </c>
      <c r="G65" t="str">
        <f t="shared" si="17"/>
        <v>0201-4003</v>
      </c>
      <c r="H65" t="str">
        <f t="shared" si="3"/>
        <v>Стратешки пројекти са НР Кином</v>
      </c>
      <c r="I65"/>
    </row>
    <row r="66" spans="1:9" x14ac:dyDescent="0.2">
      <c r="A66" s="202"/>
      <c r="B66" s="202"/>
      <c r="C66" s="201" t="s">
        <v>1406</v>
      </c>
      <c r="D66" s="201" t="s">
        <v>1908</v>
      </c>
      <c r="E66" t="str">
        <f t="shared" si="9"/>
        <v>0201</v>
      </c>
      <c r="F66" t="str">
        <f t="shared" si="1"/>
        <v>4004</v>
      </c>
      <c r="G66" t="str">
        <f t="shared" si="2"/>
        <v>0201-4004</v>
      </c>
      <c r="H66" t="str">
        <f t="shared" si="3"/>
        <v>ИПА 2018 - Конкурентност</v>
      </c>
      <c r="I66"/>
    </row>
    <row r="67" spans="1:9" x14ac:dyDescent="0.2">
      <c r="A67" s="202"/>
      <c r="B67" s="202"/>
      <c r="C67" s="201" t="s">
        <v>1555</v>
      </c>
      <c r="D67" s="201" t="s">
        <v>2016</v>
      </c>
      <c r="E67" t="str">
        <f t="shared" si="9"/>
        <v>0201</v>
      </c>
      <c r="F67" t="str">
        <f t="shared" si="1"/>
        <v>4011</v>
      </c>
      <c r="G67" t="str">
        <f t="shared" si="2"/>
        <v>0201-4011</v>
      </c>
      <c r="H67" t="str">
        <f t="shared" si="3"/>
        <v>Пројекат акцелерације иновација и подстицање раста предузетништва - SAIGE</v>
      </c>
      <c r="I67"/>
    </row>
    <row r="68" spans="1:9" x14ac:dyDescent="0.2">
      <c r="A68" s="202"/>
      <c r="B68" s="202"/>
      <c r="C68" s="201" t="s">
        <v>1415</v>
      </c>
      <c r="D68" s="201" t="s">
        <v>771</v>
      </c>
      <c r="E68" t="str">
        <f t="shared" si="9"/>
        <v>0201</v>
      </c>
      <c r="F68" t="str">
        <f t="shared" si="1"/>
        <v>7010</v>
      </c>
      <c r="G68" t="str">
        <f t="shared" si="2"/>
        <v>0201-7010</v>
      </c>
      <c r="H68" t="str">
        <f t="shared" si="3"/>
        <v>ИПА Подршка за учешће у програмима ЕУ</v>
      </c>
      <c r="I68"/>
    </row>
    <row r="69" spans="1:9" x14ac:dyDescent="0.2">
      <c r="A69" s="202"/>
      <c r="B69" s="202"/>
      <c r="C69" s="201" t="s">
        <v>2082</v>
      </c>
      <c r="D69" s="201" t="s">
        <v>2083</v>
      </c>
      <c r="E69" t="str">
        <f t="shared" si="9"/>
        <v>0201</v>
      </c>
      <c r="F69" t="str">
        <f t="shared" si="1"/>
        <v>7079</v>
      </c>
      <c r="G69" t="str">
        <f t="shared" si="2"/>
        <v>0201-7079</v>
      </c>
      <c r="H69" t="str">
        <f t="shared" si="3"/>
        <v>ИПА 2019 - Конкурентност и иновације</v>
      </c>
      <c r="I69"/>
    </row>
    <row r="70" spans="1:9" x14ac:dyDescent="0.2">
      <c r="A70" s="201" t="s">
        <v>1284</v>
      </c>
      <c r="B70" s="201" t="s">
        <v>1285</v>
      </c>
      <c r="C70" s="201" t="s">
        <v>1390</v>
      </c>
      <c r="D70" s="201" t="s">
        <v>1416</v>
      </c>
      <c r="E70" t="str">
        <f t="shared" si="9"/>
        <v>0202</v>
      </c>
      <c r="F70" t="str">
        <f t="shared" si="1"/>
        <v>0001</v>
      </c>
      <c r="G70" t="str">
        <f t="shared" si="2"/>
        <v>0202-0001</v>
      </c>
      <c r="H70" t="str">
        <f t="shared" si="3"/>
        <v>Заштита индустријске својине, ауторског и сродних права и информационо образовни послови у вези са значајем заштите</v>
      </c>
      <c r="I70"/>
    </row>
    <row r="71" spans="1:9" x14ac:dyDescent="0.2">
      <c r="A71" s="202"/>
      <c r="B71" s="202"/>
      <c r="C71" s="201" t="s">
        <v>1393</v>
      </c>
      <c r="D71" s="201" t="s">
        <v>686</v>
      </c>
      <c r="E71" t="str">
        <f t="shared" si="9"/>
        <v>0202</v>
      </c>
      <c r="F71" t="str">
        <f t="shared" si="1"/>
        <v>0003</v>
      </c>
      <c r="G71" t="str">
        <f t="shared" si="2"/>
        <v>0202-0003</v>
      </c>
      <c r="H71" t="str">
        <f t="shared" si="3"/>
        <v>Администрација и управљање</v>
      </c>
      <c r="I71"/>
    </row>
    <row r="72" spans="1:9" x14ac:dyDescent="0.2">
      <c r="A72" s="201" t="s">
        <v>1286</v>
      </c>
      <c r="B72" s="201" t="s">
        <v>618</v>
      </c>
      <c r="C72" s="201" t="s">
        <v>1392</v>
      </c>
      <c r="D72" s="201" t="s">
        <v>692</v>
      </c>
      <c r="E72" t="str">
        <f t="shared" si="9"/>
        <v>0301</v>
      </c>
      <c r="F72" t="str">
        <f t="shared" ref="F72:F135" si="18">+IF(C72&gt;0,C72,F71)</f>
        <v>0002</v>
      </c>
      <c r="G72" t="str">
        <f t="shared" si="2"/>
        <v>0301-0002</v>
      </c>
      <c r="H72" t="str">
        <f t="shared" ref="H72:H135" si="19">+D72</f>
        <v>Чланство у међународним организацијама</v>
      </c>
      <c r="I72"/>
    </row>
    <row r="73" spans="1:9" x14ac:dyDescent="0.2">
      <c r="A73" s="202"/>
      <c r="B73" s="202"/>
      <c r="C73" s="201" t="s">
        <v>1393</v>
      </c>
      <c r="D73" s="201" t="s">
        <v>686</v>
      </c>
      <c r="E73" t="str">
        <f t="shared" si="9"/>
        <v>0301</v>
      </c>
      <c r="F73" t="str">
        <f t="shared" si="18"/>
        <v>0003</v>
      </c>
      <c r="G73" t="str">
        <f t="shared" ref="G73" si="20">+CONCATENATE(E73,"-",F73)</f>
        <v>0301-0003</v>
      </c>
      <c r="H73" t="str">
        <f t="shared" si="19"/>
        <v>Администрација и управљање</v>
      </c>
      <c r="I73"/>
    </row>
    <row r="74" spans="1:9" x14ac:dyDescent="0.2">
      <c r="A74" s="202"/>
      <c r="B74" s="202"/>
      <c r="C74" s="201" t="s">
        <v>1394</v>
      </c>
      <c r="D74" s="201" t="s">
        <v>1787</v>
      </c>
      <c r="E74" t="str">
        <f t="shared" si="9"/>
        <v>0301</v>
      </c>
      <c r="F74" t="str">
        <f t="shared" si="18"/>
        <v>0004</v>
      </c>
      <c r="G74" t="str">
        <f t="shared" si="2"/>
        <v>0301-0004</v>
      </c>
      <c r="H74" t="str">
        <f t="shared" si="19"/>
        <v>Мултилатерални економски односи са иностранством</v>
      </c>
      <c r="I74"/>
    </row>
    <row r="75" spans="1:9" x14ac:dyDescent="0.2">
      <c r="A75" s="202"/>
      <c r="B75" s="202"/>
      <c r="C75" s="201" t="s">
        <v>1399</v>
      </c>
      <c r="D75" s="201" t="s">
        <v>1788</v>
      </c>
      <c r="E75" t="str">
        <f t="shared" si="9"/>
        <v>0301</v>
      </c>
      <c r="F75" t="str">
        <f t="shared" si="18"/>
        <v>0005</v>
      </c>
      <c r="G75" t="str">
        <f t="shared" si="2"/>
        <v>0301-0005</v>
      </c>
      <c r="H75" t="str">
        <f t="shared" si="19"/>
        <v>Билатерални економски односи са иностранством</v>
      </c>
      <c r="I75"/>
    </row>
    <row r="76" spans="1:9" x14ac:dyDescent="0.2">
      <c r="A76" s="202"/>
      <c r="B76" s="202"/>
      <c r="C76" s="201" t="s">
        <v>1396</v>
      </c>
      <c r="D76" s="201" t="s">
        <v>2190</v>
      </c>
      <c r="E76" t="str">
        <f t="shared" si="9"/>
        <v>0301</v>
      </c>
      <c r="F76" t="str">
        <f t="shared" si="18"/>
        <v>4003</v>
      </c>
      <c r="G76" t="str">
        <f t="shared" si="2"/>
        <v>0301-4003</v>
      </c>
      <c r="H76" t="str">
        <f t="shared" si="19"/>
        <v>Учешће Републике Србије на светској изложби „EXPO 2025 - Осака"</v>
      </c>
      <c r="I76"/>
    </row>
    <row r="77" spans="1:9" x14ac:dyDescent="0.2">
      <c r="A77" s="202"/>
      <c r="B77" s="202"/>
      <c r="C77" s="201" t="s">
        <v>1407</v>
      </c>
      <c r="D77" s="201" t="s">
        <v>1964</v>
      </c>
      <c r="E77" t="str">
        <f t="shared" si="9"/>
        <v>0301</v>
      </c>
      <c r="F77" t="str">
        <f t="shared" si="18"/>
        <v>5001</v>
      </c>
      <c r="G77" t="str">
        <f t="shared" si="2"/>
        <v>0301-5001</v>
      </c>
      <c r="H77" t="str">
        <f t="shared" si="19"/>
        <v>Реконструкција фасаде објекта МСП</v>
      </c>
      <c r="I77"/>
    </row>
    <row r="78" spans="1:9" x14ac:dyDescent="0.2">
      <c r="A78" s="201" t="s">
        <v>1287</v>
      </c>
      <c r="B78" s="201" t="s">
        <v>619</v>
      </c>
      <c r="C78" s="201" t="s">
        <v>1390</v>
      </c>
      <c r="D78" s="201" t="s">
        <v>1418</v>
      </c>
      <c r="E78" t="str">
        <f t="shared" si="9"/>
        <v>0302</v>
      </c>
      <c r="F78" t="str">
        <f t="shared" si="18"/>
        <v>0001</v>
      </c>
      <c r="G78" t="str">
        <f t="shared" si="2"/>
        <v>0302-0001</v>
      </c>
      <c r="H78" t="str">
        <f t="shared" si="19"/>
        <v>Подршка функционисању дипломатско-конзуларних представништава</v>
      </c>
      <c r="I78"/>
    </row>
    <row r="79" spans="1:9" x14ac:dyDescent="0.2">
      <c r="A79" s="202"/>
      <c r="B79" s="202"/>
      <c r="C79" s="201" t="s">
        <v>1393</v>
      </c>
      <c r="D79" s="201" t="s">
        <v>1257</v>
      </c>
      <c r="E79" t="str">
        <f t="shared" si="9"/>
        <v>0302</v>
      </c>
      <c r="F79" t="str">
        <f t="shared" si="18"/>
        <v>0003</v>
      </c>
      <c r="G79" t="str">
        <f t="shared" si="2"/>
        <v>0302-0003</v>
      </c>
      <c r="H79" t="str">
        <f t="shared" si="19"/>
        <v>Капитално и текуће одржавање објеката и опреме ДКП-а</v>
      </c>
      <c r="I79"/>
    </row>
    <row r="80" spans="1:9" x14ac:dyDescent="0.2">
      <c r="A80" s="202"/>
      <c r="B80" s="202"/>
      <c r="C80" s="201" t="s">
        <v>1394</v>
      </c>
      <c r="D80" s="201" t="s">
        <v>693</v>
      </c>
      <c r="E80" t="str">
        <f t="shared" si="9"/>
        <v>0302</v>
      </c>
      <c r="F80" t="str">
        <f t="shared" si="18"/>
        <v>0004</v>
      </c>
      <c r="G80" t="str">
        <f t="shared" si="2"/>
        <v>0302-0004</v>
      </c>
      <c r="H80" t="str">
        <f t="shared" si="19"/>
        <v>Обнова возног парка за потребе ДКП-а</v>
      </c>
      <c r="I80"/>
    </row>
    <row r="81" spans="1:9" x14ac:dyDescent="0.2">
      <c r="A81" s="202"/>
      <c r="B81" s="202"/>
      <c r="C81" s="201" t="s">
        <v>1399</v>
      </c>
      <c r="D81" s="201" t="s">
        <v>1258</v>
      </c>
      <c r="E81" t="str">
        <f t="shared" si="9"/>
        <v>0302</v>
      </c>
      <c r="F81" t="str">
        <f t="shared" si="18"/>
        <v>0005</v>
      </c>
      <c r="G81" t="str">
        <f t="shared" ref="G81" si="21">+CONCATENATE(E81,"-",F81)</f>
        <v>0302-0005</v>
      </c>
      <c r="H81" t="str">
        <f t="shared" si="19"/>
        <v>Закуп пословних објеката ДКП-а</v>
      </c>
      <c r="I81"/>
    </row>
    <row r="82" spans="1:9" x14ac:dyDescent="0.2">
      <c r="A82" s="202"/>
      <c r="B82" s="202"/>
      <c r="C82" s="201" t="s">
        <v>1400</v>
      </c>
      <c r="D82" s="201" t="s">
        <v>1259</v>
      </c>
      <c r="E82" t="str">
        <f t="shared" si="9"/>
        <v>0302</v>
      </c>
      <c r="F82" t="str">
        <f t="shared" si="18"/>
        <v>0006</v>
      </c>
      <c r="G82" t="str">
        <f t="shared" si="2"/>
        <v>0302-0006</v>
      </c>
      <c r="H82" t="str">
        <f t="shared" si="19"/>
        <v>Закуп резиденцијалних објеката ДКП-а</v>
      </c>
      <c r="I82"/>
    </row>
    <row r="83" spans="1:9" x14ac:dyDescent="0.2">
      <c r="A83" s="202"/>
      <c r="B83" s="202"/>
      <c r="C83" s="201" t="s">
        <v>1493</v>
      </c>
      <c r="D83" s="201" t="s">
        <v>1909</v>
      </c>
      <c r="E83" t="str">
        <f t="shared" si="9"/>
        <v>0302</v>
      </c>
      <c r="F83" t="str">
        <f t="shared" si="18"/>
        <v>5004</v>
      </c>
      <c r="G83" t="str">
        <f t="shared" si="2"/>
        <v>0302-5004</v>
      </c>
      <c r="H83" t="str">
        <f t="shared" si="19"/>
        <v>Прибављање објеката у својину Републике Србије за потребе ДКП-а</v>
      </c>
      <c r="I83"/>
    </row>
    <row r="84" spans="1:9" x14ac:dyDescent="0.2">
      <c r="A84" s="201" t="s">
        <v>1288</v>
      </c>
      <c r="B84" s="201" t="s">
        <v>620</v>
      </c>
      <c r="C84" s="201" t="s">
        <v>1392</v>
      </c>
      <c r="D84" s="201" t="s">
        <v>694</v>
      </c>
      <c r="E84" t="str">
        <f t="shared" si="9"/>
        <v>0401</v>
      </c>
      <c r="F84" t="str">
        <f t="shared" si="18"/>
        <v>0002</v>
      </c>
      <c r="G84" t="str">
        <f t="shared" si="2"/>
        <v>0401-0002</v>
      </c>
      <c r="H84" t="str">
        <f t="shared" si="19"/>
        <v>Уређење и коришћење вода</v>
      </c>
      <c r="I84"/>
    </row>
    <row r="85" spans="1:9" x14ac:dyDescent="0.2">
      <c r="A85" s="202"/>
      <c r="B85" s="202"/>
      <c r="C85" s="201" t="s">
        <v>1393</v>
      </c>
      <c r="D85" s="201" t="s">
        <v>695</v>
      </c>
      <c r="E85" t="str">
        <f t="shared" si="9"/>
        <v>0401</v>
      </c>
      <c r="F85" t="str">
        <f t="shared" si="18"/>
        <v>0003</v>
      </c>
      <c r="G85" t="str">
        <f t="shared" ref="G85:G169" si="22">+CONCATENATE(E85,"-",F85)</f>
        <v>0401-0003</v>
      </c>
      <c r="H85" t="str">
        <f t="shared" si="19"/>
        <v>Заштита вода од загађивања</v>
      </c>
      <c r="I85"/>
    </row>
    <row r="86" spans="1:9" x14ac:dyDescent="0.2">
      <c r="A86" s="202"/>
      <c r="B86" s="202"/>
      <c r="C86" s="201" t="s">
        <v>1394</v>
      </c>
      <c r="D86" s="201" t="s">
        <v>696</v>
      </c>
      <c r="E86" t="str">
        <f t="shared" si="9"/>
        <v>0401</v>
      </c>
      <c r="F86" t="str">
        <f t="shared" si="18"/>
        <v>0004</v>
      </c>
      <c r="G86" t="str">
        <f t="shared" si="22"/>
        <v>0401-0004</v>
      </c>
      <c r="H86" t="str">
        <f t="shared" si="19"/>
        <v>Уређење водотока и заштита од штетног дејства вода</v>
      </c>
      <c r="I86"/>
    </row>
    <row r="87" spans="1:9" x14ac:dyDescent="0.2">
      <c r="A87" s="202"/>
      <c r="B87" s="202"/>
      <c r="C87" s="201" t="s">
        <v>1399</v>
      </c>
      <c r="D87" s="201" t="s">
        <v>697</v>
      </c>
      <c r="E87" t="str">
        <f t="shared" si="9"/>
        <v>0401</v>
      </c>
      <c r="F87" t="str">
        <f t="shared" si="18"/>
        <v>0005</v>
      </c>
      <c r="G87" t="str">
        <f t="shared" si="22"/>
        <v>0401-0005</v>
      </c>
      <c r="H87" t="str">
        <f t="shared" si="19"/>
        <v>Планирање и међународна сарадња у области вода</v>
      </c>
      <c r="I87"/>
    </row>
    <row r="88" spans="1:9" x14ac:dyDescent="0.2">
      <c r="A88" s="202"/>
      <c r="B88" s="202"/>
      <c r="C88" s="201" t="s">
        <v>1400</v>
      </c>
      <c r="D88" s="201" t="s">
        <v>1177</v>
      </c>
      <c r="E88" t="str">
        <f t="shared" si="9"/>
        <v>0401</v>
      </c>
      <c r="F88" t="str">
        <f t="shared" si="18"/>
        <v>0006</v>
      </c>
      <c r="G88" t="str">
        <f t="shared" si="22"/>
        <v>0401-0006</v>
      </c>
      <c r="H88" t="str">
        <f t="shared" si="19"/>
        <v>Управљање у области вода</v>
      </c>
      <c r="I88"/>
    </row>
    <row r="89" spans="1:9" x14ac:dyDescent="0.2">
      <c r="A89" s="202"/>
      <c r="B89" s="202"/>
      <c r="C89" s="201" t="s">
        <v>1405</v>
      </c>
      <c r="D89" s="201" t="s">
        <v>1178</v>
      </c>
      <c r="E89" t="str">
        <f t="shared" si="9"/>
        <v>0401</v>
      </c>
      <c r="F89" t="str">
        <f t="shared" si="18"/>
        <v>0007</v>
      </c>
      <c r="G89" t="str">
        <f t="shared" si="22"/>
        <v>0401-0007</v>
      </c>
      <c r="H89" t="str">
        <f t="shared" si="19"/>
        <v>Инспекцијски надзор у области вода</v>
      </c>
      <c r="I89"/>
    </row>
    <row r="90" spans="1:9" x14ac:dyDescent="0.2">
      <c r="A90" s="202"/>
      <c r="B90" s="202"/>
      <c r="C90" s="201" t="s">
        <v>1425</v>
      </c>
      <c r="D90" s="201" t="s">
        <v>1789</v>
      </c>
      <c r="E90" t="str">
        <f t="shared" si="9"/>
        <v>0401</v>
      </c>
      <c r="F90" t="str">
        <f t="shared" si="18"/>
        <v>4009</v>
      </c>
      <c r="G90" t="str">
        <f t="shared" si="22"/>
        <v>0401-4009</v>
      </c>
      <c r="H90" t="str">
        <f t="shared" si="19"/>
        <v>Електрификација система за наводњавање</v>
      </c>
      <c r="I90"/>
    </row>
    <row r="91" spans="1:9" x14ac:dyDescent="0.2">
      <c r="A91" s="202"/>
      <c r="B91" s="202"/>
      <c r="C91" s="201" t="s">
        <v>1426</v>
      </c>
      <c r="D91" s="201" t="s">
        <v>2084</v>
      </c>
      <c r="E91" t="str">
        <f t="shared" ref="E91:E154" si="23">+IF(A91&gt;0,A91,E90)</f>
        <v>0401</v>
      </c>
      <c r="F91" t="str">
        <f t="shared" si="18"/>
        <v>4010</v>
      </c>
      <c r="G91" t="str">
        <f t="shared" si="22"/>
        <v>0401-4010</v>
      </c>
      <c r="H91" t="str">
        <f t="shared" si="19"/>
        <v>Завршетак изградње система за водоснабдевање Босилеграда са приградским насељима са изворишта воде „Рода”, у општини Босилеград</v>
      </c>
      <c r="I91"/>
    </row>
    <row r="92" spans="1:9" x14ac:dyDescent="0.2">
      <c r="A92" s="202"/>
      <c r="B92" s="202"/>
      <c r="C92" s="201" t="s">
        <v>1442</v>
      </c>
      <c r="D92" s="201" t="s">
        <v>2085</v>
      </c>
      <c r="E92" t="str">
        <f t="shared" si="23"/>
        <v>0401</v>
      </c>
      <c r="F92" t="str">
        <f t="shared" si="18"/>
        <v>4012</v>
      </c>
      <c r="G92" t="str">
        <f t="shared" si="22"/>
        <v>0401-4012</v>
      </c>
      <c r="H92" t="str">
        <f t="shared" si="19"/>
        <v>Пројекат интегрисаног развоја коридора Саве и Дрине</v>
      </c>
      <c r="I92"/>
    </row>
    <row r="93" spans="1:9" ht="15" customHeight="1" x14ac:dyDescent="0.2">
      <c r="A93" s="202"/>
      <c r="B93" s="202"/>
      <c r="C93" s="201" t="s">
        <v>1444</v>
      </c>
      <c r="D93" s="201" t="s">
        <v>2191</v>
      </c>
      <c r="E93" t="str">
        <f t="shared" si="23"/>
        <v>0401</v>
      </c>
      <c r="F93" t="str">
        <f t="shared" si="18"/>
        <v>4013</v>
      </c>
      <c r="G93" t="str">
        <f t="shared" si="22"/>
        <v>0401-4013</v>
      </c>
      <c r="H93" t="str">
        <f t="shared" si="19"/>
        <v>Програм за отпорност и климатске промене и наводњавање у Србији - II фаза</v>
      </c>
      <c r="I93"/>
    </row>
    <row r="94" spans="1:9" x14ac:dyDescent="0.2">
      <c r="A94" s="202"/>
      <c r="B94" s="202"/>
      <c r="C94" s="201" t="s">
        <v>1407</v>
      </c>
      <c r="D94" s="201" t="s">
        <v>698</v>
      </c>
      <c r="E94" t="str">
        <f t="shared" si="23"/>
        <v>0401</v>
      </c>
      <c r="F94" t="str">
        <f t="shared" si="18"/>
        <v>5001</v>
      </c>
      <c r="G94" t="str">
        <f t="shared" si="22"/>
        <v>0401-5001</v>
      </c>
      <c r="H94" t="str">
        <f t="shared" si="19"/>
        <v>Изградња система за наводњавање - прва фаза</v>
      </c>
      <c r="I94"/>
    </row>
    <row r="95" spans="1:9" x14ac:dyDescent="0.2">
      <c r="A95" s="202"/>
      <c r="B95" s="202"/>
      <c r="C95" s="201" t="s">
        <v>1419</v>
      </c>
      <c r="D95" s="201" t="s">
        <v>699</v>
      </c>
      <c r="E95" t="str">
        <f t="shared" si="23"/>
        <v>0401</v>
      </c>
      <c r="F95" t="str">
        <f t="shared" si="18"/>
        <v>5003</v>
      </c>
      <c r="G95" t="str">
        <f t="shared" si="22"/>
        <v>0401-5003</v>
      </c>
      <c r="H95" t="str">
        <f t="shared" si="19"/>
        <v>Брана са акумулацијом „АРИЉЕ” профил „СВРАЧКОВО” Ариље</v>
      </c>
      <c r="I95"/>
    </row>
    <row r="96" spans="1:9" x14ac:dyDescent="0.2">
      <c r="A96" s="202"/>
      <c r="B96" s="202"/>
      <c r="C96" s="201" t="s">
        <v>1861</v>
      </c>
      <c r="D96" s="201" t="s">
        <v>1862</v>
      </c>
      <c r="E96" t="str">
        <f t="shared" si="23"/>
        <v>0401</v>
      </c>
      <c r="F96" t="str">
        <f t="shared" si="18"/>
        <v>7069</v>
      </c>
      <c r="G96" t="str">
        <f t="shared" si="22"/>
        <v>0401-7069</v>
      </c>
      <c r="H96" t="str">
        <f t="shared" si="19"/>
        <v>ИПА 2017 - Сектор заштите животне средине</v>
      </c>
      <c r="I96"/>
    </row>
    <row r="97" spans="1:9" x14ac:dyDescent="0.2">
      <c r="A97" s="202"/>
      <c r="B97" s="202"/>
      <c r="C97" s="201" t="s">
        <v>2086</v>
      </c>
      <c r="D97" s="201" t="s">
        <v>2087</v>
      </c>
      <c r="E97" t="str">
        <f t="shared" si="23"/>
        <v>0401</v>
      </c>
      <c r="F97" t="str">
        <f t="shared" si="18"/>
        <v>7086</v>
      </c>
      <c r="G97" t="str">
        <f t="shared" si="22"/>
        <v>0401-7086</v>
      </c>
      <c r="H97" t="str">
        <f t="shared" si="19"/>
        <v>ИПА 2020 - Животна средина и клима</v>
      </c>
      <c r="I97"/>
    </row>
    <row r="98" spans="1:9" x14ac:dyDescent="0.2">
      <c r="A98" s="201" t="s">
        <v>1289</v>
      </c>
      <c r="B98" s="201" t="s">
        <v>621</v>
      </c>
      <c r="C98" s="201" t="s">
        <v>1420</v>
      </c>
      <c r="D98" s="201" t="s">
        <v>700</v>
      </c>
      <c r="E98" t="str">
        <f t="shared" si="23"/>
        <v>0402</v>
      </c>
      <c r="F98" t="str">
        <f t="shared" si="18"/>
        <v>0012</v>
      </c>
      <c r="G98" t="str">
        <f t="shared" si="22"/>
        <v>0402-0012</v>
      </c>
      <c r="H98" t="str">
        <f t="shared" si="19"/>
        <v>Праћење и проучавање сеизмичких и сеизмотектонских појава</v>
      </c>
      <c r="I98"/>
    </row>
    <row r="99" spans="1:9" x14ac:dyDescent="0.2">
      <c r="A99" s="201" t="s">
        <v>1290</v>
      </c>
      <c r="B99" s="201" t="s">
        <v>622</v>
      </c>
      <c r="C99" s="201" t="s">
        <v>1390</v>
      </c>
      <c r="D99" s="201" t="s">
        <v>702</v>
      </c>
      <c r="E99" t="str">
        <f t="shared" si="23"/>
        <v>0403</v>
      </c>
      <c r="F99" t="str">
        <f t="shared" si="18"/>
        <v>0001</v>
      </c>
      <c r="G99" t="str">
        <f t="shared" si="22"/>
        <v>0403-0001</v>
      </c>
      <c r="H99" t="str">
        <f t="shared" si="19"/>
        <v>Метеоролошки осматрачки систем</v>
      </c>
      <c r="I99"/>
    </row>
    <row r="100" spans="1:9" x14ac:dyDescent="0.2">
      <c r="A100" s="202"/>
      <c r="B100" s="202"/>
      <c r="C100" s="201" t="s">
        <v>1392</v>
      </c>
      <c r="D100" s="201" t="s">
        <v>1421</v>
      </c>
      <c r="E100" t="str">
        <f t="shared" si="23"/>
        <v>0403</v>
      </c>
      <c r="F100" t="str">
        <f t="shared" si="18"/>
        <v>0002</v>
      </c>
      <c r="G100" t="str">
        <f t="shared" si="22"/>
        <v>0403-0002</v>
      </c>
      <c r="H100" t="str">
        <f t="shared" si="19"/>
        <v>Метеоролошки и хидролошко аналитичко-прогностички систем, хидрометеоролошки систем за рану најаву и упозорења и хидрометеоролошки рачунарски и телекомуникациони систем</v>
      </c>
      <c r="I100"/>
    </row>
    <row r="101" spans="1:9" x14ac:dyDescent="0.2">
      <c r="A101" s="202"/>
      <c r="B101" s="202"/>
      <c r="C101" s="201" t="s">
        <v>1393</v>
      </c>
      <c r="D101" s="201" t="s">
        <v>703</v>
      </c>
      <c r="E101" t="str">
        <f t="shared" si="23"/>
        <v>0403</v>
      </c>
      <c r="F101" t="str">
        <f t="shared" si="18"/>
        <v>0003</v>
      </c>
      <c r="G101" t="str">
        <f t="shared" si="22"/>
        <v>0403-0003</v>
      </c>
      <c r="H101" t="str">
        <f t="shared" si="19"/>
        <v>Хидролошки осматрачки систем и хидролошке анализе</v>
      </c>
      <c r="I101"/>
    </row>
    <row r="102" spans="1:9" ht="15" customHeight="1" x14ac:dyDescent="0.2">
      <c r="A102" s="202"/>
      <c r="B102" s="202"/>
      <c r="C102" s="201" t="s">
        <v>1394</v>
      </c>
      <c r="D102" s="201" t="s">
        <v>704</v>
      </c>
      <c r="E102" t="str">
        <f t="shared" si="23"/>
        <v>0403</v>
      </c>
      <c r="F102" t="str">
        <f t="shared" si="18"/>
        <v>0004</v>
      </c>
      <c r="G102" t="str">
        <f t="shared" si="22"/>
        <v>0403-0004</v>
      </c>
      <c r="H102" t="str">
        <f t="shared" si="19"/>
        <v>Праћење и анализа климе и прогноза климатске варијабилности и климатских промена</v>
      </c>
      <c r="I102"/>
    </row>
    <row r="103" spans="1:9" x14ac:dyDescent="0.2">
      <c r="A103" s="202"/>
      <c r="B103" s="202"/>
      <c r="C103" s="201" t="s">
        <v>1399</v>
      </c>
      <c r="D103" s="201" t="s">
        <v>705</v>
      </c>
      <c r="E103" t="str">
        <f t="shared" si="23"/>
        <v>0403</v>
      </c>
      <c r="F103" t="str">
        <f t="shared" si="18"/>
        <v>0005</v>
      </c>
      <c r="G103" t="str">
        <f t="shared" si="22"/>
        <v>0403-0005</v>
      </c>
      <c r="H103" t="str">
        <f t="shared" si="19"/>
        <v>Остали стручни и оперативни послови</v>
      </c>
      <c r="I103"/>
    </row>
    <row r="104" spans="1:9" x14ac:dyDescent="0.2">
      <c r="A104" s="202"/>
      <c r="B104" s="202"/>
      <c r="C104" s="201" t="s">
        <v>1426</v>
      </c>
      <c r="D104" s="201" t="s">
        <v>1427</v>
      </c>
      <c r="E104" t="str">
        <f t="shared" si="23"/>
        <v>0403</v>
      </c>
      <c r="F104" t="str">
        <f t="shared" si="18"/>
        <v>4010</v>
      </c>
      <c r="G104" t="str">
        <f t="shared" si="22"/>
        <v>0403-4010</v>
      </c>
      <c r="H104" t="str">
        <f t="shared" si="19"/>
        <v>Подршка и сарадња са WMO</v>
      </c>
      <c r="I104"/>
    </row>
    <row r="105" spans="1:9" x14ac:dyDescent="0.2">
      <c r="A105" s="202"/>
      <c r="B105" s="202"/>
      <c r="C105" s="201" t="s">
        <v>1562</v>
      </c>
      <c r="D105" s="201" t="s">
        <v>2192</v>
      </c>
      <c r="E105" t="str">
        <f t="shared" si="23"/>
        <v>0403</v>
      </c>
      <c r="F105" t="str">
        <f t="shared" si="18"/>
        <v>4014</v>
      </c>
      <c r="G105" t="str">
        <f t="shared" si="22"/>
        <v>0403-4014</v>
      </c>
      <c r="H105" t="str">
        <f t="shared" si="19"/>
        <v>Унапређење хидрометеоролошкe рачунарско-телекомуникационe инфраструктуре и метеоролошког осматрачког система</v>
      </c>
      <c r="I105"/>
    </row>
    <row r="106" spans="1:9" x14ac:dyDescent="0.2">
      <c r="A106" s="202"/>
      <c r="B106" s="202"/>
      <c r="C106" s="201" t="s">
        <v>1573</v>
      </c>
      <c r="D106" s="201" t="s">
        <v>2030</v>
      </c>
      <c r="E106" t="str">
        <f t="shared" si="23"/>
        <v>0403</v>
      </c>
      <c r="F106" t="str">
        <f t="shared" si="18"/>
        <v>4015</v>
      </c>
      <c r="G106" t="str">
        <f t="shared" si="22"/>
        <v>0403-4015</v>
      </c>
      <c r="H106" t="str">
        <f t="shared" si="19"/>
        <v>Унапређење климатског информационог система - Клима карпатског региона</v>
      </c>
      <c r="I106"/>
    </row>
    <row r="107" spans="1:9" x14ac:dyDescent="0.2">
      <c r="A107" s="201" t="s">
        <v>1291</v>
      </c>
      <c r="B107" s="201" t="s">
        <v>1107</v>
      </c>
      <c r="C107" s="201" t="s">
        <v>1392</v>
      </c>
      <c r="D107" s="201" t="s">
        <v>1103</v>
      </c>
      <c r="E107" t="str">
        <f t="shared" si="23"/>
        <v>0404</v>
      </c>
      <c r="F107" t="str">
        <f t="shared" si="18"/>
        <v>0002</v>
      </c>
      <c r="G107" t="str">
        <f t="shared" si="22"/>
        <v>0404-0002</v>
      </c>
      <c r="H107" t="str">
        <f t="shared" si="19"/>
        <v>Уређење политике заштите животне средине</v>
      </c>
      <c r="I107"/>
    </row>
    <row r="108" spans="1:9" x14ac:dyDescent="0.2">
      <c r="A108" s="202"/>
      <c r="B108" s="202"/>
      <c r="C108" s="201" t="s">
        <v>1393</v>
      </c>
      <c r="D108" s="201" t="s">
        <v>1848</v>
      </c>
      <c r="E108" t="str">
        <f t="shared" si="23"/>
        <v>0404</v>
      </c>
      <c r="F108" t="str">
        <f t="shared" si="18"/>
        <v>0003</v>
      </c>
      <c r="G108" t="str">
        <f t="shared" si="22"/>
        <v>0404-0003</v>
      </c>
      <c r="H108" t="str">
        <f t="shared" si="19"/>
        <v>Инспекција за заштиту животне средине и рибарство</v>
      </c>
      <c r="I108"/>
    </row>
    <row r="109" spans="1:9" x14ac:dyDescent="0.2">
      <c r="A109" s="202"/>
      <c r="B109" s="202"/>
      <c r="C109" s="201" t="s">
        <v>1394</v>
      </c>
      <c r="D109" s="201" t="s">
        <v>686</v>
      </c>
      <c r="E109" t="str">
        <f t="shared" si="23"/>
        <v>0404</v>
      </c>
      <c r="F109" t="str">
        <f t="shared" si="18"/>
        <v>0004</v>
      </c>
      <c r="G109" t="str">
        <f t="shared" si="22"/>
        <v>0404-0004</v>
      </c>
      <c r="H109" t="str">
        <f t="shared" si="19"/>
        <v>Администрација и управљање</v>
      </c>
      <c r="I109"/>
    </row>
    <row r="110" spans="1:9" x14ac:dyDescent="0.2">
      <c r="A110" s="202"/>
      <c r="B110" s="202"/>
      <c r="C110" s="201" t="s">
        <v>1399</v>
      </c>
      <c r="D110" s="201" t="s">
        <v>1849</v>
      </c>
      <c r="E110" t="str">
        <f t="shared" si="23"/>
        <v>0404</v>
      </c>
      <c r="F110" t="str">
        <f t="shared" si="18"/>
        <v>0005</v>
      </c>
      <c r="G110" t="str">
        <f t="shared" ref="G110" si="24">+CONCATENATE(E110,"-",F110)</f>
        <v>0404-0005</v>
      </c>
      <c r="H110" t="str">
        <f t="shared" si="19"/>
        <v>Подршка раду Директората за радијациону и нуклеарну сигурност и безбедност Србије</v>
      </c>
      <c r="I110"/>
    </row>
    <row r="111" spans="1:9" x14ac:dyDescent="0.2">
      <c r="A111" s="202"/>
      <c r="B111" s="202"/>
      <c r="C111" s="201" t="s">
        <v>1405</v>
      </c>
      <c r="D111" s="201" t="s">
        <v>1850</v>
      </c>
      <c r="E111" t="str">
        <f t="shared" si="23"/>
        <v>0404</v>
      </c>
      <c r="F111" t="str">
        <f t="shared" si="18"/>
        <v>0007</v>
      </c>
      <c r="G111" t="str">
        <f t="shared" si="22"/>
        <v>0404-0007</v>
      </c>
      <c r="H111" t="str">
        <f t="shared" si="19"/>
        <v>Мониторинг квалитета ваздуха, воде и седимената</v>
      </c>
      <c r="I111"/>
    </row>
    <row r="112" spans="1:9" x14ac:dyDescent="0.2">
      <c r="A112" s="202"/>
      <c r="B112" s="202"/>
      <c r="C112" s="201" t="s">
        <v>1411</v>
      </c>
      <c r="D112" s="201" t="s">
        <v>1191</v>
      </c>
      <c r="E112" t="str">
        <f t="shared" si="23"/>
        <v>0404</v>
      </c>
      <c r="F112" t="str">
        <f t="shared" si="18"/>
        <v>0009</v>
      </c>
      <c r="G112" t="str">
        <f t="shared" si="22"/>
        <v>0404-0009</v>
      </c>
      <c r="H112" t="str">
        <f t="shared" si="19"/>
        <v>Национална референтна лабораторија за контролу квалитета животне средине</v>
      </c>
      <c r="I112"/>
    </row>
    <row r="113" spans="1:9" x14ac:dyDescent="0.2">
      <c r="A113" s="202"/>
      <c r="B113" s="202"/>
      <c r="C113" s="201" t="s">
        <v>1412</v>
      </c>
      <c r="D113" s="201" t="s">
        <v>1192</v>
      </c>
      <c r="E113" t="str">
        <f t="shared" si="23"/>
        <v>0404</v>
      </c>
      <c r="F113" t="str">
        <f t="shared" si="18"/>
        <v>0010</v>
      </c>
      <c r="G113" t="str">
        <f t="shared" si="22"/>
        <v>0404-0010</v>
      </c>
      <c r="H113" t="str">
        <f t="shared" si="19"/>
        <v>Информациони систем за заштиту животне средине и административни послови</v>
      </c>
      <c r="I113"/>
    </row>
    <row r="114" spans="1:9" x14ac:dyDescent="0.2">
      <c r="A114" s="202"/>
      <c r="B114" s="202"/>
      <c r="C114" s="201" t="s">
        <v>1414</v>
      </c>
      <c r="D114" s="201" t="s">
        <v>1728</v>
      </c>
      <c r="E114" t="str">
        <f t="shared" si="23"/>
        <v>0404</v>
      </c>
      <c r="F114" t="str">
        <f t="shared" si="18"/>
        <v>0011</v>
      </c>
      <c r="G114" t="str">
        <f t="shared" si="22"/>
        <v>0404-0011</v>
      </c>
      <c r="H114" t="str">
        <f t="shared" si="19"/>
        <v>Интервентне мере у ванредним околностима загађивања животне средине и друге интервентне мере</v>
      </c>
      <c r="I114"/>
    </row>
    <row r="115" spans="1:9" x14ac:dyDescent="0.2">
      <c r="A115" s="202"/>
      <c r="B115" s="202"/>
      <c r="C115" s="201" t="s">
        <v>1451</v>
      </c>
      <c r="D115" s="201" t="s">
        <v>1945</v>
      </c>
      <c r="E115" t="str">
        <f t="shared" si="23"/>
        <v>0404</v>
      </c>
      <c r="F115" t="str">
        <f t="shared" si="18"/>
        <v>0014</v>
      </c>
      <c r="G115" t="str">
        <f t="shared" si="22"/>
        <v>0404-0014</v>
      </c>
      <c r="H115" t="str">
        <f t="shared" si="19"/>
        <v>Подстицаји за куповину еколошки прихватљивих возила</v>
      </c>
      <c r="I115"/>
    </row>
    <row r="116" spans="1:9" x14ac:dyDescent="0.2">
      <c r="A116" s="202"/>
      <c r="B116" s="202"/>
      <c r="C116" s="201" t="s">
        <v>1424</v>
      </c>
      <c r="D116" s="201" t="s">
        <v>2088</v>
      </c>
      <c r="E116" t="str">
        <f t="shared" si="23"/>
        <v>0404</v>
      </c>
      <c r="F116" t="str">
        <f t="shared" si="18"/>
        <v>4008</v>
      </c>
      <c r="G116" t="str">
        <f t="shared" ref="G116" si="25">+CONCATENATE(E116,"-",F116)</f>
        <v>0404-4008</v>
      </c>
      <c r="H116" t="str">
        <f t="shared" si="19"/>
        <v>Смањење загађења ваздуха у Србији из индивидуалних извора</v>
      </c>
      <c r="I116"/>
    </row>
    <row r="117" spans="1:9" x14ac:dyDescent="0.2">
      <c r="A117" s="202"/>
      <c r="B117" s="202"/>
      <c r="C117" s="201" t="s">
        <v>1442</v>
      </c>
      <c r="D117" s="201" t="s">
        <v>2089</v>
      </c>
      <c r="E117" t="str">
        <f t="shared" si="23"/>
        <v>0404</v>
      </c>
      <c r="F117" t="str">
        <f t="shared" si="18"/>
        <v>4012</v>
      </c>
      <c r="G117" t="str">
        <f t="shared" si="22"/>
        <v>0404-4012</v>
      </c>
      <c r="H117" t="str">
        <f t="shared" si="19"/>
        <v>Набавка, замена, реконструкција и санација котларница за грејање</v>
      </c>
      <c r="I117"/>
    </row>
    <row r="118" spans="1:9" x14ac:dyDescent="0.2">
      <c r="A118" s="201" t="s">
        <v>1292</v>
      </c>
      <c r="B118" s="201" t="s">
        <v>1842</v>
      </c>
      <c r="C118" s="201" t="s">
        <v>1390</v>
      </c>
      <c r="D118" s="201" t="s">
        <v>1851</v>
      </c>
      <c r="E118" t="str">
        <f t="shared" si="23"/>
        <v>0405</v>
      </c>
      <c r="F118" t="str">
        <f t="shared" si="18"/>
        <v>0001</v>
      </c>
      <c r="G118" t="str">
        <f t="shared" si="22"/>
        <v>0405-0001</v>
      </c>
      <c r="H118" t="str">
        <f t="shared" si="19"/>
        <v>Уређење и унапређење система заштите природе и очувања биодиверзитета</v>
      </c>
      <c r="I118"/>
    </row>
    <row r="119" spans="1:9" x14ac:dyDescent="0.2">
      <c r="A119" s="202"/>
      <c r="B119" s="202"/>
      <c r="C119" s="201" t="s">
        <v>1392</v>
      </c>
      <c r="D119" s="201" t="s">
        <v>1430</v>
      </c>
      <c r="E119" t="str">
        <f t="shared" si="23"/>
        <v>0405</v>
      </c>
      <c r="F119" t="str">
        <f t="shared" si="18"/>
        <v>0002</v>
      </c>
      <c r="G119" t="str">
        <f t="shared" si="22"/>
        <v>0405-0002</v>
      </c>
      <c r="H119" t="str">
        <f t="shared" si="19"/>
        <v>Подстицаји за програме управљања заштићеним природним добрима од националног интереса</v>
      </c>
      <c r="I119"/>
    </row>
    <row r="120" spans="1:9" x14ac:dyDescent="0.2">
      <c r="A120" s="202"/>
      <c r="B120" s="202"/>
      <c r="C120" s="201" t="s">
        <v>1394</v>
      </c>
      <c r="D120" s="201" t="s">
        <v>1730</v>
      </c>
      <c r="E120" t="str">
        <f t="shared" si="23"/>
        <v>0405</v>
      </c>
      <c r="F120" t="str">
        <f t="shared" si="18"/>
        <v>0004</v>
      </c>
      <c r="G120" t="str">
        <f t="shared" si="22"/>
        <v>0405-0004</v>
      </c>
      <c r="H120" t="str">
        <f t="shared" si="19"/>
        <v>Пошумљавање у циљу заштите и очувања предеоног диверзитета</v>
      </c>
      <c r="I120"/>
    </row>
    <row r="121" spans="1:9" x14ac:dyDescent="0.2">
      <c r="A121" s="202"/>
      <c r="B121" s="202"/>
      <c r="C121" s="201" t="s">
        <v>1400</v>
      </c>
      <c r="D121" s="201" t="s">
        <v>1105</v>
      </c>
      <c r="E121" t="str">
        <f t="shared" si="23"/>
        <v>0405</v>
      </c>
      <c r="F121" t="str">
        <f t="shared" si="18"/>
        <v>0006</v>
      </c>
      <c r="G121" t="str">
        <f t="shared" si="22"/>
        <v>0405-0006</v>
      </c>
      <c r="H121" t="str">
        <f t="shared" si="19"/>
        <v>Подршка раду Завода за заштиту природе Србије</v>
      </c>
      <c r="I121"/>
    </row>
    <row r="122" spans="1:9" x14ac:dyDescent="0.2">
      <c r="A122" s="202"/>
      <c r="B122" s="202"/>
      <c r="C122" s="201" t="s">
        <v>1425</v>
      </c>
      <c r="D122" s="201" t="s">
        <v>1965</v>
      </c>
      <c r="E122" t="str">
        <f t="shared" si="23"/>
        <v>0405</v>
      </c>
      <c r="F122" t="str">
        <f t="shared" si="18"/>
        <v>4009</v>
      </c>
      <c r="G122" t="str">
        <f t="shared" si="22"/>
        <v>0405-4009</v>
      </c>
      <c r="H122" t="str">
        <f t="shared" si="19"/>
        <v>Очување и заштита земљишта као природног ресурса</v>
      </c>
      <c r="I122"/>
    </row>
    <row r="123" spans="1:9" x14ac:dyDescent="0.2">
      <c r="A123" s="202"/>
      <c r="B123" s="202"/>
      <c r="C123" s="201" t="s">
        <v>1555</v>
      </c>
      <c r="D123" s="201" t="s">
        <v>2090</v>
      </c>
      <c r="E123" t="str">
        <f t="shared" si="23"/>
        <v>0405</v>
      </c>
      <c r="F123" t="str">
        <f t="shared" si="18"/>
        <v>4011</v>
      </c>
      <c r="G123" t="str">
        <f t="shared" si="22"/>
        <v>0405-4011</v>
      </c>
      <c r="H123" t="str">
        <f t="shared" si="19"/>
        <v>Смањење угљеничког отиска локалних заједница применом принципа циркуларне економије у Републици Србији.</v>
      </c>
      <c r="I123"/>
    </row>
    <row r="124" spans="1:9" x14ac:dyDescent="0.2">
      <c r="A124" s="201" t="s">
        <v>1293</v>
      </c>
      <c r="B124" s="201" t="s">
        <v>1843</v>
      </c>
      <c r="C124" s="201" t="s">
        <v>1390</v>
      </c>
      <c r="D124" s="201" t="s">
        <v>1731</v>
      </c>
      <c r="E124" t="str">
        <f t="shared" si="23"/>
        <v>0406</v>
      </c>
      <c r="F124" t="str">
        <f t="shared" si="18"/>
        <v>0001</v>
      </c>
      <c r="G124" t="str">
        <f t="shared" ref="G124:G125" si="26">+CONCATENATE(E124,"-",F124)</f>
        <v>0406-0001</v>
      </c>
      <c r="H124" t="str">
        <f t="shared" si="19"/>
        <v>Уређење система управљања отпадом и отпадним водама</v>
      </c>
      <c r="I124"/>
    </row>
    <row r="125" spans="1:9" x14ac:dyDescent="0.2">
      <c r="A125" s="202"/>
      <c r="B125" s="202"/>
      <c r="C125" s="201" t="s">
        <v>1392</v>
      </c>
      <c r="D125" s="201" t="s">
        <v>1431</v>
      </c>
      <c r="E125" t="str">
        <f t="shared" si="23"/>
        <v>0406</v>
      </c>
      <c r="F125" t="str">
        <f t="shared" si="18"/>
        <v>0002</v>
      </c>
      <c r="G125" t="str">
        <f t="shared" si="26"/>
        <v>0406-0002</v>
      </c>
      <c r="H125" t="str">
        <f t="shared" si="19"/>
        <v>Уређење система управљања хемикалијама и биоцидним производима</v>
      </c>
      <c r="I125"/>
    </row>
    <row r="126" spans="1:9" x14ac:dyDescent="0.2">
      <c r="A126" s="202"/>
      <c r="B126" s="202"/>
      <c r="C126" s="201" t="s">
        <v>1394</v>
      </c>
      <c r="D126" s="201" t="s">
        <v>1793</v>
      </c>
      <c r="E126" t="str">
        <f t="shared" si="23"/>
        <v>0406</v>
      </c>
      <c r="F126" t="str">
        <f t="shared" si="18"/>
        <v>0004</v>
      </c>
      <c r="G126" t="str">
        <f t="shared" si="22"/>
        <v>0406-0004</v>
      </c>
      <c r="H126" t="str">
        <f t="shared" si="19"/>
        <v>Санација и затварање несанитарних депонија</v>
      </c>
      <c r="I126"/>
    </row>
    <row r="127" spans="1:9" ht="15" customHeight="1" x14ac:dyDescent="0.2">
      <c r="A127" s="202"/>
      <c r="B127" s="202"/>
      <c r="C127" s="201" t="s">
        <v>1399</v>
      </c>
      <c r="D127" s="201" t="s">
        <v>1794</v>
      </c>
      <c r="E127" t="str">
        <f t="shared" si="23"/>
        <v>0406</v>
      </c>
      <c r="F127" t="str">
        <f t="shared" si="18"/>
        <v>0005</v>
      </c>
      <c r="G127" t="str">
        <f t="shared" si="22"/>
        <v>0406-0005</v>
      </c>
      <c r="H127" t="str">
        <f t="shared" si="19"/>
        <v>Реализација пројеката изградње система управљања отпадом</v>
      </c>
      <c r="I127"/>
    </row>
    <row r="128" spans="1:9" ht="15" customHeight="1" x14ac:dyDescent="0.2">
      <c r="A128" s="202"/>
      <c r="B128" s="202"/>
      <c r="C128" s="201" t="s">
        <v>1400</v>
      </c>
      <c r="D128" s="201" t="s">
        <v>1792</v>
      </c>
      <c r="E128" t="str">
        <f t="shared" si="23"/>
        <v>0406</v>
      </c>
      <c r="F128" t="str">
        <f t="shared" si="18"/>
        <v>0006</v>
      </c>
      <c r="G128" t="str">
        <f t="shared" si="22"/>
        <v>0406-0006</v>
      </c>
      <c r="H128" t="str">
        <f t="shared" si="19"/>
        <v>Услуга измештања и трајног збрињавања опасног отпада на територији Републике Србије</v>
      </c>
      <c r="I128"/>
    </row>
    <row r="129" spans="1:9" x14ac:dyDescent="0.2">
      <c r="A129" s="202"/>
      <c r="B129" s="202"/>
      <c r="C129" s="201" t="s">
        <v>1396</v>
      </c>
      <c r="D129" s="201" t="s">
        <v>1104</v>
      </c>
      <c r="E129" t="str">
        <f t="shared" si="23"/>
        <v>0406</v>
      </c>
      <c r="F129" t="str">
        <f t="shared" si="18"/>
        <v>4003</v>
      </c>
      <c r="G129" t="str">
        <f t="shared" si="22"/>
        <v>0406-4003</v>
      </c>
      <c r="H129" t="str">
        <f t="shared" si="19"/>
        <v>Пројекти испитивања квалитета вода и седимената</v>
      </c>
      <c r="I129"/>
    </row>
    <row r="130" spans="1:9" x14ac:dyDescent="0.2">
      <c r="A130" s="202"/>
      <c r="B130" s="202"/>
      <c r="C130" s="201" t="s">
        <v>1573</v>
      </c>
      <c r="D130" s="201" t="s">
        <v>2091</v>
      </c>
      <c r="E130" t="str">
        <f t="shared" si="23"/>
        <v>0406</v>
      </c>
      <c r="F130" t="str">
        <f t="shared" si="18"/>
        <v>4015</v>
      </c>
      <c r="G130" t="str">
        <f t="shared" ref="G130" si="27">+CONCATENATE(E130,"-",F130)</f>
        <v>0406-4015</v>
      </c>
      <c r="H130" t="str">
        <f t="shared" si="19"/>
        <v xml:space="preserve">Превенција нeлегалног одлагања отпада и уклањање </v>
      </c>
      <c r="I130"/>
    </row>
    <row r="131" spans="1:9" x14ac:dyDescent="0.2">
      <c r="A131" s="202"/>
      <c r="B131" s="202"/>
      <c r="C131" s="201" t="s">
        <v>1564</v>
      </c>
      <c r="D131" s="201" t="s">
        <v>2193</v>
      </c>
      <c r="E131" t="str">
        <f t="shared" si="23"/>
        <v>0406</v>
      </c>
      <c r="F131" t="str">
        <f t="shared" si="18"/>
        <v>4018</v>
      </c>
      <c r="G131" t="str">
        <f t="shared" si="22"/>
        <v>0406-4018</v>
      </c>
      <c r="H131" t="str">
        <f t="shared" si="19"/>
        <v>Управљање отпадом и циркуларна економија</v>
      </c>
      <c r="I131"/>
    </row>
    <row r="132" spans="1:9" x14ac:dyDescent="0.2">
      <c r="A132" s="202"/>
      <c r="B132" s="202"/>
      <c r="C132" s="201" t="s">
        <v>1781</v>
      </c>
      <c r="D132" s="201" t="s">
        <v>2194</v>
      </c>
      <c r="E132" t="str">
        <f t="shared" si="23"/>
        <v>0406</v>
      </c>
      <c r="F132" t="str">
        <f t="shared" si="18"/>
        <v>4019</v>
      </c>
      <c r="G132" t="str">
        <f t="shared" si="22"/>
        <v>0406-4019</v>
      </c>
      <c r="H132" t="str">
        <f t="shared" si="19"/>
        <v>Даље јачање капацитета за процену ризика опасних супстанци кроз њихов цео циклус кружења у животној средини</v>
      </c>
      <c r="I132"/>
    </row>
    <row r="133" spans="1:9" x14ac:dyDescent="0.2">
      <c r="A133" s="202"/>
      <c r="B133" s="202"/>
      <c r="C133" s="201" t="s">
        <v>1419</v>
      </c>
      <c r="D133" s="201" t="s">
        <v>1967</v>
      </c>
      <c r="E133" t="str">
        <f t="shared" si="23"/>
        <v>0406</v>
      </c>
      <c r="F133" t="str">
        <f t="shared" si="18"/>
        <v>5003</v>
      </c>
      <c r="G133" t="str">
        <f t="shared" si="22"/>
        <v>0406-5003</v>
      </c>
      <c r="H133" t="str">
        <f t="shared" si="19"/>
        <v>Набавка опреме за сакупљање и рециклажу</v>
      </c>
      <c r="I133"/>
    </row>
    <row r="134" spans="1:9" x14ac:dyDescent="0.2">
      <c r="A134" s="202"/>
      <c r="B134" s="202"/>
      <c r="C134" s="201" t="s">
        <v>1493</v>
      </c>
      <c r="D134" s="201" t="s">
        <v>2092</v>
      </c>
      <c r="E134" t="str">
        <f t="shared" si="23"/>
        <v>0406</v>
      </c>
      <c r="F134" t="str">
        <f t="shared" si="18"/>
        <v>5004</v>
      </c>
      <c r="G134" t="str">
        <f t="shared" si="22"/>
        <v>0406-5004</v>
      </c>
      <c r="H134" t="str">
        <f t="shared" si="19"/>
        <v>Изградња система за постројење за пречишћавање отпадних вода у Зубином Потоку</v>
      </c>
      <c r="I134"/>
    </row>
    <row r="135" spans="1:9" x14ac:dyDescent="0.2">
      <c r="A135" s="202"/>
      <c r="B135" s="202"/>
      <c r="C135" s="201" t="s">
        <v>1433</v>
      </c>
      <c r="D135" s="201" t="s">
        <v>701</v>
      </c>
      <c r="E135" t="str">
        <f t="shared" si="23"/>
        <v>0406</v>
      </c>
      <c r="F135" t="str">
        <f t="shared" si="18"/>
        <v>7012</v>
      </c>
      <c r="G135" t="str">
        <f t="shared" si="22"/>
        <v>0406-7012</v>
      </c>
      <c r="H135" t="str">
        <f t="shared" si="19"/>
        <v>ИПА 2010 - Подршка општинама у Републици Србији у припреми и спровођењу инфраструктурних пројеката (МИСП 2010)</v>
      </c>
      <c r="I135"/>
    </row>
    <row r="136" spans="1:9" x14ac:dyDescent="0.2">
      <c r="A136" s="202"/>
      <c r="B136" s="202"/>
      <c r="C136" s="201" t="s">
        <v>1861</v>
      </c>
      <c r="D136" s="201" t="s">
        <v>1862</v>
      </c>
      <c r="E136" t="str">
        <f t="shared" si="23"/>
        <v>0406</v>
      </c>
      <c r="F136" t="str">
        <f t="shared" ref="F136:F199" si="28">+IF(C136&gt;0,C136,F135)</f>
        <v>7069</v>
      </c>
      <c r="G136" t="str">
        <f t="shared" si="22"/>
        <v>0406-7069</v>
      </c>
      <c r="H136" t="str">
        <f t="shared" ref="H136:H199" si="29">+D136</f>
        <v>ИПА 2017 - Сектор заштите животне средине</v>
      </c>
      <c r="I136"/>
    </row>
    <row r="137" spans="1:9" x14ac:dyDescent="0.2">
      <c r="A137" s="202"/>
      <c r="B137" s="202"/>
      <c r="C137" s="201" t="s">
        <v>1968</v>
      </c>
      <c r="D137" s="201" t="s">
        <v>1969</v>
      </c>
      <c r="E137" t="str">
        <f t="shared" si="23"/>
        <v>0406</v>
      </c>
      <c r="F137" t="str">
        <f t="shared" si="28"/>
        <v>7083</v>
      </c>
      <c r="G137" t="str">
        <f t="shared" si="22"/>
        <v>0406-7083</v>
      </c>
      <c r="H137" t="str">
        <f t="shared" si="29"/>
        <v>ИПА 2018 - Сектор заштите животне средине</v>
      </c>
      <c r="I137"/>
    </row>
    <row r="138" spans="1:9" x14ac:dyDescent="0.2">
      <c r="A138" s="202"/>
      <c r="B138" s="202"/>
      <c r="C138" s="201" t="s">
        <v>2086</v>
      </c>
      <c r="D138" s="201" t="s">
        <v>2087</v>
      </c>
      <c r="E138" t="str">
        <f t="shared" si="23"/>
        <v>0406</v>
      </c>
      <c r="F138" t="str">
        <f t="shared" si="28"/>
        <v>7086</v>
      </c>
      <c r="G138" t="str">
        <f t="shared" si="22"/>
        <v>0406-7086</v>
      </c>
      <c r="H138" t="str">
        <f t="shared" si="29"/>
        <v>ИПА 2020 - Животна средина и клима</v>
      </c>
      <c r="I138"/>
    </row>
    <row r="139" spans="1:9" x14ac:dyDescent="0.2">
      <c r="A139" s="201" t="s">
        <v>2019</v>
      </c>
      <c r="B139" s="201" t="s">
        <v>2020</v>
      </c>
      <c r="C139" s="201" t="s">
        <v>1390</v>
      </c>
      <c r="D139" s="201" t="s">
        <v>1428</v>
      </c>
      <c r="E139" t="str">
        <f t="shared" si="23"/>
        <v>0407</v>
      </c>
      <c r="F139" t="str">
        <f t="shared" si="28"/>
        <v>0001</v>
      </c>
      <c r="G139" t="str">
        <f t="shared" si="22"/>
        <v>0407-0001</v>
      </c>
      <c r="H139" t="str">
        <f t="shared" si="29"/>
        <v>Подршка пројектима цивилног друштва у области заштите животне средине</v>
      </c>
      <c r="I139"/>
    </row>
    <row r="140" spans="1:9" x14ac:dyDescent="0.2">
      <c r="A140" s="202"/>
      <c r="B140" s="202"/>
      <c r="C140" s="201" t="s">
        <v>1392</v>
      </c>
      <c r="D140" s="201" t="s">
        <v>1729</v>
      </c>
      <c r="E140" t="str">
        <f t="shared" si="23"/>
        <v>0407</v>
      </c>
      <c r="F140" t="str">
        <f t="shared" si="28"/>
        <v>0002</v>
      </c>
      <c r="G140" t="str">
        <f t="shared" ref="G140" si="30">+CONCATENATE(E140,"-",F140)</f>
        <v>0407-0002</v>
      </c>
      <c r="H140" t="str">
        <f t="shared" si="29"/>
        <v>Подстицање реализације образовних, истраживачких и развојних студија и пројеката у области заштите животне средине</v>
      </c>
      <c r="I140"/>
    </row>
    <row r="141" spans="1:9" x14ac:dyDescent="0.2">
      <c r="A141" s="202"/>
      <c r="B141" s="202"/>
      <c r="C141" s="201" t="s">
        <v>1393</v>
      </c>
      <c r="D141" s="201" t="s">
        <v>1106</v>
      </c>
      <c r="E141" t="str">
        <f t="shared" si="23"/>
        <v>0407</v>
      </c>
      <c r="F141" t="str">
        <f t="shared" si="28"/>
        <v>0003</v>
      </c>
      <c r="G141" t="str">
        <f t="shared" ref="G141" si="31">+CONCATENATE(E141,"-",F141)</f>
        <v>0407-0003</v>
      </c>
      <c r="H141" t="str">
        <f t="shared" si="29"/>
        <v>Подстицаји за поновну употребу и искоришћење отпада</v>
      </c>
      <c r="I141"/>
    </row>
    <row r="142" spans="1:9" x14ac:dyDescent="0.2">
      <c r="A142" s="202"/>
      <c r="B142" s="202"/>
      <c r="C142" s="201" t="s">
        <v>1417</v>
      </c>
      <c r="D142" s="201" t="s">
        <v>1432</v>
      </c>
      <c r="E142" t="str">
        <f t="shared" si="23"/>
        <v>0407</v>
      </c>
      <c r="F142" t="str">
        <f t="shared" si="28"/>
        <v>4001</v>
      </c>
      <c r="G142" t="str">
        <f t="shared" si="22"/>
        <v>0407-4001</v>
      </c>
      <c r="H142" t="str">
        <f t="shared" si="29"/>
        <v>Техничка помоћ у припреми пројектне документације за инфраструктурне пројекте у области животне средине</v>
      </c>
      <c r="I142"/>
    </row>
    <row r="143" spans="1:9" x14ac:dyDescent="0.2">
      <c r="A143" s="202"/>
      <c r="B143" s="202"/>
      <c r="C143" s="201" t="s">
        <v>1395</v>
      </c>
      <c r="D143" s="201" t="s">
        <v>1966</v>
      </c>
      <c r="E143" t="str">
        <f t="shared" si="23"/>
        <v>0407</v>
      </c>
      <c r="F143" t="str">
        <f t="shared" si="28"/>
        <v>4002</v>
      </c>
      <c r="G143" t="str">
        <f t="shared" si="22"/>
        <v>0407-4002</v>
      </c>
      <c r="H143" t="str">
        <f t="shared" si="29"/>
        <v>Унапређење инфраструктуре за заштиту животне средине</v>
      </c>
      <c r="I143"/>
    </row>
    <row r="144" spans="1:9" x14ac:dyDescent="0.2">
      <c r="A144" s="202"/>
      <c r="B144" s="202"/>
      <c r="C144" s="201" t="s">
        <v>1396</v>
      </c>
      <c r="D144" s="201" t="s">
        <v>2175</v>
      </c>
      <c r="E144" t="str">
        <f t="shared" si="23"/>
        <v>0407</v>
      </c>
      <c r="F144" t="str">
        <f t="shared" si="28"/>
        <v>4003</v>
      </c>
      <c r="G144" t="str">
        <f t="shared" si="22"/>
        <v>0407-4003</v>
      </c>
      <c r="H144" t="str">
        <f t="shared" si="29"/>
        <v>Изградња регионалних центара за управљање отпадом</v>
      </c>
      <c r="I144"/>
    </row>
    <row r="145" spans="1:9" x14ac:dyDescent="0.2">
      <c r="A145" s="202"/>
      <c r="B145" s="202"/>
      <c r="C145" s="201" t="s">
        <v>1406</v>
      </c>
      <c r="D145" s="201" t="s">
        <v>2176</v>
      </c>
      <c r="E145" t="str">
        <f t="shared" si="23"/>
        <v>0407</v>
      </c>
      <c r="F145" t="str">
        <f t="shared" si="28"/>
        <v>4004</v>
      </c>
      <c r="G145" t="str">
        <f t="shared" si="22"/>
        <v>0407-4004</v>
      </c>
      <c r="H145" t="str">
        <f t="shared" si="29"/>
        <v>Пројекат даљинског грејања у Крагујевцу</v>
      </c>
      <c r="I145"/>
    </row>
    <row r="146" spans="1:9" x14ac:dyDescent="0.2">
      <c r="A146" s="201" t="s">
        <v>1294</v>
      </c>
      <c r="B146" s="201" t="s">
        <v>623</v>
      </c>
      <c r="C146" s="201" t="s">
        <v>1390</v>
      </c>
      <c r="D146" s="201" t="s">
        <v>1434</v>
      </c>
      <c r="E146" t="str">
        <f t="shared" si="23"/>
        <v>0501</v>
      </c>
      <c r="F146" t="str">
        <f t="shared" si="28"/>
        <v>0001</v>
      </c>
      <c r="G146" t="str">
        <f t="shared" si="22"/>
        <v>0501-0001</v>
      </c>
      <c r="H146" t="str">
        <f t="shared" si="29"/>
        <v>Уређење система у области енергетске ефикасности, обновљивих извора енергије и заштита животне средине у енергетици</v>
      </c>
      <c r="I146"/>
    </row>
    <row r="147" spans="1:9" x14ac:dyDescent="0.2">
      <c r="A147" s="202"/>
      <c r="B147" s="202"/>
      <c r="C147" s="201" t="s">
        <v>1392</v>
      </c>
      <c r="D147" s="201" t="s">
        <v>1435</v>
      </c>
      <c r="E147" t="str">
        <f t="shared" si="23"/>
        <v>0501</v>
      </c>
      <c r="F147" t="str">
        <f t="shared" si="28"/>
        <v>0002</v>
      </c>
      <c r="G147" t="str">
        <f t="shared" si="22"/>
        <v>0501-0002</v>
      </c>
      <c r="H147" t="str">
        <f t="shared" si="29"/>
        <v>Eлектроенергетикa, нафтa и природни гас и системи даљинског грејања</v>
      </c>
      <c r="I147"/>
    </row>
    <row r="148" spans="1:9" x14ac:dyDescent="0.2">
      <c r="A148" s="202"/>
      <c r="B148" s="202"/>
      <c r="C148" s="201" t="s">
        <v>1393</v>
      </c>
      <c r="D148" s="201" t="s">
        <v>706</v>
      </c>
      <c r="E148" t="str">
        <f t="shared" si="23"/>
        <v>0501</v>
      </c>
      <c r="F148" t="str">
        <f t="shared" si="28"/>
        <v>0003</v>
      </c>
      <c r="G148" t="str">
        <f t="shared" si="22"/>
        <v>0501-0003</v>
      </c>
      <c r="H148" t="str">
        <f t="shared" si="29"/>
        <v>Стратешко планирање у енергетици</v>
      </c>
      <c r="I148"/>
    </row>
    <row r="149" spans="1:9" x14ac:dyDescent="0.2">
      <c r="A149" s="202"/>
      <c r="B149" s="202"/>
      <c r="C149" s="201" t="s">
        <v>1399</v>
      </c>
      <c r="D149" s="201" t="s">
        <v>686</v>
      </c>
      <c r="E149" t="str">
        <f t="shared" si="23"/>
        <v>0501</v>
      </c>
      <c r="F149" t="str">
        <f t="shared" si="28"/>
        <v>0005</v>
      </c>
      <c r="G149" t="str">
        <f t="shared" si="22"/>
        <v>0501-0005</v>
      </c>
      <c r="H149" t="str">
        <f t="shared" si="29"/>
        <v>Администрација и управљање</v>
      </c>
      <c r="I149"/>
    </row>
    <row r="150" spans="1:9" x14ac:dyDescent="0.2">
      <c r="A150" s="202"/>
      <c r="B150" s="202"/>
      <c r="C150" s="201" t="s">
        <v>1417</v>
      </c>
      <c r="D150" s="201" t="s">
        <v>707</v>
      </c>
      <c r="E150" t="str">
        <f t="shared" si="23"/>
        <v>0501</v>
      </c>
      <c r="F150" t="str">
        <f t="shared" si="28"/>
        <v>4001</v>
      </c>
      <c r="G150" t="str">
        <f t="shared" si="22"/>
        <v>0501-4001</v>
      </c>
      <c r="H150" t="str">
        <f t="shared" si="29"/>
        <v>Формирање базе података за нафту и гас</v>
      </c>
      <c r="I150"/>
    </row>
    <row r="151" spans="1:9" x14ac:dyDescent="0.2">
      <c r="A151" s="202"/>
      <c r="B151" s="202"/>
      <c r="C151" s="201" t="s">
        <v>1422</v>
      </c>
      <c r="D151" s="201" t="s">
        <v>1795</v>
      </c>
      <c r="E151" t="str">
        <f t="shared" si="23"/>
        <v>0501</v>
      </c>
      <c r="F151" t="str">
        <f t="shared" si="28"/>
        <v>4006</v>
      </c>
      <c r="G151" t="str">
        <f t="shared" si="22"/>
        <v>0501-4006</v>
      </c>
      <c r="H151" t="str">
        <f t="shared" si="29"/>
        <v>Програм подстицања обновљиве енергије - развој тржишта биомасе - KfW</v>
      </c>
      <c r="I151"/>
    </row>
    <row r="152" spans="1:9" x14ac:dyDescent="0.2">
      <c r="A152" s="202"/>
      <c r="B152" s="202"/>
      <c r="C152" s="201" t="s">
        <v>1423</v>
      </c>
      <c r="D152" s="201" t="s">
        <v>2031</v>
      </c>
      <c r="E152" t="str">
        <f t="shared" si="23"/>
        <v>0501</v>
      </c>
      <c r="F152" t="str">
        <f t="shared" si="28"/>
        <v>4007</v>
      </c>
      <c r="G152" t="str">
        <f t="shared" ref="G152:G153" si="32">+CONCATENATE(E152,"-",F152)</f>
        <v>0501-4007</v>
      </c>
      <c r="H152" t="str">
        <f t="shared" si="29"/>
        <v>Изградња прикључка топлодалековода на ТЕНТ А</v>
      </c>
      <c r="I152"/>
    </row>
    <row r="153" spans="1:9" x14ac:dyDescent="0.2">
      <c r="A153" s="202"/>
      <c r="B153" s="202"/>
      <c r="C153" s="201" t="s">
        <v>1424</v>
      </c>
      <c r="D153" s="201" t="s">
        <v>2093</v>
      </c>
      <c r="E153" t="str">
        <f t="shared" si="23"/>
        <v>0501</v>
      </c>
      <c r="F153" t="str">
        <f t="shared" si="28"/>
        <v>4008</v>
      </c>
      <c r="G153" t="str">
        <f t="shared" si="32"/>
        <v>0501-4008</v>
      </c>
      <c r="H153" t="str">
        <f t="shared" si="29"/>
        <v>ИПА 2017 - Изградња гасног интерконектора Србија-Бугарска</v>
      </c>
      <c r="I153"/>
    </row>
    <row r="154" spans="1:9" x14ac:dyDescent="0.2">
      <c r="A154" s="202"/>
      <c r="B154" s="202"/>
      <c r="C154" s="201" t="s">
        <v>1425</v>
      </c>
      <c r="D154" s="201" t="s">
        <v>2195</v>
      </c>
      <c r="E154" t="str">
        <f t="shared" si="23"/>
        <v>0501</v>
      </c>
      <c r="F154" t="str">
        <f t="shared" si="28"/>
        <v>4009</v>
      </c>
      <c r="G154" t="str">
        <f t="shared" si="22"/>
        <v>0501-4009</v>
      </c>
      <c r="H154" t="str">
        <f t="shared" si="29"/>
        <v>Набавкa основне рударске механизације за површинске копове ЈП ЕПС</v>
      </c>
      <c r="I154"/>
    </row>
    <row r="155" spans="1:9" x14ac:dyDescent="0.2">
      <c r="A155" s="202"/>
      <c r="B155" s="202"/>
      <c r="C155" s="201" t="s">
        <v>1901</v>
      </c>
      <c r="D155" s="201" t="s">
        <v>1902</v>
      </c>
      <c r="E155" t="str">
        <f t="shared" ref="E155:E218" si="33">+IF(A155&gt;0,A155,E154)</f>
        <v>0501</v>
      </c>
      <c r="F155" t="str">
        <f t="shared" si="28"/>
        <v>7072</v>
      </c>
      <c r="G155" t="str">
        <f t="shared" si="22"/>
        <v>0501-7072</v>
      </c>
      <c r="H155" t="str">
        <f t="shared" si="29"/>
        <v>ИПА 2017 - Подршка европским интеграцијама</v>
      </c>
      <c r="I155"/>
    </row>
    <row r="156" spans="1:9" x14ac:dyDescent="0.2">
      <c r="A156" s="202"/>
      <c r="B156" s="202"/>
      <c r="C156" s="201" t="s">
        <v>2196</v>
      </c>
      <c r="D156" s="201" t="s">
        <v>2197</v>
      </c>
      <c r="E156" t="str">
        <f t="shared" si="33"/>
        <v>0501</v>
      </c>
      <c r="F156" t="str">
        <f t="shared" si="28"/>
        <v>7092</v>
      </c>
      <c r="G156" t="str">
        <f t="shared" si="22"/>
        <v>0501-7092</v>
      </c>
      <c r="H156" t="str">
        <f t="shared" si="29"/>
        <v>ИПА 2020 - први део Демократија и управљање</v>
      </c>
      <c r="I156"/>
    </row>
    <row r="157" spans="1:9" x14ac:dyDescent="0.2">
      <c r="A157" s="202"/>
      <c r="B157" s="202"/>
      <c r="C157" s="201" t="s">
        <v>2198</v>
      </c>
      <c r="D157" s="201" t="s">
        <v>2199</v>
      </c>
      <c r="E157" t="str">
        <f t="shared" si="33"/>
        <v>0501</v>
      </c>
      <c r="F157" t="str">
        <f t="shared" si="28"/>
        <v>7091</v>
      </c>
      <c r="G157" t="str">
        <f t="shared" si="22"/>
        <v>0501-7091</v>
      </c>
      <c r="H157" t="str">
        <f t="shared" si="29"/>
        <v>Мере за ублажавање последица енергетске кризе</v>
      </c>
      <c r="I157"/>
    </row>
    <row r="158" spans="1:9" x14ac:dyDescent="0.2">
      <c r="A158" s="201" t="s">
        <v>1295</v>
      </c>
      <c r="B158" s="201" t="s">
        <v>624</v>
      </c>
      <c r="C158" s="201" t="s">
        <v>1392</v>
      </c>
      <c r="D158" s="201" t="s">
        <v>2075</v>
      </c>
      <c r="E158" t="str">
        <f t="shared" si="33"/>
        <v>0502</v>
      </c>
      <c r="F158" t="str">
        <f t="shared" si="28"/>
        <v>0002</v>
      </c>
      <c r="G158" t="str">
        <f t="shared" si="22"/>
        <v>0502-0002</v>
      </c>
      <c r="H158" t="str">
        <f t="shared" si="29"/>
        <v>Мере за унапређење енергетске ефикасности</v>
      </c>
      <c r="I158"/>
    </row>
    <row r="159" spans="1:9" x14ac:dyDescent="0.2">
      <c r="A159" s="202"/>
      <c r="B159" s="202"/>
      <c r="C159" s="201" t="s">
        <v>1422</v>
      </c>
      <c r="D159" s="201" t="s">
        <v>1732</v>
      </c>
      <c r="E159" t="str">
        <f t="shared" si="33"/>
        <v>0502</v>
      </c>
      <c r="F159" t="str">
        <f t="shared" si="28"/>
        <v>4006</v>
      </c>
      <c r="G159" t="str">
        <f t="shared" ref="G159:G161" si="34">+CONCATENATE(E159,"-",F159)</f>
        <v>0502-4006</v>
      </c>
      <c r="H159" t="str">
        <f t="shared" si="29"/>
        <v>Енергетска ефикасност и управљање енергијом у општинама у Србији</v>
      </c>
      <c r="I159"/>
    </row>
    <row r="160" spans="1:9" x14ac:dyDescent="0.2">
      <c r="A160" s="202"/>
      <c r="B160" s="202"/>
      <c r="C160" s="201" t="s">
        <v>1423</v>
      </c>
      <c r="D160" s="201" t="s">
        <v>1910</v>
      </c>
      <c r="E160" t="str">
        <f t="shared" si="33"/>
        <v>0502</v>
      </c>
      <c r="F160" t="str">
        <f t="shared" si="28"/>
        <v>4007</v>
      </c>
      <c r="G160" t="str">
        <f t="shared" si="34"/>
        <v>0502-4007</v>
      </c>
      <c r="H160" t="str">
        <f t="shared" si="29"/>
        <v>Рехабилитација система даљинског грејања у Републици Србији - фаза V</v>
      </c>
      <c r="I160"/>
    </row>
    <row r="161" spans="1:9" x14ac:dyDescent="0.2">
      <c r="A161" s="202"/>
      <c r="B161" s="202"/>
      <c r="C161" s="201" t="s">
        <v>1425</v>
      </c>
      <c r="D161" s="201" t="s">
        <v>1970</v>
      </c>
      <c r="E161" t="str">
        <f t="shared" si="33"/>
        <v>0502</v>
      </c>
      <c r="F161" t="str">
        <f t="shared" si="28"/>
        <v>4009</v>
      </c>
      <c r="G161" t="str">
        <f t="shared" si="34"/>
        <v>0502-4009</v>
      </c>
      <c r="H161" t="str">
        <f t="shared" si="29"/>
        <v>Енергетска ефикасност у зградама централне власти</v>
      </c>
      <c r="I161"/>
    </row>
    <row r="162" spans="1:9" x14ac:dyDescent="0.2">
      <c r="A162" s="202"/>
      <c r="B162" s="202"/>
      <c r="C162" s="201" t="s">
        <v>1426</v>
      </c>
      <c r="D162" s="201" t="s">
        <v>1971</v>
      </c>
      <c r="E162" t="str">
        <f t="shared" si="33"/>
        <v>0502</v>
      </c>
      <c r="F162" t="str">
        <f t="shared" si="28"/>
        <v>4010</v>
      </c>
      <c r="G162" t="str">
        <f t="shared" ref="G162:G163" si="35">+CONCATENATE(E162,"-",F162)</f>
        <v>0502-4010</v>
      </c>
      <c r="H162" t="str">
        <f t="shared" si="29"/>
        <v>Енергетска ефикасност у јавним зградама и обновљиви извори енергије у сектору даљинског грејања</v>
      </c>
      <c r="I162"/>
    </row>
    <row r="163" spans="1:9" x14ac:dyDescent="0.2">
      <c r="A163" s="202"/>
      <c r="B163" s="202"/>
      <c r="C163" s="201" t="s">
        <v>1555</v>
      </c>
      <c r="D163" s="201" t="s">
        <v>2200</v>
      </c>
      <c r="E163" t="str">
        <f t="shared" si="33"/>
        <v>0502</v>
      </c>
      <c r="F163" t="str">
        <f t="shared" si="28"/>
        <v>4011</v>
      </c>
      <c r="G163" t="str">
        <f t="shared" si="35"/>
        <v>0502-4011</v>
      </c>
      <c r="H163" t="str">
        <f t="shared" si="29"/>
        <v>Унапређење система енергетског менаџмента ради повећања инвестиција у енергетску ефикасност јавних зграда у Србији</v>
      </c>
      <c r="I163"/>
    </row>
    <row r="164" spans="1:9" x14ac:dyDescent="0.2">
      <c r="A164" s="201" t="s">
        <v>1296</v>
      </c>
      <c r="B164" s="201" t="s">
        <v>625</v>
      </c>
      <c r="C164" s="201" t="s">
        <v>1390</v>
      </c>
      <c r="D164" s="201" t="s">
        <v>708</v>
      </c>
      <c r="E164" t="str">
        <f t="shared" si="33"/>
        <v>0503</v>
      </c>
      <c r="F164" t="str">
        <f t="shared" si="28"/>
        <v>0001</v>
      </c>
      <c r="G164" t="str">
        <f t="shared" si="22"/>
        <v>0503-0001</v>
      </c>
      <c r="H164" t="str">
        <f t="shared" si="29"/>
        <v>Уређење и надзор у области геологије и рударства</v>
      </c>
      <c r="I164"/>
    </row>
    <row r="165" spans="1:9" x14ac:dyDescent="0.2">
      <c r="A165" s="202"/>
      <c r="B165" s="202"/>
      <c r="C165" s="201" t="s">
        <v>1392</v>
      </c>
      <c r="D165" s="201" t="s">
        <v>709</v>
      </c>
      <c r="E165" t="str">
        <f t="shared" si="33"/>
        <v>0503</v>
      </c>
      <c r="F165" t="str">
        <f t="shared" si="28"/>
        <v>0002</v>
      </c>
      <c r="G165" t="str">
        <f t="shared" si="22"/>
        <v>0503-0002</v>
      </c>
      <c r="H165" t="str">
        <f t="shared" si="29"/>
        <v>Геолошка истраживања</v>
      </c>
      <c r="I165"/>
    </row>
    <row r="166" spans="1:9" x14ac:dyDescent="0.2">
      <c r="A166" s="202"/>
      <c r="B166" s="202"/>
      <c r="C166" s="201" t="s">
        <v>1396</v>
      </c>
      <c r="D166" s="201" t="s">
        <v>1115</v>
      </c>
      <c r="E166" t="str">
        <f t="shared" si="33"/>
        <v>0503</v>
      </c>
      <c r="F166" t="str">
        <f t="shared" si="28"/>
        <v>4003</v>
      </c>
      <c r="G166" t="str">
        <f t="shared" ref="G166" si="36">+CONCATENATE(E166,"-",F166)</f>
        <v>0503-4003</v>
      </c>
      <c r="H166" t="str">
        <f t="shared" si="29"/>
        <v>Консолидација пословања ЈП ПЕУ Ресавица</v>
      </c>
      <c r="I166"/>
    </row>
    <row r="167" spans="1:9" x14ac:dyDescent="0.2">
      <c r="A167" s="202"/>
      <c r="B167" s="202"/>
      <c r="C167" s="201" t="s">
        <v>1406</v>
      </c>
      <c r="D167" s="201" t="s">
        <v>2094</v>
      </c>
      <c r="E167" t="str">
        <f t="shared" si="33"/>
        <v>0503</v>
      </c>
      <c r="F167" t="str">
        <f t="shared" si="28"/>
        <v>4004</v>
      </c>
      <c r="G167" t="str">
        <f t="shared" si="22"/>
        <v>0503-4004</v>
      </c>
      <c r="H167" t="str">
        <f t="shared" si="29"/>
        <v>Санација и рекултивација напуштених рудника и рударских објеката</v>
      </c>
      <c r="I167"/>
    </row>
    <row r="168" spans="1:9" x14ac:dyDescent="0.2">
      <c r="A168" s="201" t="s">
        <v>1297</v>
      </c>
      <c r="B168" s="201" t="s">
        <v>626</v>
      </c>
      <c r="C168" s="201" t="s">
        <v>1390</v>
      </c>
      <c r="D168" s="201" t="s">
        <v>710</v>
      </c>
      <c r="E168" t="str">
        <f t="shared" si="33"/>
        <v>0601</v>
      </c>
      <c r="F168" t="str">
        <f t="shared" si="28"/>
        <v>0001</v>
      </c>
      <c r="G168" t="str">
        <f t="shared" si="22"/>
        <v>0601-0001</v>
      </c>
      <c r="H168" t="str">
        <f t="shared" si="29"/>
        <v>Координација процеса европских интеграција</v>
      </c>
      <c r="I168"/>
    </row>
    <row r="169" spans="1:9" x14ac:dyDescent="0.2">
      <c r="A169" s="202"/>
      <c r="B169" s="202"/>
      <c r="C169" s="201" t="s">
        <v>1399</v>
      </c>
      <c r="D169" s="201" t="s">
        <v>711</v>
      </c>
      <c r="E169" t="str">
        <f t="shared" si="33"/>
        <v>0601</v>
      </c>
      <c r="F169" t="str">
        <f t="shared" si="28"/>
        <v>0005</v>
      </c>
      <c r="G169" t="str">
        <f t="shared" si="22"/>
        <v>0601-0005</v>
      </c>
      <c r="H169" t="str">
        <f t="shared" si="29"/>
        <v>Припремљена национална верзија правних тековина ЕУ</v>
      </c>
      <c r="I169"/>
    </row>
    <row r="170" spans="1:9" x14ac:dyDescent="0.2">
      <c r="A170" s="202"/>
      <c r="B170" s="202"/>
      <c r="C170" s="201" t="s">
        <v>1400</v>
      </c>
      <c r="D170" s="201" t="s">
        <v>686</v>
      </c>
      <c r="E170" t="str">
        <f t="shared" si="33"/>
        <v>0601</v>
      </c>
      <c r="F170" t="str">
        <f t="shared" si="28"/>
        <v>0006</v>
      </c>
      <c r="G170" t="str">
        <f t="shared" ref="G170:G238" si="37">+CONCATENATE(E170,"-",F170)</f>
        <v>0601-0006</v>
      </c>
      <c r="H170" t="str">
        <f t="shared" si="29"/>
        <v>Администрација и управљање</v>
      </c>
      <c r="I170"/>
    </row>
    <row r="171" spans="1:9" x14ac:dyDescent="0.2">
      <c r="A171" s="202"/>
      <c r="B171" s="202"/>
      <c r="C171" s="201" t="s">
        <v>1405</v>
      </c>
      <c r="D171" s="201" t="s">
        <v>1174</v>
      </c>
      <c r="E171" t="str">
        <f t="shared" si="33"/>
        <v>0601</v>
      </c>
      <c r="F171" t="str">
        <f t="shared" si="28"/>
        <v>0007</v>
      </c>
      <c r="G171" t="str">
        <f t="shared" ref="G171" si="38">+CONCATENATE(E171,"-",F171)</f>
        <v>0601-0007</v>
      </c>
      <c r="H171" t="str">
        <f t="shared" si="29"/>
        <v>Информисање јавности и обука о процесу европских интеграција</v>
      </c>
      <c r="I171"/>
    </row>
    <row r="172" spans="1:9" x14ac:dyDescent="0.2">
      <c r="A172" s="202"/>
      <c r="B172" s="202"/>
      <c r="C172" s="201" t="s">
        <v>1429</v>
      </c>
      <c r="D172" s="201" t="s">
        <v>2095</v>
      </c>
      <c r="E172" t="str">
        <f t="shared" si="33"/>
        <v>0601</v>
      </c>
      <c r="F172" t="str">
        <f t="shared" si="28"/>
        <v>0008</v>
      </c>
      <c r="G172" t="str">
        <f t="shared" si="37"/>
        <v>0601-0008</v>
      </c>
      <c r="H172" t="str">
        <f t="shared" si="29"/>
        <v>Координација за вођење преговора о приступању Републике Србије ЕУ и Тим за подршку преговорима</v>
      </c>
      <c r="I172"/>
    </row>
    <row r="173" spans="1:9" x14ac:dyDescent="0.2">
      <c r="A173" s="202"/>
      <c r="B173" s="202"/>
      <c r="C173" s="201" t="s">
        <v>1411</v>
      </c>
      <c r="D173" s="201" t="s">
        <v>2096</v>
      </c>
      <c r="E173" t="str">
        <f t="shared" si="33"/>
        <v>0601</v>
      </c>
      <c r="F173" t="str">
        <f t="shared" si="28"/>
        <v>0009</v>
      </c>
      <c r="G173" t="str">
        <f t="shared" si="37"/>
        <v>0601-0009</v>
      </c>
      <c r="H173" t="str">
        <f t="shared" si="29"/>
        <v>Координација усклађивања са циљевима ЕУ унутар зелене агенде, дигиталне трансформације и одрживости и УН Агенде 2030</v>
      </c>
      <c r="I173"/>
    </row>
    <row r="174" spans="1:9" x14ac:dyDescent="0.2">
      <c r="A174" s="201" t="s">
        <v>1298</v>
      </c>
      <c r="B174" s="201" t="s">
        <v>627</v>
      </c>
      <c r="C174" s="201" t="s">
        <v>1390</v>
      </c>
      <c r="D174" s="201" t="s">
        <v>1911</v>
      </c>
      <c r="E174" t="str">
        <f t="shared" si="33"/>
        <v>0602</v>
      </c>
      <c r="F174" t="str">
        <f t="shared" si="28"/>
        <v>0001</v>
      </c>
      <c r="G174" t="str">
        <f t="shared" si="37"/>
        <v>0602-0001</v>
      </c>
      <c r="H174" t="str">
        <f t="shared" si="29"/>
        <v>Планирање, програмирање, праћење и извештавање о ЕУ средствима и међународној помоћи</v>
      </c>
      <c r="I174"/>
    </row>
    <row r="175" spans="1:9" x14ac:dyDescent="0.2">
      <c r="A175" s="202"/>
      <c r="B175" s="202"/>
      <c r="C175" s="201" t="s">
        <v>1394</v>
      </c>
      <c r="D175" s="201" t="s">
        <v>712</v>
      </c>
      <c r="E175" t="str">
        <f t="shared" si="33"/>
        <v>0602</v>
      </c>
      <c r="F175" t="str">
        <f t="shared" si="28"/>
        <v>0004</v>
      </c>
      <c r="G175" t="str">
        <f t="shared" si="37"/>
        <v>0602-0004</v>
      </c>
      <c r="H175" t="str">
        <f t="shared" si="29"/>
        <v>Планирање и програмирање и ефикасно спровођење програма прекограничне и транснационалне сарадње</v>
      </c>
      <c r="I175"/>
    </row>
    <row r="176" spans="1:9" x14ac:dyDescent="0.2">
      <c r="A176" s="202"/>
      <c r="B176" s="202"/>
      <c r="C176" s="201" t="s">
        <v>1399</v>
      </c>
      <c r="D176" s="201" t="s">
        <v>1733</v>
      </c>
      <c r="E176" t="str">
        <f t="shared" si="33"/>
        <v>0602</v>
      </c>
      <c r="F176" t="str">
        <f t="shared" si="28"/>
        <v>0005</v>
      </c>
      <c r="G176" t="str">
        <f t="shared" si="37"/>
        <v>0602-0005</v>
      </c>
      <c r="H176" t="str">
        <f t="shared" si="29"/>
        <v>Спровођење пројеката ИПА компоненте чији је корисник МЕИ</v>
      </c>
      <c r="I176"/>
    </row>
    <row r="177" spans="1:9" x14ac:dyDescent="0.2">
      <c r="A177" s="202"/>
      <c r="B177" s="202"/>
      <c r="C177" s="201" t="s">
        <v>1395</v>
      </c>
      <c r="D177" s="201" t="s">
        <v>1436</v>
      </c>
      <c r="E177" t="str">
        <f t="shared" si="33"/>
        <v>0602</v>
      </c>
      <c r="F177" t="str">
        <f t="shared" si="28"/>
        <v>4002</v>
      </c>
      <c r="G177" t="str">
        <f t="shared" si="37"/>
        <v>0602-4002</v>
      </c>
      <c r="H177" t="str">
        <f t="shared" si="29"/>
        <v>ИПА програм прекограничне сарадње Бугарска – Србија – техничка помоћ</v>
      </c>
      <c r="I177"/>
    </row>
    <row r="178" spans="1:9" x14ac:dyDescent="0.2">
      <c r="A178" s="202"/>
      <c r="B178" s="202"/>
      <c r="C178" s="201" t="s">
        <v>1396</v>
      </c>
      <c r="D178" s="201" t="s">
        <v>1437</v>
      </c>
      <c r="E178" t="str">
        <f t="shared" si="33"/>
        <v>0602</v>
      </c>
      <c r="F178" t="str">
        <f t="shared" si="28"/>
        <v>4003</v>
      </c>
      <c r="G178" t="str">
        <f t="shared" si="37"/>
        <v>0602-4003</v>
      </c>
      <c r="H178" t="str">
        <f t="shared" si="29"/>
        <v>ИПА програм прекограничне сарадње Румунија – Србија – техничка помоћ</v>
      </c>
      <c r="I178"/>
    </row>
    <row r="179" spans="1:9" x14ac:dyDescent="0.2">
      <c r="A179" s="202"/>
      <c r="B179" s="202"/>
      <c r="C179" s="201" t="s">
        <v>1406</v>
      </c>
      <c r="D179" s="201" t="s">
        <v>1438</v>
      </c>
      <c r="E179" t="str">
        <f t="shared" si="33"/>
        <v>0602</v>
      </c>
      <c r="F179" t="str">
        <f t="shared" si="28"/>
        <v>4004</v>
      </c>
      <c r="G179" t="str">
        <f t="shared" ref="G179" si="39">+CONCATENATE(E179,"-",F179)</f>
        <v>0602-4004</v>
      </c>
      <c r="H179" t="str">
        <f t="shared" si="29"/>
        <v>ИПА програм прекограничне сарадње Мађарска- Србија – техничка помоћ</v>
      </c>
      <c r="I179"/>
    </row>
    <row r="180" spans="1:9" x14ac:dyDescent="0.2">
      <c r="A180" s="202"/>
      <c r="B180" s="202"/>
      <c r="C180" s="201" t="s">
        <v>1401</v>
      </c>
      <c r="D180" s="201" t="s">
        <v>1439</v>
      </c>
      <c r="E180" t="str">
        <f t="shared" si="33"/>
        <v>0602</v>
      </c>
      <c r="F180" t="str">
        <f t="shared" si="28"/>
        <v>4005</v>
      </c>
      <c r="G180" t="str">
        <f t="shared" si="37"/>
        <v>0602-4005</v>
      </c>
      <c r="H180" t="str">
        <f t="shared" si="29"/>
        <v>ИПА програм прекограничне сарадње Хрватска- Србија – техничка помоћ</v>
      </c>
      <c r="I180"/>
    </row>
    <row r="181" spans="1:9" x14ac:dyDescent="0.2">
      <c r="A181" s="202"/>
      <c r="B181" s="202"/>
      <c r="C181" s="201" t="s">
        <v>1424</v>
      </c>
      <c r="D181" s="201" t="s">
        <v>1440</v>
      </c>
      <c r="E181" t="str">
        <f t="shared" si="33"/>
        <v>0602</v>
      </c>
      <c r="F181" t="str">
        <f t="shared" si="28"/>
        <v>4008</v>
      </c>
      <c r="G181" t="str">
        <f t="shared" si="37"/>
        <v>0602-4008</v>
      </c>
      <c r="H181" t="str">
        <f t="shared" si="29"/>
        <v>Транснационални програм Дунав - техничка помоћ</v>
      </c>
      <c r="I181"/>
    </row>
    <row r="182" spans="1:9" x14ac:dyDescent="0.2">
      <c r="A182" s="202"/>
      <c r="B182" s="202"/>
      <c r="C182" s="201" t="s">
        <v>1425</v>
      </c>
      <c r="D182" s="201" t="s">
        <v>2097</v>
      </c>
      <c r="E182" t="str">
        <f t="shared" si="33"/>
        <v>0602</v>
      </c>
      <c r="F182" t="str">
        <f t="shared" si="28"/>
        <v>4009</v>
      </c>
      <c r="G182" t="str">
        <f t="shared" si="37"/>
        <v>0602-4009</v>
      </c>
      <c r="H182" t="str">
        <f t="shared" si="29"/>
        <v xml:space="preserve">Јадранско Јонски транснационални програм – техничка помоћ </v>
      </c>
      <c r="I182"/>
    </row>
    <row r="183" spans="1:9" x14ac:dyDescent="0.2">
      <c r="A183" s="202"/>
      <c r="B183" s="202"/>
      <c r="C183" s="201" t="s">
        <v>1426</v>
      </c>
      <c r="D183" s="201" t="s">
        <v>1441</v>
      </c>
      <c r="E183" t="str">
        <f t="shared" si="33"/>
        <v>0602</v>
      </c>
      <c r="F183" t="str">
        <f t="shared" si="28"/>
        <v>4010</v>
      </c>
      <c r="G183" t="str">
        <f t="shared" ref="G183" si="40">+CONCATENATE(E183,"-",F183)</f>
        <v>0602-4010</v>
      </c>
      <c r="H183" t="str">
        <f t="shared" si="29"/>
        <v>ИПА програм прекограничне сарадње Србија - Црна Гора и Србија – Босна и Херцеговина – техничка помоћ 2014-2020</v>
      </c>
      <c r="I183"/>
    </row>
    <row r="184" spans="1:9" x14ac:dyDescent="0.2">
      <c r="A184" s="202"/>
      <c r="B184" s="202"/>
      <c r="C184" s="201" t="s">
        <v>1442</v>
      </c>
      <c r="D184" s="201" t="s">
        <v>1443</v>
      </c>
      <c r="E184" t="str">
        <f t="shared" si="33"/>
        <v>0602</v>
      </c>
      <c r="F184" t="str">
        <f t="shared" si="28"/>
        <v>4012</v>
      </c>
      <c r="G184" t="str">
        <f t="shared" si="37"/>
        <v>0602-4012</v>
      </c>
      <c r="H184" t="str">
        <f t="shared" si="29"/>
        <v>ИПА програм прекограничне сарадње Србија - Македонија – техничка помоћ 2016-2020</v>
      </c>
      <c r="I184"/>
    </row>
    <row r="185" spans="1:9" x14ac:dyDescent="0.2">
      <c r="A185" s="202"/>
      <c r="B185" s="202"/>
      <c r="C185" s="201" t="s">
        <v>1444</v>
      </c>
      <c r="D185" s="201" t="s">
        <v>1445</v>
      </c>
      <c r="E185" t="str">
        <f t="shared" si="33"/>
        <v>0602</v>
      </c>
      <c r="F185" t="str">
        <f t="shared" si="28"/>
        <v>4013</v>
      </c>
      <c r="G185" t="str">
        <f t="shared" si="37"/>
        <v>0602-4013</v>
      </c>
      <c r="H185" t="str">
        <f t="shared" si="29"/>
        <v>ИПА прекогранична сарадња - Фокална тачка – подршка управљању макрорегионалне стратегије за Јадранско-јонски регион</v>
      </c>
      <c r="I185"/>
    </row>
    <row r="186" spans="1:9" x14ac:dyDescent="0.2">
      <c r="A186" s="202"/>
      <c r="B186" s="202"/>
      <c r="C186" s="201" t="s">
        <v>1573</v>
      </c>
      <c r="D186" s="201" t="s">
        <v>2201</v>
      </c>
      <c r="E186" t="str">
        <f t="shared" si="33"/>
        <v>0602</v>
      </c>
      <c r="F186" t="str">
        <f t="shared" si="28"/>
        <v>4015</v>
      </c>
      <c r="G186" t="str">
        <f t="shared" si="37"/>
        <v>0602-4015</v>
      </c>
      <c r="H186" t="str">
        <f t="shared" si="29"/>
        <v>ИПА 2020 II део - Подршка ЕУ интеграцијама - Неалоцирана средства</v>
      </c>
      <c r="I186"/>
    </row>
    <row r="187" spans="1:9" x14ac:dyDescent="0.2">
      <c r="A187" s="202"/>
      <c r="B187" s="202"/>
      <c r="C187" s="201" t="s">
        <v>1397</v>
      </c>
      <c r="D187" s="201" t="s">
        <v>1123</v>
      </c>
      <c r="E187" t="str">
        <f t="shared" si="33"/>
        <v>0602</v>
      </c>
      <c r="F187" t="str">
        <f t="shared" si="28"/>
        <v>7030</v>
      </c>
      <c r="G187" t="str">
        <f t="shared" si="37"/>
        <v>0602-7030</v>
      </c>
      <c r="H187" t="str">
        <f t="shared" si="29"/>
        <v>ИПА 2013 - Подршка европским интеграцијама и припрема пројеката за 2014 - 2020</v>
      </c>
      <c r="I187"/>
    </row>
    <row r="188" spans="1:9" x14ac:dyDescent="0.2">
      <c r="A188" s="202"/>
      <c r="B188" s="202"/>
      <c r="C188" s="201" t="s">
        <v>1721</v>
      </c>
      <c r="D188" s="201" t="s">
        <v>1734</v>
      </c>
      <c r="E188" t="str">
        <f t="shared" si="33"/>
        <v>0602</v>
      </c>
      <c r="F188" t="str">
        <f t="shared" si="28"/>
        <v>7061</v>
      </c>
      <c r="G188" t="str">
        <f t="shared" si="37"/>
        <v>0602-7061</v>
      </c>
      <c r="H188" t="str">
        <f t="shared" si="29"/>
        <v>ИПА 2014 - Помоћ приступању ЕУ</v>
      </c>
      <c r="I188"/>
    </row>
    <row r="189" spans="1:9" x14ac:dyDescent="0.2">
      <c r="A189" s="202"/>
      <c r="B189" s="202"/>
      <c r="C189" s="201" t="s">
        <v>1858</v>
      </c>
      <c r="D189" s="201" t="s">
        <v>2076</v>
      </c>
      <c r="E189" t="str">
        <f t="shared" si="33"/>
        <v>0602</v>
      </c>
      <c r="F189" t="str">
        <f t="shared" si="28"/>
        <v>7075</v>
      </c>
      <c r="G189" t="str">
        <f t="shared" si="37"/>
        <v>0602-7075</v>
      </c>
      <c r="H189" t="str">
        <f t="shared" si="29"/>
        <v>ИПА 2017 -  Евалуација ИПА II помоћи и Националног програма ИПА ТАИБ 2013 (неалоцирана средства)</v>
      </c>
      <c r="I189"/>
    </row>
    <row r="190" spans="1:9" x14ac:dyDescent="0.2">
      <c r="A190" s="201" t="s">
        <v>1299</v>
      </c>
      <c r="B190" s="201" t="s">
        <v>1300</v>
      </c>
      <c r="C190" s="201" t="s">
        <v>1390</v>
      </c>
      <c r="D190" s="201" t="s">
        <v>1207</v>
      </c>
      <c r="E190" t="str">
        <f t="shared" si="33"/>
        <v>0603</v>
      </c>
      <c r="F190" t="str">
        <f t="shared" si="28"/>
        <v>0001</v>
      </c>
      <c r="G190" t="str">
        <f t="shared" si="37"/>
        <v>0603-0001</v>
      </c>
      <c r="H190" t="str">
        <f t="shared" si="29"/>
        <v>Подршка функционисању и унапређењу локалних административних капацитета</v>
      </c>
      <c r="I190"/>
    </row>
    <row r="191" spans="1:9" x14ac:dyDescent="0.2">
      <c r="A191" s="202"/>
      <c r="B191" s="202"/>
      <c r="C191" s="201" t="s">
        <v>1392</v>
      </c>
      <c r="D191" s="201" t="s">
        <v>1446</v>
      </c>
      <c r="E191" t="str">
        <f t="shared" si="33"/>
        <v>0603</v>
      </c>
      <c r="F191" t="str">
        <f t="shared" si="28"/>
        <v>0002</v>
      </c>
      <c r="G191" t="str">
        <f t="shared" si="37"/>
        <v>0603-0002</v>
      </c>
      <c r="H191" t="str">
        <f t="shared" si="29"/>
        <v>Подршка функционисању васпитно-образовних институција у складу са мрежом школа и предшколских установа</v>
      </c>
      <c r="I191"/>
    </row>
    <row r="192" spans="1:9" x14ac:dyDescent="0.2">
      <c r="A192" s="202"/>
      <c r="B192" s="202"/>
      <c r="C192" s="201" t="s">
        <v>1393</v>
      </c>
      <c r="D192" s="201" t="s">
        <v>1447</v>
      </c>
      <c r="E192" t="str">
        <f t="shared" si="33"/>
        <v>0603</v>
      </c>
      <c r="F192" t="str">
        <f t="shared" si="28"/>
        <v>0003</v>
      </c>
      <c r="G192" t="str">
        <f t="shared" si="37"/>
        <v>0603-0003</v>
      </c>
      <c r="H192" t="str">
        <f t="shared" si="29"/>
        <v>Подршка функционисању здравствених институција у складу са мрежом здравствених институција</v>
      </c>
      <c r="I192"/>
    </row>
    <row r="193" spans="1:9" x14ac:dyDescent="0.2">
      <c r="A193" s="202"/>
      <c r="B193" s="202"/>
      <c r="C193" s="201" t="s">
        <v>1394</v>
      </c>
      <c r="D193" s="201" t="s">
        <v>1208</v>
      </c>
      <c r="E193" t="str">
        <f t="shared" si="33"/>
        <v>0603</v>
      </c>
      <c r="F193" t="str">
        <f t="shared" si="28"/>
        <v>0004</v>
      </c>
      <c r="G193" t="str">
        <f t="shared" si="37"/>
        <v>0603-0004</v>
      </c>
      <c r="H193" t="str">
        <f t="shared" si="29"/>
        <v>Стручна и административна подршка</v>
      </c>
      <c r="I193"/>
    </row>
    <row r="194" spans="1:9" x14ac:dyDescent="0.2">
      <c r="A194" s="201" t="s">
        <v>1301</v>
      </c>
      <c r="B194" s="201" t="s">
        <v>1302</v>
      </c>
      <c r="C194" s="201" t="s">
        <v>1390</v>
      </c>
      <c r="D194" s="201" t="s">
        <v>713</v>
      </c>
      <c r="E194" t="str">
        <f t="shared" si="33"/>
        <v>0604</v>
      </c>
      <c r="F194" t="str">
        <f t="shared" si="28"/>
        <v>0001</v>
      </c>
      <c r="G194" t="str">
        <f t="shared" si="37"/>
        <v>0604-0001</v>
      </c>
      <c r="H194" t="str">
        <f t="shared" si="29"/>
        <v>Подстицај економског развоја</v>
      </c>
      <c r="I194"/>
    </row>
    <row r="195" spans="1:9" x14ac:dyDescent="0.2">
      <c r="A195" s="202"/>
      <c r="B195" s="202"/>
      <c r="C195" s="201" t="s">
        <v>1392</v>
      </c>
      <c r="D195" s="201" t="s">
        <v>1209</v>
      </c>
      <c r="E195" t="str">
        <f t="shared" si="33"/>
        <v>0604</v>
      </c>
      <c r="F195" t="str">
        <f t="shared" si="28"/>
        <v>0002</v>
      </c>
      <c r="G195" t="str">
        <f t="shared" si="37"/>
        <v>0604-0002</v>
      </c>
      <c r="H195" t="str">
        <f t="shared" si="29"/>
        <v>Изградња и реконструкција стамбених објеката</v>
      </c>
      <c r="I195"/>
    </row>
    <row r="196" spans="1:9" x14ac:dyDescent="0.2">
      <c r="A196" s="202"/>
      <c r="B196" s="202"/>
      <c r="C196" s="201" t="s">
        <v>1393</v>
      </c>
      <c r="D196" s="201" t="s">
        <v>1210</v>
      </c>
      <c r="E196" t="str">
        <f t="shared" si="33"/>
        <v>0604</v>
      </c>
      <c r="F196" t="str">
        <f t="shared" si="28"/>
        <v>0003</v>
      </c>
      <c r="G196" t="str">
        <f t="shared" si="37"/>
        <v>0604-0003</v>
      </c>
      <c r="H196" t="str">
        <f t="shared" si="29"/>
        <v>Пружање правне помоћи српском и неалбанском становништву</v>
      </c>
      <c r="I196"/>
    </row>
    <row r="197" spans="1:9" x14ac:dyDescent="0.2">
      <c r="A197" s="202"/>
      <c r="B197" s="202"/>
      <c r="C197" s="201" t="s">
        <v>1394</v>
      </c>
      <c r="D197" s="201" t="s">
        <v>1211</v>
      </c>
      <c r="E197" t="str">
        <f t="shared" si="33"/>
        <v>0604</v>
      </c>
      <c r="F197" t="str">
        <f t="shared" si="28"/>
        <v>0004</v>
      </c>
      <c r="G197" t="str">
        <f t="shared" si="37"/>
        <v>0604-0004</v>
      </c>
      <c r="H197" t="str">
        <f t="shared" si="29"/>
        <v>Подршка социјално угроженом становништву и процесу повратка</v>
      </c>
      <c r="I197"/>
    </row>
    <row r="198" spans="1:9" x14ac:dyDescent="0.2">
      <c r="A198" s="202"/>
      <c r="B198" s="202"/>
      <c r="C198" s="201" t="s">
        <v>1399</v>
      </c>
      <c r="D198" s="201" t="s">
        <v>714</v>
      </c>
      <c r="E198" t="str">
        <f t="shared" si="33"/>
        <v>0604</v>
      </c>
      <c r="F198" t="str">
        <f t="shared" si="28"/>
        <v>0005</v>
      </c>
      <c r="G198" t="str">
        <f t="shared" si="37"/>
        <v>0604-0005</v>
      </c>
      <c r="H198" t="str">
        <f t="shared" si="29"/>
        <v>Подршка организацијама цивилног друштва</v>
      </c>
      <c r="I198"/>
    </row>
    <row r="199" spans="1:9" x14ac:dyDescent="0.2">
      <c r="A199" s="202"/>
      <c r="B199" s="202"/>
      <c r="C199" s="201" t="s">
        <v>1400</v>
      </c>
      <c r="D199" s="201" t="s">
        <v>1212</v>
      </c>
      <c r="E199" t="str">
        <f t="shared" si="33"/>
        <v>0604</v>
      </c>
      <c r="F199" t="str">
        <f t="shared" si="28"/>
        <v>0006</v>
      </c>
      <c r="G199" t="str">
        <f t="shared" si="37"/>
        <v>0604-0006</v>
      </c>
      <c r="H199" t="str">
        <f t="shared" si="29"/>
        <v>Заштита културне баштине, подршка Српској православној цркви и културним активностима</v>
      </c>
      <c r="I199"/>
    </row>
    <row r="200" spans="1:9" x14ac:dyDescent="0.2">
      <c r="A200" s="201" t="s">
        <v>1303</v>
      </c>
      <c r="B200" s="201" t="s">
        <v>628</v>
      </c>
      <c r="C200" s="201" t="s">
        <v>1390</v>
      </c>
      <c r="D200" s="201" t="s">
        <v>715</v>
      </c>
      <c r="E200" t="str">
        <f t="shared" si="33"/>
        <v>0605</v>
      </c>
      <c r="F200" t="str">
        <f t="shared" ref="F200:F263" si="41">+IF(C200&gt;0,C200,F199)</f>
        <v>0001</v>
      </c>
      <c r="G200" t="str">
        <f t="shared" si="37"/>
        <v>0605-0001</v>
      </c>
      <c r="H200" t="str">
        <f t="shared" ref="H200:H263" si="42">+D200</f>
        <v>Евидентирање, упис права својине и других стварних права на непокретностима и успостављање јавне својине</v>
      </c>
      <c r="I200"/>
    </row>
    <row r="201" spans="1:9" x14ac:dyDescent="0.2">
      <c r="A201" s="202"/>
      <c r="B201" s="202"/>
      <c r="C201" s="201" t="s">
        <v>1392</v>
      </c>
      <c r="D201" s="201" t="s">
        <v>716</v>
      </c>
      <c r="E201" t="str">
        <f t="shared" si="33"/>
        <v>0605</v>
      </c>
      <c r="F201" t="str">
        <f t="shared" si="41"/>
        <v>0002</v>
      </c>
      <c r="G201" t="str">
        <f t="shared" si="37"/>
        <v>0605-0002</v>
      </c>
      <c r="H201" t="str">
        <f t="shared" si="42"/>
        <v>Управљање, располагање и заштита државне имовине</v>
      </c>
      <c r="I201"/>
    </row>
    <row r="202" spans="1:9" x14ac:dyDescent="0.2">
      <c r="A202" s="202"/>
      <c r="B202" s="202"/>
      <c r="C202" s="201" t="s">
        <v>1393</v>
      </c>
      <c r="D202" s="201" t="s">
        <v>1111</v>
      </c>
      <c r="E202" t="str">
        <f t="shared" si="33"/>
        <v>0605</v>
      </c>
      <c r="F202" t="str">
        <f t="shared" si="41"/>
        <v>0003</v>
      </c>
      <c r="G202" t="str">
        <f t="shared" si="37"/>
        <v>0605-0003</v>
      </c>
      <c r="H202" t="str">
        <f t="shared" si="42"/>
        <v>Административна подршка раду Дирекције</v>
      </c>
      <c r="I202"/>
    </row>
    <row r="203" spans="1:9" x14ac:dyDescent="0.2">
      <c r="A203" s="202"/>
      <c r="B203" s="202"/>
      <c r="C203" s="201" t="s">
        <v>1394</v>
      </c>
      <c r="D203" s="201" t="s">
        <v>1796</v>
      </c>
      <c r="E203" t="str">
        <f t="shared" si="33"/>
        <v>0605</v>
      </c>
      <c r="F203" t="str">
        <f t="shared" si="41"/>
        <v>0004</v>
      </c>
      <c r="G203" t="str">
        <f t="shared" si="37"/>
        <v>0605-0004</v>
      </c>
      <c r="H203" t="str">
        <f t="shared" si="42"/>
        <v>Управљање друмским, граничним и пограничним прелазима</v>
      </c>
      <c r="I203"/>
    </row>
    <row r="204" spans="1:9" x14ac:dyDescent="0.2">
      <c r="A204" s="202"/>
      <c r="B204" s="202"/>
      <c r="C204" s="201" t="s">
        <v>1493</v>
      </c>
      <c r="D204" s="201" t="s">
        <v>1912</v>
      </c>
      <c r="E204" t="str">
        <f t="shared" si="33"/>
        <v>0605</v>
      </c>
      <c r="F204" t="str">
        <f t="shared" si="41"/>
        <v>5004</v>
      </c>
      <c r="G204" t="str">
        <f t="shared" si="37"/>
        <v>0605-5004</v>
      </c>
      <c r="H204" t="str">
        <f t="shared" si="42"/>
        <v>Изградња ГП Кусјак</v>
      </c>
      <c r="I204"/>
    </row>
    <row r="205" spans="1:9" x14ac:dyDescent="0.2">
      <c r="A205" s="202"/>
      <c r="B205" s="202"/>
      <c r="C205" s="201" t="s">
        <v>1477</v>
      </c>
      <c r="D205" s="201" t="s">
        <v>1913</v>
      </c>
      <c r="E205" t="str">
        <f t="shared" si="33"/>
        <v>0605</v>
      </c>
      <c r="F205" t="str">
        <f t="shared" si="41"/>
        <v>5005</v>
      </c>
      <c r="G205" t="str">
        <f t="shared" si="37"/>
        <v>0605-5005</v>
      </c>
      <c r="H205" t="str">
        <f t="shared" si="42"/>
        <v>Изградња ГП Нештин</v>
      </c>
      <c r="I205"/>
    </row>
    <row r="206" spans="1:9" x14ac:dyDescent="0.2">
      <c r="A206" s="201" t="s">
        <v>1304</v>
      </c>
      <c r="B206" s="201" t="s">
        <v>629</v>
      </c>
      <c r="C206" s="201" t="s">
        <v>1390</v>
      </c>
      <c r="D206" s="201" t="s">
        <v>717</v>
      </c>
      <c r="E206" t="str">
        <f t="shared" si="33"/>
        <v>0606</v>
      </c>
      <c r="F206" t="str">
        <f t="shared" si="41"/>
        <v>0001</v>
      </c>
      <c r="G206" t="str">
        <f t="shared" si="37"/>
        <v>0606-0001</v>
      </c>
      <c r="H206" t="str">
        <f t="shared" si="42"/>
        <v>Развој људских ресурса</v>
      </c>
      <c r="I206"/>
    </row>
    <row r="207" spans="1:9" x14ac:dyDescent="0.2">
      <c r="A207" s="202"/>
      <c r="B207" s="202"/>
      <c r="C207" s="201" t="s">
        <v>1392</v>
      </c>
      <c r="D207" s="201" t="s">
        <v>718</v>
      </c>
      <c r="E207" t="str">
        <f t="shared" si="33"/>
        <v>0606</v>
      </c>
      <c r="F207" t="str">
        <f t="shared" si="41"/>
        <v>0002</v>
      </c>
      <c r="G207" t="str">
        <f t="shared" si="37"/>
        <v>0606-0002</v>
      </c>
      <c r="H207" t="str">
        <f t="shared" si="42"/>
        <v>Подршка развоју функције управљања људским ресурсима</v>
      </c>
      <c r="I207"/>
    </row>
    <row r="208" spans="1:9" x14ac:dyDescent="0.2">
      <c r="A208" s="202"/>
      <c r="B208" s="202"/>
      <c r="C208" s="201" t="s">
        <v>1393</v>
      </c>
      <c r="D208" s="201" t="s">
        <v>686</v>
      </c>
      <c r="E208" t="str">
        <f t="shared" si="33"/>
        <v>0606</v>
      </c>
      <c r="F208" t="str">
        <f t="shared" si="41"/>
        <v>0003</v>
      </c>
      <c r="G208" t="str">
        <f t="shared" si="37"/>
        <v>0606-0003</v>
      </c>
      <c r="H208" t="str">
        <f t="shared" si="42"/>
        <v>Администрација и управљање</v>
      </c>
      <c r="I208"/>
    </row>
    <row r="209" spans="1:9" x14ac:dyDescent="0.2">
      <c r="A209" s="202"/>
      <c r="B209" s="202"/>
      <c r="C209" s="201" t="s">
        <v>1394</v>
      </c>
      <c r="D209" s="201" t="s">
        <v>719</v>
      </c>
      <c r="E209" t="str">
        <f t="shared" si="33"/>
        <v>0606</v>
      </c>
      <c r="F209" t="str">
        <f t="shared" si="41"/>
        <v>0004</v>
      </c>
      <c r="G209" t="str">
        <f t="shared" si="37"/>
        <v>0606-0004</v>
      </c>
      <c r="H209" t="str">
        <f t="shared" si="42"/>
        <v>Правна заштита имовине и заступање интереса Републике Србије пред домаћим судовима</v>
      </c>
      <c r="I209"/>
    </row>
    <row r="210" spans="1:9" x14ac:dyDescent="0.2">
      <c r="A210" s="202"/>
      <c r="B210" s="202"/>
      <c r="C210" s="201" t="s">
        <v>1399</v>
      </c>
      <c r="D210" s="201" t="s">
        <v>720</v>
      </c>
      <c r="E210" t="str">
        <f t="shared" si="33"/>
        <v>0606</v>
      </c>
      <c r="F210" t="str">
        <f t="shared" si="41"/>
        <v>0005</v>
      </c>
      <c r="G210" t="str">
        <f t="shared" si="37"/>
        <v>0606-0005</v>
      </c>
      <c r="H210" t="str">
        <f t="shared" si="42"/>
        <v>Правна заштита имовине и заступање интереса Републике Србије пред међународним судовима</v>
      </c>
      <c r="I210"/>
    </row>
    <row r="211" spans="1:9" x14ac:dyDescent="0.2">
      <c r="A211" s="202"/>
      <c r="B211" s="202"/>
      <c r="C211" s="201" t="s">
        <v>1400</v>
      </c>
      <c r="D211" s="201" t="s">
        <v>721</v>
      </c>
      <c r="E211" t="str">
        <f t="shared" si="33"/>
        <v>0606</v>
      </c>
      <c r="F211" t="str">
        <f t="shared" si="41"/>
        <v>0006</v>
      </c>
      <c r="G211" t="str">
        <f t="shared" si="37"/>
        <v>0606-0006</v>
      </c>
      <c r="H211" t="str">
        <f t="shared" si="42"/>
        <v>Администрација и управљање и рад писарнице</v>
      </c>
      <c r="I211"/>
    </row>
    <row r="212" spans="1:9" x14ac:dyDescent="0.2">
      <c r="A212" s="202"/>
      <c r="B212" s="202"/>
      <c r="C212" s="201" t="s">
        <v>1405</v>
      </c>
      <c r="D212" s="201" t="s">
        <v>1448</v>
      </c>
      <c r="E212" t="str">
        <f t="shared" si="33"/>
        <v>0606</v>
      </c>
      <c r="F212" t="str">
        <f t="shared" si="41"/>
        <v>0007</v>
      </c>
      <c r="G212" t="str">
        <f t="shared" si="37"/>
        <v>0606-0007</v>
      </c>
      <c r="H212" t="str">
        <f t="shared" si="42"/>
        <v>Одржавање објеката и oпреме, набавка опреме и материјала</v>
      </c>
      <c r="I212"/>
    </row>
    <row r="213" spans="1:9" x14ac:dyDescent="0.2">
      <c r="A213" s="202"/>
      <c r="B213" s="202"/>
      <c r="C213" s="201" t="s">
        <v>1429</v>
      </c>
      <c r="D213" s="201" t="s">
        <v>1449</v>
      </c>
      <c r="E213" t="str">
        <f t="shared" si="33"/>
        <v>0606</v>
      </c>
      <c r="F213" t="str">
        <f t="shared" si="41"/>
        <v>0008</v>
      </c>
      <c r="G213" t="str">
        <f t="shared" si="37"/>
        <v>0606-0008</v>
      </c>
      <c r="H213" t="str">
        <f t="shared" si="42"/>
        <v>Информационо-комуникационе, опште и специјализоване услуге</v>
      </c>
      <c r="I213"/>
    </row>
    <row r="214" spans="1:9" x14ac:dyDescent="0.2">
      <c r="A214" s="202"/>
      <c r="B214" s="202"/>
      <c r="C214" s="201" t="s">
        <v>1411</v>
      </c>
      <c r="D214" s="201" t="s">
        <v>686</v>
      </c>
      <c r="E214" t="str">
        <f t="shared" si="33"/>
        <v>0606</v>
      </c>
      <c r="F214" t="str">
        <f t="shared" si="41"/>
        <v>0009</v>
      </c>
      <c r="G214" t="str">
        <f t="shared" si="37"/>
        <v>0606-0009</v>
      </c>
      <c r="H214" t="str">
        <f t="shared" si="42"/>
        <v>Администрација и управљање</v>
      </c>
      <c r="I214"/>
    </row>
    <row r="215" spans="1:9" x14ac:dyDescent="0.2">
      <c r="A215" s="202"/>
      <c r="B215" s="202"/>
      <c r="C215" s="201" t="s">
        <v>1412</v>
      </c>
      <c r="D215" s="201" t="s">
        <v>722</v>
      </c>
      <c r="E215" t="str">
        <f t="shared" si="33"/>
        <v>0606</v>
      </c>
      <c r="F215" t="str">
        <f t="shared" si="41"/>
        <v>0010</v>
      </c>
      <c r="G215" t="str">
        <f t="shared" si="37"/>
        <v>0606-0010</v>
      </c>
      <c r="H215" t="str">
        <f t="shared" si="42"/>
        <v>Стручни и оперативни послови Северно-бачког управног округа</v>
      </c>
      <c r="I215"/>
    </row>
    <row r="216" spans="1:9" x14ac:dyDescent="0.2">
      <c r="A216" s="202"/>
      <c r="B216" s="202"/>
      <c r="C216" s="201" t="s">
        <v>1414</v>
      </c>
      <c r="D216" s="201" t="s">
        <v>723</v>
      </c>
      <c r="E216" t="str">
        <f t="shared" si="33"/>
        <v>0606</v>
      </c>
      <c r="F216" t="str">
        <f t="shared" si="41"/>
        <v>0011</v>
      </c>
      <c r="G216" t="str">
        <f t="shared" ref="G216" si="43">+CONCATENATE(E216,"-",F216)</f>
        <v>0606-0011</v>
      </c>
      <c r="H216" t="str">
        <f t="shared" si="42"/>
        <v>Стручни и оперативни послови Средње-банатског управног округа</v>
      </c>
      <c r="I216"/>
    </row>
    <row r="217" spans="1:9" x14ac:dyDescent="0.2">
      <c r="A217" s="202"/>
      <c r="B217" s="202"/>
      <c r="C217" s="201" t="s">
        <v>1420</v>
      </c>
      <c r="D217" s="201" t="s">
        <v>724</v>
      </c>
      <c r="E217" t="str">
        <f t="shared" si="33"/>
        <v>0606</v>
      </c>
      <c r="F217" t="str">
        <f t="shared" si="41"/>
        <v>0012</v>
      </c>
      <c r="G217" t="str">
        <f t="shared" si="37"/>
        <v>0606-0012</v>
      </c>
      <c r="H217" t="str">
        <f t="shared" si="42"/>
        <v>Стручни и оперативни послови Северно-банатског управног округа</v>
      </c>
      <c r="I217"/>
    </row>
    <row r="218" spans="1:9" x14ac:dyDescent="0.2">
      <c r="A218" s="202"/>
      <c r="B218" s="202"/>
      <c r="C218" s="201" t="s">
        <v>1450</v>
      </c>
      <c r="D218" s="201" t="s">
        <v>725</v>
      </c>
      <c r="E218" t="str">
        <f t="shared" si="33"/>
        <v>0606</v>
      </c>
      <c r="F218" t="str">
        <f t="shared" si="41"/>
        <v>0013</v>
      </c>
      <c r="G218" t="str">
        <f t="shared" si="37"/>
        <v>0606-0013</v>
      </c>
      <c r="H218" t="str">
        <f t="shared" si="42"/>
        <v>Стручни и оперативни послови Јужно-банатског управног округа</v>
      </c>
      <c r="I218"/>
    </row>
    <row r="219" spans="1:9" x14ac:dyDescent="0.2">
      <c r="A219" s="202"/>
      <c r="B219" s="202"/>
      <c r="C219" s="201" t="s">
        <v>1451</v>
      </c>
      <c r="D219" s="201" t="s">
        <v>726</v>
      </c>
      <c r="E219" t="str">
        <f t="shared" ref="E219:E282" si="44">+IF(A219&gt;0,A219,E218)</f>
        <v>0606</v>
      </c>
      <c r="F219" t="str">
        <f t="shared" si="41"/>
        <v>0014</v>
      </c>
      <c r="G219" t="str">
        <f t="shared" si="37"/>
        <v>0606-0014</v>
      </c>
      <c r="H219" t="str">
        <f t="shared" si="42"/>
        <v>Стручни и оперативни послови Западно-бачког управног округа</v>
      </c>
      <c r="I219"/>
    </row>
    <row r="220" spans="1:9" x14ac:dyDescent="0.2">
      <c r="A220" s="202"/>
      <c r="B220" s="202"/>
      <c r="C220" s="201" t="s">
        <v>1452</v>
      </c>
      <c r="D220" s="201" t="s">
        <v>727</v>
      </c>
      <c r="E220" t="str">
        <f t="shared" si="44"/>
        <v>0606</v>
      </c>
      <c r="F220" t="str">
        <f t="shared" si="41"/>
        <v>0015</v>
      </c>
      <c r="G220" t="str">
        <f t="shared" si="37"/>
        <v>0606-0015</v>
      </c>
      <c r="H220" t="str">
        <f t="shared" si="42"/>
        <v>Стручни и оперативни послови Сремског управног округа</v>
      </c>
      <c r="I220"/>
    </row>
    <row r="221" spans="1:9" x14ac:dyDescent="0.2">
      <c r="A221" s="202"/>
      <c r="B221" s="202"/>
      <c r="C221" s="201" t="s">
        <v>1453</v>
      </c>
      <c r="D221" s="201" t="s">
        <v>728</v>
      </c>
      <c r="E221" t="str">
        <f t="shared" si="44"/>
        <v>0606</v>
      </c>
      <c r="F221" t="str">
        <f t="shared" si="41"/>
        <v>0016</v>
      </c>
      <c r="G221" t="str">
        <f t="shared" si="37"/>
        <v>0606-0016</v>
      </c>
      <c r="H221" t="str">
        <f t="shared" si="42"/>
        <v>Стручни и оперативни послови Јужно-бачког управног округа</v>
      </c>
      <c r="I221"/>
    </row>
    <row r="222" spans="1:9" x14ac:dyDescent="0.2">
      <c r="A222" s="202"/>
      <c r="B222" s="202"/>
      <c r="C222" s="201" t="s">
        <v>1454</v>
      </c>
      <c r="D222" s="201" t="s">
        <v>729</v>
      </c>
      <c r="E222" t="str">
        <f t="shared" si="44"/>
        <v>0606</v>
      </c>
      <c r="F222" t="str">
        <f t="shared" si="41"/>
        <v>0017</v>
      </c>
      <c r="G222" t="str">
        <f t="shared" si="37"/>
        <v>0606-0017</v>
      </c>
      <c r="H222" t="str">
        <f t="shared" si="42"/>
        <v>Стручни и оперативни послови Мачванског управног округа</v>
      </c>
      <c r="I222"/>
    </row>
    <row r="223" spans="1:9" x14ac:dyDescent="0.2">
      <c r="A223" s="202"/>
      <c r="B223" s="202"/>
      <c r="C223" s="201" t="s">
        <v>1455</v>
      </c>
      <c r="D223" s="201" t="s">
        <v>730</v>
      </c>
      <c r="E223" t="str">
        <f t="shared" si="44"/>
        <v>0606</v>
      </c>
      <c r="F223" t="str">
        <f t="shared" si="41"/>
        <v>0018</v>
      </c>
      <c r="G223" t="str">
        <f t="shared" si="37"/>
        <v>0606-0018</v>
      </c>
      <c r="H223" t="str">
        <f t="shared" si="42"/>
        <v>Стручни и оперативни послови Колубарског управног округа</v>
      </c>
      <c r="I223"/>
    </row>
    <row r="224" spans="1:9" x14ac:dyDescent="0.2">
      <c r="A224" s="202"/>
      <c r="B224" s="202"/>
      <c r="C224" s="201" t="s">
        <v>1456</v>
      </c>
      <c r="D224" s="201" t="s">
        <v>731</v>
      </c>
      <c r="E224" t="str">
        <f t="shared" si="44"/>
        <v>0606</v>
      </c>
      <c r="F224" t="str">
        <f t="shared" si="41"/>
        <v>0019</v>
      </c>
      <c r="G224" t="str">
        <f t="shared" si="37"/>
        <v>0606-0019</v>
      </c>
      <c r="H224" t="str">
        <f t="shared" si="42"/>
        <v>Стручни и оперативни послови Подунавског управног округа</v>
      </c>
      <c r="I224"/>
    </row>
    <row r="225" spans="1:9" x14ac:dyDescent="0.2">
      <c r="A225" s="202"/>
      <c r="B225" s="202"/>
      <c r="C225" s="201" t="s">
        <v>1457</v>
      </c>
      <c r="D225" s="201" t="s">
        <v>732</v>
      </c>
      <c r="E225" t="str">
        <f t="shared" si="44"/>
        <v>0606</v>
      </c>
      <c r="F225" t="str">
        <f t="shared" si="41"/>
        <v>0020</v>
      </c>
      <c r="G225" t="str">
        <f t="shared" si="37"/>
        <v>0606-0020</v>
      </c>
      <c r="H225" t="str">
        <f t="shared" si="42"/>
        <v>Стручни и оперативни послови Браничевског управног округа</v>
      </c>
      <c r="I225"/>
    </row>
    <row r="226" spans="1:9" x14ac:dyDescent="0.2">
      <c r="A226" s="202"/>
      <c r="B226" s="202"/>
      <c r="C226" s="201" t="s">
        <v>1458</v>
      </c>
      <c r="D226" s="201" t="s">
        <v>733</v>
      </c>
      <c r="E226" t="str">
        <f t="shared" si="44"/>
        <v>0606</v>
      </c>
      <c r="F226" t="str">
        <f t="shared" si="41"/>
        <v>0021</v>
      </c>
      <c r="G226" t="str">
        <f t="shared" si="37"/>
        <v>0606-0021</v>
      </c>
      <c r="H226" t="str">
        <f t="shared" si="42"/>
        <v>Стручни и оперативни послови Шумадијског управног округа</v>
      </c>
      <c r="I226"/>
    </row>
    <row r="227" spans="1:9" x14ac:dyDescent="0.2">
      <c r="A227" s="202"/>
      <c r="B227" s="202"/>
      <c r="C227" s="201" t="s">
        <v>1459</v>
      </c>
      <c r="D227" s="201" t="s">
        <v>734</v>
      </c>
      <c r="E227" t="str">
        <f t="shared" si="44"/>
        <v>0606</v>
      </c>
      <c r="F227" t="str">
        <f t="shared" si="41"/>
        <v>0022</v>
      </c>
      <c r="G227" t="str">
        <f t="shared" si="37"/>
        <v>0606-0022</v>
      </c>
      <c r="H227" t="str">
        <f t="shared" si="42"/>
        <v>Стручни и оперативни послови Поморавског управног округа</v>
      </c>
      <c r="I227"/>
    </row>
    <row r="228" spans="1:9" x14ac:dyDescent="0.2">
      <c r="A228" s="202"/>
      <c r="B228" s="202"/>
      <c r="C228" s="201" t="s">
        <v>1460</v>
      </c>
      <c r="D228" s="201" t="s">
        <v>735</v>
      </c>
      <c r="E228" t="str">
        <f t="shared" si="44"/>
        <v>0606</v>
      </c>
      <c r="F228" t="str">
        <f t="shared" si="41"/>
        <v>0023</v>
      </c>
      <c r="G228" t="str">
        <f t="shared" si="37"/>
        <v>0606-0023</v>
      </c>
      <c r="H228" t="str">
        <f t="shared" si="42"/>
        <v>Стручни и оперативни послови Борског управног округа</v>
      </c>
      <c r="I228"/>
    </row>
    <row r="229" spans="1:9" x14ac:dyDescent="0.2">
      <c r="A229" s="202"/>
      <c r="B229" s="202"/>
      <c r="C229" s="201" t="s">
        <v>1461</v>
      </c>
      <c r="D229" s="201" t="s">
        <v>736</v>
      </c>
      <c r="E229" t="str">
        <f t="shared" si="44"/>
        <v>0606</v>
      </c>
      <c r="F229" t="str">
        <f t="shared" si="41"/>
        <v>0024</v>
      </c>
      <c r="G229" t="str">
        <f t="shared" si="37"/>
        <v>0606-0024</v>
      </c>
      <c r="H229" t="str">
        <f t="shared" si="42"/>
        <v>Стручни и оперативни послови Зајечарског управног округа</v>
      </c>
      <c r="I229"/>
    </row>
    <row r="230" spans="1:9" x14ac:dyDescent="0.2">
      <c r="A230" s="202"/>
      <c r="B230" s="202"/>
      <c r="C230" s="201" t="s">
        <v>1462</v>
      </c>
      <c r="D230" s="201" t="s">
        <v>737</v>
      </c>
      <c r="E230" t="str">
        <f t="shared" si="44"/>
        <v>0606</v>
      </c>
      <c r="F230" t="str">
        <f t="shared" si="41"/>
        <v>0025</v>
      </c>
      <c r="G230" t="str">
        <f t="shared" si="37"/>
        <v>0606-0025</v>
      </c>
      <c r="H230" t="str">
        <f t="shared" si="42"/>
        <v>Стручни и оперативни послови Златиборског управног округа</v>
      </c>
      <c r="I230"/>
    </row>
    <row r="231" spans="1:9" x14ac:dyDescent="0.2">
      <c r="A231" s="202"/>
      <c r="B231" s="202"/>
      <c r="C231" s="201" t="s">
        <v>1463</v>
      </c>
      <c r="D231" s="201" t="s">
        <v>738</v>
      </c>
      <c r="E231" t="str">
        <f t="shared" si="44"/>
        <v>0606</v>
      </c>
      <c r="F231" t="str">
        <f t="shared" si="41"/>
        <v>0026</v>
      </c>
      <c r="G231" t="str">
        <f t="shared" ref="G231" si="45">+CONCATENATE(E231,"-",F231)</f>
        <v>0606-0026</v>
      </c>
      <c r="H231" t="str">
        <f t="shared" si="42"/>
        <v>Стручни и оперативни послови Моравичког управног округа</v>
      </c>
      <c r="I231"/>
    </row>
    <row r="232" spans="1:9" x14ac:dyDescent="0.2">
      <c r="A232" s="202"/>
      <c r="B232" s="202"/>
      <c r="C232" s="201" t="s">
        <v>1464</v>
      </c>
      <c r="D232" s="201" t="s">
        <v>739</v>
      </c>
      <c r="E232" t="str">
        <f t="shared" si="44"/>
        <v>0606</v>
      </c>
      <c r="F232" t="str">
        <f t="shared" si="41"/>
        <v>0027</v>
      </c>
      <c r="G232" t="str">
        <f t="shared" si="37"/>
        <v>0606-0027</v>
      </c>
      <c r="H232" t="str">
        <f t="shared" si="42"/>
        <v>Стручни и оперативни послови Рашког управног округа</v>
      </c>
      <c r="I232"/>
    </row>
    <row r="233" spans="1:9" x14ac:dyDescent="0.2">
      <c r="A233" s="202"/>
      <c r="B233" s="202"/>
      <c r="C233" s="201" t="s">
        <v>1465</v>
      </c>
      <c r="D233" s="201" t="s">
        <v>740</v>
      </c>
      <c r="E233" t="str">
        <f t="shared" si="44"/>
        <v>0606</v>
      </c>
      <c r="F233" t="str">
        <f t="shared" si="41"/>
        <v>0028</v>
      </c>
      <c r="G233" t="str">
        <f t="shared" si="37"/>
        <v>0606-0028</v>
      </c>
      <c r="H233" t="str">
        <f t="shared" si="42"/>
        <v>Стручни и оперативни послови Расинског управног округа</v>
      </c>
      <c r="I233"/>
    </row>
    <row r="234" spans="1:9" x14ac:dyDescent="0.2">
      <c r="A234" s="202"/>
      <c r="B234" s="202"/>
      <c r="C234" s="201" t="s">
        <v>1466</v>
      </c>
      <c r="D234" s="201" t="s">
        <v>741</v>
      </c>
      <c r="E234" t="str">
        <f t="shared" si="44"/>
        <v>0606</v>
      </c>
      <c r="F234" t="str">
        <f t="shared" si="41"/>
        <v>0029</v>
      </c>
      <c r="G234" t="str">
        <f t="shared" si="37"/>
        <v>0606-0029</v>
      </c>
      <c r="H234" t="str">
        <f t="shared" si="42"/>
        <v>Стручни и оперативни послови Нишавског управног округа</v>
      </c>
      <c r="I234"/>
    </row>
    <row r="235" spans="1:9" x14ac:dyDescent="0.2">
      <c r="A235" s="202"/>
      <c r="B235" s="202"/>
      <c r="C235" s="201" t="s">
        <v>1467</v>
      </c>
      <c r="D235" s="201" t="s">
        <v>742</v>
      </c>
      <c r="E235" t="str">
        <f t="shared" si="44"/>
        <v>0606</v>
      </c>
      <c r="F235" t="str">
        <f t="shared" si="41"/>
        <v>0030</v>
      </c>
      <c r="G235" t="str">
        <f t="shared" si="37"/>
        <v>0606-0030</v>
      </c>
      <c r="H235" t="str">
        <f t="shared" si="42"/>
        <v>Стручни и оперативни послови Топличког управног округа</v>
      </c>
      <c r="I235"/>
    </row>
    <row r="236" spans="1:9" x14ac:dyDescent="0.2">
      <c r="A236" s="202"/>
      <c r="B236" s="202"/>
      <c r="C236" s="201" t="s">
        <v>1468</v>
      </c>
      <c r="D236" s="201" t="s">
        <v>743</v>
      </c>
      <c r="E236" t="str">
        <f t="shared" si="44"/>
        <v>0606</v>
      </c>
      <c r="F236" t="str">
        <f t="shared" si="41"/>
        <v>0031</v>
      </c>
      <c r="G236" t="str">
        <f t="shared" si="37"/>
        <v>0606-0031</v>
      </c>
      <c r="H236" t="str">
        <f t="shared" si="42"/>
        <v>Стручни и оперативни послови Пиротског управног округа</v>
      </c>
      <c r="I236"/>
    </row>
    <row r="237" spans="1:9" x14ac:dyDescent="0.2">
      <c r="A237" s="202"/>
      <c r="B237" s="202"/>
      <c r="C237" s="201" t="s">
        <v>1469</v>
      </c>
      <c r="D237" s="201" t="s">
        <v>744</v>
      </c>
      <c r="E237" t="str">
        <f t="shared" si="44"/>
        <v>0606</v>
      </c>
      <c r="F237" t="str">
        <f t="shared" si="41"/>
        <v>0032</v>
      </c>
      <c r="G237" t="str">
        <f t="shared" si="37"/>
        <v>0606-0032</v>
      </c>
      <c r="H237" t="str">
        <f t="shared" si="42"/>
        <v>Стручни и оперативни послови Јабланичког управног округа</v>
      </c>
      <c r="I237"/>
    </row>
    <row r="238" spans="1:9" x14ac:dyDescent="0.2">
      <c r="A238" s="202"/>
      <c r="B238" s="202"/>
      <c r="C238" s="201" t="s">
        <v>1470</v>
      </c>
      <c r="D238" s="201" t="s">
        <v>745</v>
      </c>
      <c r="E238" t="str">
        <f t="shared" si="44"/>
        <v>0606</v>
      </c>
      <c r="F238" t="str">
        <f t="shared" si="41"/>
        <v>0033</v>
      </c>
      <c r="G238" t="str">
        <f t="shared" si="37"/>
        <v>0606-0033</v>
      </c>
      <c r="H238" t="str">
        <f t="shared" si="42"/>
        <v>Стручни и оперативни послови Пчињског управног округа</v>
      </c>
      <c r="I238"/>
    </row>
    <row r="239" spans="1:9" x14ac:dyDescent="0.2">
      <c r="A239" s="202"/>
      <c r="B239" s="202"/>
      <c r="C239" s="201" t="s">
        <v>1471</v>
      </c>
      <c r="D239" s="201" t="s">
        <v>746</v>
      </c>
      <c r="E239" t="str">
        <f t="shared" si="44"/>
        <v>0606</v>
      </c>
      <c r="F239" t="str">
        <f t="shared" si="41"/>
        <v>0034</v>
      </c>
      <c r="G239" t="str">
        <f t="shared" ref="G239:G314" si="46">+CONCATENATE(E239,"-",F239)</f>
        <v>0606-0034</v>
      </c>
      <c r="H239" t="str">
        <f t="shared" si="42"/>
        <v>Стручни и оперативни послови Косовског управног округа</v>
      </c>
      <c r="I239"/>
    </row>
    <row r="240" spans="1:9" x14ac:dyDescent="0.2">
      <c r="A240" s="202"/>
      <c r="B240" s="202"/>
      <c r="C240" s="201" t="s">
        <v>1472</v>
      </c>
      <c r="D240" s="201" t="s">
        <v>747</v>
      </c>
      <c r="E240" t="str">
        <f t="shared" si="44"/>
        <v>0606</v>
      </c>
      <c r="F240" t="str">
        <f t="shared" si="41"/>
        <v>0035</v>
      </c>
      <c r="G240" t="str">
        <f t="shared" si="46"/>
        <v>0606-0035</v>
      </c>
      <c r="H240" t="str">
        <f t="shared" si="42"/>
        <v>Стручни и оперативни послови Пећког управног округа</v>
      </c>
      <c r="I240"/>
    </row>
    <row r="241" spans="1:9" x14ac:dyDescent="0.2">
      <c r="A241" s="202"/>
      <c r="B241" s="202"/>
      <c r="C241" s="201" t="s">
        <v>1473</v>
      </c>
      <c r="D241" s="201" t="s">
        <v>748</v>
      </c>
      <c r="E241" t="str">
        <f t="shared" si="44"/>
        <v>0606</v>
      </c>
      <c r="F241" t="str">
        <f t="shared" si="41"/>
        <v>0036</v>
      </c>
      <c r="G241" t="str">
        <f t="shared" si="46"/>
        <v>0606-0036</v>
      </c>
      <c r="H241" t="str">
        <f t="shared" si="42"/>
        <v>Стручни и оперативни послови Призренског управног округа</v>
      </c>
      <c r="I241"/>
    </row>
    <row r="242" spans="1:9" x14ac:dyDescent="0.2">
      <c r="A242" s="202"/>
      <c r="B242" s="202"/>
      <c r="C242" s="201" t="s">
        <v>1474</v>
      </c>
      <c r="D242" s="201" t="s">
        <v>749</v>
      </c>
      <c r="E242" t="str">
        <f t="shared" si="44"/>
        <v>0606</v>
      </c>
      <c r="F242" t="str">
        <f t="shared" si="41"/>
        <v>0037</v>
      </c>
      <c r="G242" t="str">
        <f t="shared" si="46"/>
        <v>0606-0037</v>
      </c>
      <c r="H242" t="str">
        <f t="shared" si="42"/>
        <v>Стручни и оперативни послови Косовско-митровачког управног округа</v>
      </c>
      <c r="I242"/>
    </row>
    <row r="243" spans="1:9" x14ac:dyDescent="0.2">
      <c r="A243" s="202"/>
      <c r="B243" s="202"/>
      <c r="C243" s="201" t="s">
        <v>1475</v>
      </c>
      <c r="D243" s="201" t="s">
        <v>750</v>
      </c>
      <c r="E243" t="str">
        <f t="shared" si="44"/>
        <v>0606</v>
      </c>
      <c r="F243" t="str">
        <f t="shared" si="41"/>
        <v>0038</v>
      </c>
      <c r="G243" t="str">
        <f t="shared" si="46"/>
        <v>0606-0038</v>
      </c>
      <c r="H243" t="str">
        <f t="shared" si="42"/>
        <v>Стручни и оперативни послови Косовско-поморавског управног округа</v>
      </c>
      <c r="I243"/>
    </row>
    <row r="244" spans="1:9" x14ac:dyDescent="0.2">
      <c r="A244" s="202"/>
      <c r="B244" s="202"/>
      <c r="C244" s="201" t="s">
        <v>1476</v>
      </c>
      <c r="D244" s="201" t="s">
        <v>917</v>
      </c>
      <c r="E244" t="str">
        <f t="shared" si="44"/>
        <v>0606</v>
      </c>
      <c r="F244" t="str">
        <f t="shared" si="41"/>
        <v>0039</v>
      </c>
      <c r="G244" t="str">
        <f t="shared" si="46"/>
        <v>0606-0039</v>
      </c>
      <c r="H244" t="str">
        <f t="shared" si="42"/>
        <v>Извршење судских поступака</v>
      </c>
      <c r="I244"/>
    </row>
    <row r="245" spans="1:9" x14ac:dyDescent="0.2">
      <c r="A245" s="202"/>
      <c r="B245" s="202"/>
      <c r="C245" s="201" t="s">
        <v>1494</v>
      </c>
      <c r="D245" s="201" t="s">
        <v>2202</v>
      </c>
      <c r="E245" t="str">
        <f t="shared" si="44"/>
        <v>0606</v>
      </c>
      <c r="F245" t="str">
        <f t="shared" si="41"/>
        <v>5010</v>
      </c>
      <c r="G245" t="str">
        <f t="shared" si="46"/>
        <v>0606-5010</v>
      </c>
      <c r="H245" t="str">
        <f t="shared" si="42"/>
        <v>Реконструкција и доградња угоститељско-резиденцијалног објекта „Клуб посланика“</v>
      </c>
      <c r="I245"/>
    </row>
    <row r="246" spans="1:9" x14ac:dyDescent="0.2">
      <c r="A246" s="201" t="s">
        <v>1305</v>
      </c>
      <c r="B246" s="201" t="s">
        <v>1306</v>
      </c>
      <c r="C246" s="201" t="s">
        <v>1390</v>
      </c>
      <c r="D246" s="201" t="s">
        <v>1248</v>
      </c>
      <c r="E246" t="str">
        <f t="shared" si="44"/>
        <v>0607</v>
      </c>
      <c r="F246" t="str">
        <f t="shared" si="41"/>
        <v>0001</v>
      </c>
      <c r="G246" t="str">
        <f t="shared" si="46"/>
        <v>0607-0001</v>
      </c>
      <c r="H246" t="str">
        <f t="shared" si="42"/>
        <v>Управна инспекција</v>
      </c>
      <c r="I246"/>
    </row>
    <row r="247" spans="1:9" x14ac:dyDescent="0.2">
      <c r="A247" s="202"/>
      <c r="B247" s="202"/>
      <c r="C247" s="201" t="s">
        <v>1400</v>
      </c>
      <c r="D247" s="201" t="s">
        <v>1482</v>
      </c>
      <c r="E247" t="str">
        <f t="shared" si="44"/>
        <v>0607</v>
      </c>
      <c r="F247" t="str">
        <f t="shared" si="41"/>
        <v>0006</v>
      </c>
      <c r="G247" t="str">
        <f t="shared" si="46"/>
        <v>0607-0006</v>
      </c>
      <c r="H247" t="str">
        <f t="shared" si="42"/>
        <v>Уређење и надзор система јавне управе</v>
      </c>
      <c r="I247"/>
    </row>
    <row r="248" spans="1:9" x14ac:dyDescent="0.2">
      <c r="A248" s="202"/>
      <c r="B248" s="202"/>
      <c r="C248" s="201" t="s">
        <v>1405</v>
      </c>
      <c r="D248" s="201" t="s">
        <v>1735</v>
      </c>
      <c r="E248" t="str">
        <f t="shared" si="44"/>
        <v>0607</v>
      </c>
      <c r="F248" t="str">
        <f t="shared" si="41"/>
        <v>0007</v>
      </c>
      <c r="G248" t="str">
        <f t="shared" si="46"/>
        <v>0607-0007</v>
      </c>
      <c r="H248" t="str">
        <f t="shared" si="42"/>
        <v>Систем матичних књига</v>
      </c>
      <c r="I248"/>
    </row>
    <row r="249" spans="1:9" x14ac:dyDescent="0.2">
      <c r="A249" s="202"/>
      <c r="B249" s="202"/>
      <c r="C249" s="201" t="s">
        <v>1411</v>
      </c>
      <c r="D249" s="201" t="s">
        <v>686</v>
      </c>
      <c r="E249" t="str">
        <f t="shared" si="44"/>
        <v>0607</v>
      </c>
      <c r="F249" t="str">
        <f t="shared" si="41"/>
        <v>0009</v>
      </c>
      <c r="G249" t="str">
        <f t="shared" si="46"/>
        <v>0607-0009</v>
      </c>
      <c r="H249" t="str">
        <f t="shared" si="42"/>
        <v>Администрација и управљање</v>
      </c>
      <c r="I249"/>
    </row>
    <row r="250" spans="1:9" x14ac:dyDescent="0.2">
      <c r="A250" s="202"/>
      <c r="B250" s="202"/>
      <c r="C250" s="201" t="s">
        <v>1412</v>
      </c>
      <c r="D250" s="201" t="s">
        <v>1136</v>
      </c>
      <c r="E250" t="str">
        <f t="shared" si="44"/>
        <v>0607</v>
      </c>
      <c r="F250" t="str">
        <f t="shared" si="41"/>
        <v>0010</v>
      </c>
      <c r="G250" t="str">
        <f t="shared" si="46"/>
        <v>0607-0010</v>
      </c>
      <c r="H250" t="str">
        <f t="shared" si="42"/>
        <v>Подршка раду ЈП Службени гласник</v>
      </c>
      <c r="I250"/>
    </row>
    <row r="251" spans="1:9" x14ac:dyDescent="0.2">
      <c r="A251" s="202"/>
      <c r="B251" s="202"/>
      <c r="C251" s="201" t="s">
        <v>1414</v>
      </c>
      <c r="D251" s="201" t="s">
        <v>1736</v>
      </c>
      <c r="E251" t="str">
        <f t="shared" si="44"/>
        <v>0607</v>
      </c>
      <c r="F251" t="str">
        <f t="shared" si="41"/>
        <v>0011</v>
      </c>
      <c r="G251" t="str">
        <f t="shared" si="46"/>
        <v>0607-0011</v>
      </c>
      <c r="H251" t="str">
        <f t="shared" si="42"/>
        <v>Стручно усавршавање и стручни испити</v>
      </c>
      <c r="I251"/>
    </row>
    <row r="252" spans="1:9" x14ac:dyDescent="0.2">
      <c r="A252" s="201" t="s">
        <v>1307</v>
      </c>
      <c r="B252" s="201" t="s">
        <v>630</v>
      </c>
      <c r="C252" s="201" t="s">
        <v>1390</v>
      </c>
      <c r="D252" s="201" t="s">
        <v>753</v>
      </c>
      <c r="E252" t="str">
        <f t="shared" si="44"/>
        <v>0608</v>
      </c>
      <c r="F252" t="str">
        <f t="shared" si="41"/>
        <v>0001</v>
      </c>
      <c r="G252" t="str">
        <f t="shared" si="46"/>
        <v>0608-0001</v>
      </c>
      <c r="H252" t="str">
        <f t="shared" si="42"/>
        <v>Подршка локалној самоуправи</v>
      </c>
      <c r="I252"/>
    </row>
    <row r="253" spans="1:9" x14ac:dyDescent="0.2">
      <c r="A253" s="202"/>
      <c r="B253" s="202"/>
      <c r="C253" s="201" t="s">
        <v>1392</v>
      </c>
      <c r="D253" s="201" t="s">
        <v>1483</v>
      </c>
      <c r="E253" t="str">
        <f t="shared" si="44"/>
        <v>0608</v>
      </c>
      <c r="F253" t="str">
        <f t="shared" si="41"/>
        <v>0002</v>
      </c>
      <c r="G253" t="str">
        <f t="shared" si="46"/>
        <v>0608-0002</v>
      </c>
      <c r="H253" t="str">
        <f t="shared" si="42"/>
        <v>Уређење и надзор у области локалне самоуправе</v>
      </c>
      <c r="I253"/>
    </row>
    <row r="254" spans="1:9" x14ac:dyDescent="0.2">
      <c r="A254" s="202"/>
      <c r="B254" s="202"/>
      <c r="C254" s="201" t="s">
        <v>1394</v>
      </c>
      <c r="D254" s="201" t="s">
        <v>1251</v>
      </c>
      <c r="E254" t="str">
        <f t="shared" si="44"/>
        <v>0608</v>
      </c>
      <c r="F254" t="str">
        <f t="shared" si="41"/>
        <v>0004</v>
      </c>
      <c r="G254" t="str">
        <f t="shared" si="46"/>
        <v>0608-0004</v>
      </c>
      <c r="H254" t="str">
        <f t="shared" si="42"/>
        <v>Подршка развоју и функционисању система локалне самоуправе</v>
      </c>
      <c r="I254"/>
    </row>
    <row r="255" spans="1:9" x14ac:dyDescent="0.2">
      <c r="A255" s="202"/>
      <c r="B255" s="202"/>
      <c r="C255" s="201" t="s">
        <v>1399</v>
      </c>
      <c r="D255" s="201" t="s">
        <v>1249</v>
      </c>
      <c r="E255" t="str">
        <f t="shared" si="44"/>
        <v>0608</v>
      </c>
      <c r="F255" t="str">
        <f t="shared" si="41"/>
        <v>0005</v>
      </c>
      <c r="G255" t="str">
        <f t="shared" si="46"/>
        <v>0608-0005</v>
      </c>
      <c r="H255" t="str">
        <f t="shared" si="42"/>
        <v>Подршка раду Заједничког консултативног одбора Комитета региона Европске уније и Републике Србије</v>
      </c>
      <c r="I255"/>
    </row>
    <row r="256" spans="1:9" x14ac:dyDescent="0.2">
      <c r="A256" s="202"/>
      <c r="B256" s="202"/>
      <c r="C256" s="201" t="s">
        <v>1396</v>
      </c>
      <c r="D256" s="201" t="s">
        <v>1797</v>
      </c>
      <c r="E256" t="str">
        <f t="shared" si="44"/>
        <v>0608</v>
      </c>
      <c r="F256" t="str">
        <f t="shared" si="41"/>
        <v>4003</v>
      </c>
      <c r="G256" t="str">
        <f t="shared" si="46"/>
        <v>0608-4003</v>
      </c>
      <c r="H256" t="str">
        <f t="shared" si="42"/>
        <v>Програм за сузбијање ларви комараца на територији Републике Србије - Централна Србија</v>
      </c>
      <c r="I256"/>
    </row>
    <row r="257" spans="1:9" x14ac:dyDescent="0.2">
      <c r="A257" s="202"/>
      <c r="B257" s="202"/>
      <c r="C257" s="201" t="s">
        <v>1401</v>
      </c>
      <c r="D257" s="201" t="s">
        <v>1948</v>
      </c>
      <c r="E257" t="str">
        <f t="shared" si="44"/>
        <v>0608</v>
      </c>
      <c r="F257" t="str">
        <f t="shared" si="41"/>
        <v>4005</v>
      </c>
      <c r="G257" t="str">
        <f t="shared" si="46"/>
        <v>0608-4005</v>
      </c>
      <c r="H257" t="str">
        <f t="shared" si="42"/>
        <v>Локална самоуправа за 21. век</v>
      </c>
      <c r="I257"/>
    </row>
    <row r="258" spans="1:9" x14ac:dyDescent="0.2">
      <c r="A258" s="202"/>
      <c r="B258" s="202"/>
      <c r="C258" s="201" t="s">
        <v>1407</v>
      </c>
      <c r="D258" s="201" t="s">
        <v>1737</v>
      </c>
      <c r="E258" t="str">
        <f t="shared" si="44"/>
        <v>0608</v>
      </c>
      <c r="F258" t="str">
        <f t="shared" si="41"/>
        <v>5001</v>
      </c>
      <c r="G258" t="str">
        <f t="shared" si="46"/>
        <v>0608-5001</v>
      </c>
      <c r="H258" t="str">
        <f t="shared" si="42"/>
        <v>Партнерство за локални развој</v>
      </c>
      <c r="I258"/>
    </row>
    <row r="259" spans="1:9" x14ac:dyDescent="0.2">
      <c r="A259" s="201" t="s">
        <v>1308</v>
      </c>
      <c r="B259" s="201" t="s">
        <v>631</v>
      </c>
      <c r="C259" s="201" t="s">
        <v>1399</v>
      </c>
      <c r="D259" s="201" t="s">
        <v>1214</v>
      </c>
      <c r="E259" t="str">
        <f t="shared" si="44"/>
        <v>0610</v>
      </c>
      <c r="F259" t="str">
        <f t="shared" si="41"/>
        <v>0005</v>
      </c>
      <c r="G259" t="str">
        <f t="shared" si="46"/>
        <v>0610-0005</v>
      </c>
      <c r="H259" t="str">
        <f t="shared" si="42"/>
        <v>Анализа ефеката прописа</v>
      </c>
      <c r="I259"/>
    </row>
    <row r="260" spans="1:9" x14ac:dyDescent="0.2">
      <c r="A260" s="202"/>
      <c r="B260" s="202"/>
      <c r="C260" s="201" t="s">
        <v>1400</v>
      </c>
      <c r="D260" s="201" t="s">
        <v>1215</v>
      </c>
      <c r="E260" t="str">
        <f t="shared" si="44"/>
        <v>0610</v>
      </c>
      <c r="F260" t="str">
        <f t="shared" si="41"/>
        <v>0006</v>
      </c>
      <c r="G260" t="str">
        <f t="shared" si="46"/>
        <v>0610-0006</v>
      </c>
      <c r="H260" t="str">
        <f t="shared" si="42"/>
        <v>Управљање квалитетом јавних политика</v>
      </c>
      <c r="I260"/>
    </row>
    <row r="261" spans="1:9" x14ac:dyDescent="0.2">
      <c r="A261" s="201" t="s">
        <v>1309</v>
      </c>
      <c r="B261" s="201" t="s">
        <v>632</v>
      </c>
      <c r="C261" s="201" t="s">
        <v>1390</v>
      </c>
      <c r="D261" s="201" t="s">
        <v>754</v>
      </c>
      <c r="E261" t="str">
        <f t="shared" si="44"/>
        <v>0611</v>
      </c>
      <c r="F261" t="str">
        <f t="shared" si="41"/>
        <v>0001</v>
      </c>
      <c r="G261" t="str">
        <f t="shared" si="46"/>
        <v>0611-0001</v>
      </c>
      <c r="H261" t="str">
        <f t="shared" si="42"/>
        <v>Демографија и друштвене статистике</v>
      </c>
      <c r="I261"/>
    </row>
    <row r="262" spans="1:9" x14ac:dyDescent="0.2">
      <c r="A262" s="202"/>
      <c r="B262" s="202"/>
      <c r="C262" s="201" t="s">
        <v>1392</v>
      </c>
      <c r="D262" s="201" t="s">
        <v>755</v>
      </c>
      <c r="E262" t="str">
        <f t="shared" si="44"/>
        <v>0611</v>
      </c>
      <c r="F262" t="str">
        <f t="shared" si="41"/>
        <v>0002</v>
      </c>
      <c r="G262" t="str">
        <f t="shared" si="46"/>
        <v>0611-0002</v>
      </c>
      <c r="H262" t="str">
        <f t="shared" si="42"/>
        <v>Макроекономске статистике и статистика пољопривреде</v>
      </c>
      <c r="I262"/>
    </row>
    <row r="263" spans="1:9" x14ac:dyDescent="0.2">
      <c r="A263" s="202"/>
      <c r="B263" s="202"/>
      <c r="C263" s="201" t="s">
        <v>1393</v>
      </c>
      <c r="D263" s="201" t="s">
        <v>756</v>
      </c>
      <c r="E263" t="str">
        <f t="shared" si="44"/>
        <v>0611</v>
      </c>
      <c r="F263" t="str">
        <f t="shared" si="41"/>
        <v>0003</v>
      </c>
      <c r="G263" t="str">
        <f t="shared" si="46"/>
        <v>0611-0003</v>
      </c>
      <c r="H263" t="str">
        <f t="shared" si="42"/>
        <v>Пословне статистике</v>
      </c>
      <c r="I263"/>
    </row>
    <row r="264" spans="1:9" x14ac:dyDescent="0.2">
      <c r="A264" s="202"/>
      <c r="B264" s="202"/>
      <c r="C264" s="201" t="s">
        <v>1394</v>
      </c>
      <c r="D264" s="201" t="s">
        <v>686</v>
      </c>
      <c r="E264" t="str">
        <f t="shared" si="44"/>
        <v>0611</v>
      </c>
      <c r="F264" t="str">
        <f t="shared" ref="F264:F328" si="47">+IF(C264&gt;0,C264,F263)</f>
        <v>0004</v>
      </c>
      <c r="G264" t="str">
        <f t="shared" si="46"/>
        <v>0611-0004</v>
      </c>
      <c r="H264" t="str">
        <f t="shared" ref="H264:H328" si="48">+D264</f>
        <v>Администрација и управљање</v>
      </c>
      <c r="I264"/>
    </row>
    <row r="265" spans="1:9" x14ac:dyDescent="0.2">
      <c r="A265" s="202"/>
      <c r="B265" s="202"/>
      <c r="C265" s="201" t="s">
        <v>1399</v>
      </c>
      <c r="D265" s="201" t="s">
        <v>1914</v>
      </c>
      <c r="E265" t="str">
        <f t="shared" si="44"/>
        <v>0611</v>
      </c>
      <c r="F265" t="str">
        <f t="shared" si="47"/>
        <v>0005</v>
      </c>
      <c r="G265" t="str">
        <f t="shared" si="46"/>
        <v>0611-0005</v>
      </c>
      <c r="H265" t="str">
        <f t="shared" si="48"/>
        <v>Координација статистичког система и статистика тржишта рада</v>
      </c>
      <c r="I265"/>
    </row>
    <row r="266" spans="1:9" x14ac:dyDescent="0.2">
      <c r="A266" s="202"/>
      <c r="B266" s="202"/>
      <c r="C266" s="201" t="s">
        <v>1417</v>
      </c>
      <c r="D266" s="201" t="s">
        <v>757</v>
      </c>
      <c r="E266" t="str">
        <f t="shared" si="44"/>
        <v>0611</v>
      </c>
      <c r="F266" t="str">
        <f t="shared" si="47"/>
        <v>4001</v>
      </c>
      <c r="G266" t="str">
        <f t="shared" si="46"/>
        <v>0611-4001</v>
      </c>
      <c r="H266" t="str">
        <f t="shared" si="48"/>
        <v>Усаглашавање званичне статистике са европским статистичким системом</v>
      </c>
      <c r="I266"/>
    </row>
    <row r="267" spans="1:9" x14ac:dyDescent="0.2">
      <c r="A267" s="202"/>
      <c r="B267" s="202"/>
      <c r="C267" s="201" t="s">
        <v>1798</v>
      </c>
      <c r="D267" s="201" t="s">
        <v>1799</v>
      </c>
      <c r="E267" t="str">
        <f t="shared" si="44"/>
        <v>0611</v>
      </c>
      <c r="F267" t="str">
        <f t="shared" si="47"/>
        <v>7071</v>
      </c>
      <c r="G267" t="str">
        <f t="shared" si="46"/>
        <v>0611-7071</v>
      </c>
      <c r="H267" t="str">
        <f t="shared" si="48"/>
        <v>ИПА 2018 - Национални програм</v>
      </c>
      <c r="I267"/>
    </row>
    <row r="268" spans="1:9" x14ac:dyDescent="0.2">
      <c r="A268" s="201" t="s">
        <v>1310</v>
      </c>
      <c r="B268" s="201" t="s">
        <v>633</v>
      </c>
      <c r="C268" s="201" t="s">
        <v>1390</v>
      </c>
      <c r="D268" s="201" t="s">
        <v>758</v>
      </c>
      <c r="E268" t="str">
        <f t="shared" si="44"/>
        <v>0612</v>
      </c>
      <c r="F268" t="str">
        <f t="shared" si="47"/>
        <v>0001</v>
      </c>
      <c r="G268" t="str">
        <f t="shared" si="46"/>
        <v>0612-0001</v>
      </c>
      <c r="H268" t="str">
        <f t="shared" si="48"/>
        <v>Развој и праћење система јавних набавки</v>
      </c>
      <c r="I268"/>
    </row>
    <row r="269" spans="1:9" x14ac:dyDescent="0.2">
      <c r="A269" s="202"/>
      <c r="B269" s="202"/>
      <c r="C269" s="201" t="s">
        <v>1392</v>
      </c>
      <c r="D269" s="201" t="s">
        <v>759</v>
      </c>
      <c r="E269" t="str">
        <f t="shared" si="44"/>
        <v>0612</v>
      </c>
      <c r="F269" t="str">
        <f t="shared" si="47"/>
        <v>0002</v>
      </c>
      <c r="G269" t="str">
        <f t="shared" si="46"/>
        <v>0612-0002</v>
      </c>
      <c r="H269" t="str">
        <f t="shared" si="48"/>
        <v>Заштитa права у поступцима јавних набавки</v>
      </c>
      <c r="I269"/>
    </row>
    <row r="270" spans="1:9" x14ac:dyDescent="0.2">
      <c r="A270" s="202"/>
      <c r="B270" s="202"/>
      <c r="C270" s="201" t="s">
        <v>1399</v>
      </c>
      <c r="D270" s="201" t="s">
        <v>1484</v>
      </c>
      <c r="E270" t="str">
        <f t="shared" si="44"/>
        <v>0612</v>
      </c>
      <c r="F270" t="str">
        <f t="shared" si="47"/>
        <v>0005</v>
      </c>
      <c r="G270" t="str">
        <f t="shared" si="46"/>
        <v>0612-0005</v>
      </c>
      <c r="H270" t="str">
        <f t="shared" si="48"/>
        <v>Административна подршка раду Републичке комисије</v>
      </c>
      <c r="I270"/>
    </row>
    <row r="271" spans="1:9" x14ac:dyDescent="0.2">
      <c r="A271" s="201" t="s">
        <v>1311</v>
      </c>
      <c r="B271" s="201" t="s">
        <v>1125</v>
      </c>
      <c r="C271" s="201" t="s">
        <v>1393</v>
      </c>
      <c r="D271" s="201" t="s">
        <v>1485</v>
      </c>
      <c r="E271" t="str">
        <f t="shared" si="44"/>
        <v>0613</v>
      </c>
      <c r="F271" t="str">
        <f t="shared" si="47"/>
        <v>0003</v>
      </c>
      <c r="G271" t="str">
        <f t="shared" si="46"/>
        <v>0613-0003</v>
      </c>
      <c r="H271" t="str">
        <f t="shared" si="48"/>
        <v>Уређење јавно - службеничког система заснованог на заслугама</v>
      </c>
      <c r="I271"/>
    </row>
    <row r="272" spans="1:9" x14ac:dyDescent="0.2">
      <c r="A272" s="202"/>
      <c r="B272" s="202"/>
      <c r="C272" s="201" t="s">
        <v>1394</v>
      </c>
      <c r="D272" s="201" t="s">
        <v>1486</v>
      </c>
      <c r="E272" t="str">
        <f t="shared" si="44"/>
        <v>0613</v>
      </c>
      <c r="F272" t="str">
        <f t="shared" si="47"/>
        <v>0004</v>
      </c>
      <c r="G272" t="str">
        <f t="shared" si="46"/>
        <v>0613-0004</v>
      </c>
      <c r="H272" t="str">
        <f t="shared" si="48"/>
        <v>Подршка раду регионалне школе за јавну управу - РЕСПА</v>
      </c>
      <c r="I272"/>
    </row>
    <row r="273" spans="1:9" x14ac:dyDescent="0.2">
      <c r="A273" s="202"/>
      <c r="B273" s="202"/>
      <c r="C273" s="201" t="s">
        <v>1399</v>
      </c>
      <c r="D273" s="201" t="s">
        <v>751</v>
      </c>
      <c r="E273" t="str">
        <f t="shared" si="44"/>
        <v>0613</v>
      </c>
      <c r="F273" t="str">
        <f t="shared" si="47"/>
        <v>0005</v>
      </c>
      <c r="G273" t="str">
        <f t="shared" si="46"/>
        <v>0613-0005</v>
      </c>
      <c r="H273" t="str">
        <f t="shared" si="48"/>
        <v>Управљање реформом јавне управе</v>
      </c>
      <c r="I273"/>
    </row>
    <row r="274" spans="1:9" x14ac:dyDescent="0.2">
      <c r="A274" s="202"/>
      <c r="B274" s="202"/>
      <c r="C274" s="201" t="s">
        <v>1400</v>
      </c>
      <c r="D274" s="201" t="s">
        <v>752</v>
      </c>
      <c r="E274" t="str">
        <f t="shared" si="44"/>
        <v>0613</v>
      </c>
      <c r="F274" t="str">
        <f t="shared" si="47"/>
        <v>0006</v>
      </c>
      <c r="G274" t="str">
        <f t="shared" si="46"/>
        <v>0613-0006</v>
      </c>
      <c r="H274" t="str">
        <f t="shared" si="48"/>
        <v>Реформа инспекцијског надзора</v>
      </c>
      <c r="I274"/>
    </row>
    <row r="275" spans="1:9" x14ac:dyDescent="0.2">
      <c r="A275" s="202"/>
      <c r="B275" s="202"/>
      <c r="C275" s="201" t="s">
        <v>1487</v>
      </c>
      <c r="D275" s="201" t="s">
        <v>1250</v>
      </c>
      <c r="E275" t="str">
        <f t="shared" si="44"/>
        <v>0613</v>
      </c>
      <c r="F275" t="str">
        <f t="shared" si="47"/>
        <v>7019</v>
      </c>
      <c r="G275" t="str">
        <f t="shared" si="46"/>
        <v>0613-7019</v>
      </c>
      <c r="H275" t="str">
        <f t="shared" si="48"/>
        <v>ИПА 2014 - Реформа јавне управе</v>
      </c>
      <c r="I275"/>
    </row>
    <row r="276" spans="1:9" x14ac:dyDescent="0.2">
      <c r="A276" s="202"/>
      <c r="B276" s="202"/>
      <c r="C276" s="201" t="s">
        <v>1864</v>
      </c>
      <c r="D276" s="201" t="s">
        <v>1865</v>
      </c>
      <c r="E276" t="str">
        <f t="shared" si="44"/>
        <v>0613</v>
      </c>
      <c r="F276" t="str">
        <f t="shared" si="47"/>
        <v>7074</v>
      </c>
      <c r="G276" t="str">
        <f t="shared" si="46"/>
        <v>0613-7074</v>
      </c>
      <c r="H276" t="str">
        <f t="shared" si="48"/>
        <v>ИПА 2018 - Демократија и управљање</v>
      </c>
      <c r="I276"/>
    </row>
    <row r="277" spans="1:9" x14ac:dyDescent="0.2">
      <c r="A277" s="201" t="s">
        <v>1596</v>
      </c>
      <c r="B277" s="201" t="s">
        <v>1599</v>
      </c>
      <c r="C277" s="201" t="s">
        <v>1390</v>
      </c>
      <c r="D277" s="201" t="s">
        <v>1597</v>
      </c>
      <c r="E277" t="str">
        <f t="shared" si="44"/>
        <v>0614</v>
      </c>
      <c r="F277" t="str">
        <f t="shared" si="47"/>
        <v>0001</v>
      </c>
      <c r="G277" t="str">
        <f t="shared" si="46"/>
        <v>0614-0001</v>
      </c>
      <c r="H277" t="str">
        <f t="shared" si="48"/>
        <v>Развој система ИТ и електронске управе</v>
      </c>
      <c r="I277"/>
    </row>
    <row r="278" spans="1:9" x14ac:dyDescent="0.2">
      <c r="A278" s="202"/>
      <c r="B278" s="202"/>
      <c r="C278" s="201" t="s">
        <v>1392</v>
      </c>
      <c r="D278" s="201" t="s">
        <v>1598</v>
      </c>
      <c r="E278" t="str">
        <f t="shared" si="44"/>
        <v>0614</v>
      </c>
      <c r="F278" t="str">
        <f t="shared" si="47"/>
        <v>0002</v>
      </c>
      <c r="G278" t="str">
        <f t="shared" si="46"/>
        <v>0614-0002</v>
      </c>
      <c r="H278" t="str">
        <f t="shared" si="48"/>
        <v>Развој ИТ и информационе безбедности</v>
      </c>
      <c r="I278"/>
    </row>
    <row r="279" spans="1:9" x14ac:dyDescent="0.2">
      <c r="A279" s="202"/>
      <c r="B279" s="202"/>
      <c r="C279" s="201" t="s">
        <v>1395</v>
      </c>
      <c r="D279" s="201" t="s">
        <v>2203</v>
      </c>
      <c r="E279" t="str">
        <f t="shared" si="44"/>
        <v>0614</v>
      </c>
      <c r="F279" t="str">
        <f t="shared" si="47"/>
        <v>4002</v>
      </c>
      <c r="G279" t="str">
        <f t="shared" si="46"/>
        <v>0614-4002</v>
      </c>
      <c r="H279" t="str">
        <f t="shared" si="48"/>
        <v>Успостављање јединственог информационог система за инспекције - E - инспектор</v>
      </c>
      <c r="I279"/>
    </row>
    <row r="280" spans="1:9" x14ac:dyDescent="0.2">
      <c r="A280" s="202"/>
      <c r="B280" s="202"/>
      <c r="C280" s="201" t="s">
        <v>1422</v>
      </c>
      <c r="D280" s="201" t="s">
        <v>2021</v>
      </c>
      <c r="E280" t="str">
        <f t="shared" si="44"/>
        <v>0614</v>
      </c>
      <c r="F280" t="str">
        <f t="shared" si="47"/>
        <v>4006</v>
      </c>
      <c r="G280" t="str">
        <f t="shared" si="46"/>
        <v>0614-4006</v>
      </c>
      <c r="H280" t="str">
        <f t="shared" si="48"/>
        <v>Србија на додир – Дигитална трансформација за развој</v>
      </c>
      <c r="I280"/>
    </row>
    <row r="281" spans="1:9" x14ac:dyDescent="0.2">
      <c r="A281" s="202"/>
      <c r="B281" s="202"/>
      <c r="C281" s="201" t="s">
        <v>1407</v>
      </c>
      <c r="D281" s="201" t="s">
        <v>1479</v>
      </c>
      <c r="E281" t="str">
        <f t="shared" si="44"/>
        <v>0614</v>
      </c>
      <c r="F281" t="str">
        <f t="shared" si="47"/>
        <v>5001</v>
      </c>
      <c r="G281" t="str">
        <f t="shared" si="46"/>
        <v>0614-5001</v>
      </c>
      <c r="H281" t="str">
        <f t="shared" si="48"/>
        <v>Одржавање софтверских лиценци</v>
      </c>
      <c r="I281"/>
    </row>
    <row r="282" spans="1:9" x14ac:dyDescent="0.2">
      <c r="A282" s="202"/>
      <c r="B282" s="202"/>
      <c r="C282" s="201" t="s">
        <v>1408</v>
      </c>
      <c r="D282" s="201" t="s">
        <v>1110</v>
      </c>
      <c r="E282" t="str">
        <f t="shared" si="44"/>
        <v>0614</v>
      </c>
      <c r="F282" t="str">
        <f t="shared" si="47"/>
        <v>5002</v>
      </c>
      <c r="G282" t="str">
        <f t="shared" si="46"/>
        <v>0614-5002</v>
      </c>
      <c r="H282" t="str">
        <f t="shared" si="48"/>
        <v>Успостављање ЦЕРТ-а</v>
      </c>
      <c r="I282"/>
    </row>
    <row r="283" spans="1:9" x14ac:dyDescent="0.2">
      <c r="A283" s="202"/>
      <c r="B283" s="202"/>
      <c r="C283" s="201" t="s">
        <v>1419</v>
      </c>
      <c r="D283" s="201" t="s">
        <v>1738</v>
      </c>
      <c r="E283" t="str">
        <f t="shared" ref="E283:E347" si="49">+IF(A283&gt;0,A283,E282)</f>
        <v>0614</v>
      </c>
      <c r="F283" t="str">
        <f t="shared" si="47"/>
        <v>5003</v>
      </c>
      <c r="G283" t="str">
        <f t="shared" si="46"/>
        <v>0614-5003</v>
      </c>
      <c r="H283" t="str">
        <f t="shared" si="48"/>
        <v>Имплементација електронских регистара органа и организација јавне управе и људских ресурса у систему јавне управе</v>
      </c>
      <c r="I283"/>
    </row>
    <row r="284" spans="1:9" x14ac:dyDescent="0.2">
      <c r="A284" s="202"/>
      <c r="B284" s="202"/>
      <c r="C284" s="201" t="s">
        <v>1493</v>
      </c>
      <c r="D284" s="201" t="s">
        <v>1739</v>
      </c>
      <c r="E284" t="str">
        <f t="shared" si="49"/>
        <v>0614</v>
      </c>
      <c r="F284" t="str">
        <f t="shared" si="47"/>
        <v>5004</v>
      </c>
      <c r="G284" t="str">
        <f t="shared" si="46"/>
        <v>0614-5004</v>
      </c>
      <c r="H284" t="str">
        <f t="shared" si="48"/>
        <v>Успостављање Дата центра за регистре, „Backup” центар и „Disaster Recovery”</v>
      </c>
      <c r="I284"/>
    </row>
    <row r="285" spans="1:9" x14ac:dyDescent="0.2">
      <c r="A285" s="202"/>
      <c r="B285" s="202"/>
      <c r="C285" s="201" t="s">
        <v>1477</v>
      </c>
      <c r="D285" s="201" t="s">
        <v>1800</v>
      </c>
      <c r="E285" t="str">
        <f t="shared" si="49"/>
        <v>0614</v>
      </c>
      <c r="F285" t="str">
        <f t="shared" si="47"/>
        <v>5005</v>
      </c>
      <c r="G285" t="str">
        <f t="shared" ref="G285" si="50">+CONCATENATE(E285,"-",F285)</f>
        <v>0614-5005</v>
      </c>
      <c r="H285" t="str">
        <f t="shared" si="48"/>
        <v>Имплементација „Oracle” технологије</v>
      </c>
      <c r="I285"/>
    </row>
    <row r="286" spans="1:9" x14ac:dyDescent="0.2">
      <c r="A286" s="202"/>
      <c r="B286" s="202"/>
      <c r="C286" s="201" t="s">
        <v>1478</v>
      </c>
      <c r="D286" s="201" t="s">
        <v>1801</v>
      </c>
      <c r="E286" t="str">
        <f t="shared" si="49"/>
        <v>0614</v>
      </c>
      <c r="F286" t="str">
        <f t="shared" si="47"/>
        <v>5006</v>
      </c>
      <c r="G286" t="str">
        <f t="shared" ref="G286" si="51">+CONCATENATE(E286,"-",F286)</f>
        <v>0614-5006</v>
      </c>
      <c r="H286" t="str">
        <f t="shared" si="48"/>
        <v>Изградња Дата центра у Крагујевцу</v>
      </c>
      <c r="I286"/>
    </row>
    <row r="287" spans="1:9" x14ac:dyDescent="0.2">
      <c r="A287" s="202"/>
      <c r="B287" s="202"/>
      <c r="C287" s="201" t="s">
        <v>1263</v>
      </c>
      <c r="D287" s="201" t="s">
        <v>1857</v>
      </c>
      <c r="E287" t="str">
        <f t="shared" si="49"/>
        <v>0614</v>
      </c>
      <c r="F287" t="str">
        <f t="shared" si="47"/>
        <v>5007</v>
      </c>
      <c r="G287" t="str">
        <f t="shared" si="46"/>
        <v>0614-5007</v>
      </c>
      <c r="H287" t="str">
        <f t="shared" si="48"/>
        <v>Унапређење услуга електронске управе</v>
      </c>
      <c r="I287"/>
    </row>
    <row r="288" spans="1:9" x14ac:dyDescent="0.2">
      <c r="A288" s="202"/>
      <c r="B288" s="202"/>
      <c r="C288" s="201" t="s">
        <v>1480</v>
      </c>
      <c r="D288" s="201" t="s">
        <v>2246</v>
      </c>
      <c r="E288" t="str">
        <f t="shared" ref="E288" si="52">+IF(A288&gt;0,A288,E287)</f>
        <v>0614</v>
      </c>
      <c r="F288" t="str">
        <f t="shared" ref="F288" si="53">+IF(C288&gt;0,C288,F287)</f>
        <v>5008</v>
      </c>
      <c r="G288" t="str">
        <f t="shared" ref="G288" si="54">+CONCATENATE(E288,"-",F288)</f>
        <v>0614-5008</v>
      </c>
      <c r="H288" t="str">
        <f t="shared" ref="H288" si="55">+D288</f>
        <v>Специјализована платформа за сигурну размену званичних електронских докумената између органа државне управе</v>
      </c>
      <c r="I288"/>
    </row>
    <row r="289" spans="1:9" x14ac:dyDescent="0.2">
      <c r="A289" s="202"/>
      <c r="B289" s="202"/>
      <c r="C289" s="201" t="s">
        <v>1481</v>
      </c>
      <c r="D289" s="201" t="s">
        <v>1852</v>
      </c>
      <c r="E289" t="str">
        <f>+IF(A289&gt;0,A289,E287)</f>
        <v>0614</v>
      </c>
      <c r="F289" t="str">
        <f>+IF(C289&gt;0,C289,F287)</f>
        <v>5009</v>
      </c>
      <c r="G289" t="str">
        <f t="shared" si="46"/>
        <v>0614-5009</v>
      </c>
      <c r="H289" t="str">
        <f t="shared" si="48"/>
        <v>Интегрални „CRM”, „TICKETING” и мултиканални комуникациони систем</v>
      </c>
      <c r="I289"/>
    </row>
    <row r="290" spans="1:9" x14ac:dyDescent="0.2">
      <c r="A290" s="202"/>
      <c r="B290" s="202"/>
      <c r="C290" s="201" t="s">
        <v>1494</v>
      </c>
      <c r="D290" s="201" t="s">
        <v>1853</v>
      </c>
      <c r="E290" t="str">
        <f t="shared" si="49"/>
        <v>0614</v>
      </c>
      <c r="F290" t="str">
        <f t="shared" si="47"/>
        <v>5010</v>
      </c>
      <c r="G290" t="str">
        <f t="shared" ref="G290" si="56">+CONCATENATE(E290,"-",F290)</f>
        <v>0614-5010</v>
      </c>
      <c r="H290" t="str">
        <f t="shared" si="48"/>
        <v>Софтверско решење за обраду и чување електронских фактура</v>
      </c>
      <c r="I290"/>
    </row>
    <row r="291" spans="1:9" x14ac:dyDescent="0.2">
      <c r="A291" s="202"/>
      <c r="B291" s="202"/>
      <c r="C291" s="201" t="s">
        <v>1496</v>
      </c>
      <c r="D291" s="201" t="s">
        <v>2098</v>
      </c>
      <c r="E291" t="str">
        <f t="shared" si="49"/>
        <v>0614</v>
      </c>
      <c r="F291" t="str">
        <f t="shared" si="47"/>
        <v>5013</v>
      </c>
      <c r="G291" t="str">
        <f t="shared" ref="G291" si="57">+CONCATENATE(E291,"-",F291)</f>
        <v>0614-5013</v>
      </c>
      <c r="H291" t="str">
        <f t="shared" si="48"/>
        <v>VM WARE лиценце</v>
      </c>
      <c r="I291"/>
    </row>
    <row r="292" spans="1:9" x14ac:dyDescent="0.2">
      <c r="A292" s="202"/>
      <c r="B292" s="202"/>
      <c r="C292" s="201" t="s">
        <v>1839</v>
      </c>
      <c r="D292" s="201" t="s">
        <v>1972</v>
      </c>
      <c r="E292" t="str">
        <f t="shared" si="49"/>
        <v>0614</v>
      </c>
      <c r="F292" t="str">
        <f t="shared" si="47"/>
        <v>5014</v>
      </c>
      <c r="G292" t="str">
        <f t="shared" ref="G292" si="58">+CONCATENATE(E292,"-",F292)</f>
        <v>0614-5014</v>
      </c>
      <c r="H292" t="str">
        <f t="shared" si="48"/>
        <v>Јединствена информациона комуникациона мрежа е Управе</v>
      </c>
      <c r="I292"/>
    </row>
    <row r="293" spans="1:9" x14ac:dyDescent="0.2">
      <c r="A293" s="202"/>
      <c r="B293" s="202"/>
      <c r="C293" s="201" t="s">
        <v>1497</v>
      </c>
      <c r="D293" s="201" t="s">
        <v>1973</v>
      </c>
      <c r="E293" t="str">
        <f t="shared" si="49"/>
        <v>0614</v>
      </c>
      <c r="F293" t="str">
        <f t="shared" si="47"/>
        <v>5015</v>
      </c>
      <c r="G293" t="str">
        <f t="shared" si="46"/>
        <v>0614-5015</v>
      </c>
      <c r="H293" t="str">
        <f t="shared" si="48"/>
        <v>SMART CITY</v>
      </c>
      <c r="I293"/>
    </row>
    <row r="294" spans="1:9" x14ac:dyDescent="0.2">
      <c r="A294" s="202"/>
      <c r="B294" s="202"/>
      <c r="C294" s="201" t="s">
        <v>1900</v>
      </c>
      <c r="D294" s="201" t="s">
        <v>2036</v>
      </c>
      <c r="E294" t="str">
        <f t="shared" si="49"/>
        <v>0614</v>
      </c>
      <c r="F294" t="str">
        <f t="shared" si="47"/>
        <v>5016</v>
      </c>
      <c r="G294" t="str">
        <f t="shared" si="46"/>
        <v>0614-5016</v>
      </c>
      <c r="H294" t="str">
        <f t="shared" si="48"/>
        <v>ИБМ лиценце</v>
      </c>
      <c r="I294"/>
    </row>
    <row r="295" spans="1:9" x14ac:dyDescent="0.2">
      <c r="A295" s="202"/>
      <c r="B295" s="202"/>
      <c r="C295" s="201" t="s">
        <v>1499</v>
      </c>
      <c r="D295" s="201" t="s">
        <v>2037</v>
      </c>
      <c r="E295" t="str">
        <f t="shared" si="49"/>
        <v>0614</v>
      </c>
      <c r="F295" t="str">
        <f t="shared" si="47"/>
        <v>5017</v>
      </c>
      <c r="G295" t="str">
        <f t="shared" si="46"/>
        <v>0614-5017</v>
      </c>
      <c r="H295" t="str">
        <f t="shared" si="48"/>
        <v>Систем за размену података</v>
      </c>
      <c r="I295"/>
    </row>
    <row r="296" spans="1:9" x14ac:dyDescent="0.2">
      <c r="A296" s="202"/>
      <c r="B296" s="202"/>
      <c r="C296" s="201" t="s">
        <v>1500</v>
      </c>
      <c r="D296" s="201" t="s">
        <v>2099</v>
      </c>
      <c r="E296" t="str">
        <f t="shared" si="49"/>
        <v>0614</v>
      </c>
      <c r="F296" t="str">
        <f t="shared" si="47"/>
        <v>5018</v>
      </c>
      <c r="G296" t="str">
        <f t="shared" si="46"/>
        <v>0614-5018</v>
      </c>
      <c r="H296" t="str">
        <f t="shared" si="48"/>
        <v>Креативно иновативни/мултифункционални центар „Ложионица”</v>
      </c>
      <c r="I296"/>
    </row>
    <row r="297" spans="1:9" x14ac:dyDescent="0.2">
      <c r="A297" s="201" t="s">
        <v>1779</v>
      </c>
      <c r="B297" s="201" t="s">
        <v>1780</v>
      </c>
      <c r="C297" s="201" t="s">
        <v>1390</v>
      </c>
      <c r="D297" s="201" t="s">
        <v>2204</v>
      </c>
      <c r="E297" t="str">
        <f t="shared" si="49"/>
        <v>0615</v>
      </c>
      <c r="F297" t="str">
        <f t="shared" si="47"/>
        <v>0001</v>
      </c>
      <c r="G297" t="str">
        <f t="shared" si="46"/>
        <v>0615-0001</v>
      </c>
      <c r="H297" t="str">
        <f t="shared" si="48"/>
        <v>Програмирање и спровођење програма стручног усавршавања у јавној управи</v>
      </c>
      <c r="I297"/>
    </row>
    <row r="298" spans="1:9" ht="15" customHeight="1" x14ac:dyDescent="0.2">
      <c r="A298" s="202"/>
      <c r="B298" s="202"/>
      <c r="C298" s="201" t="s">
        <v>1417</v>
      </c>
      <c r="D298" s="201" t="s">
        <v>1974</v>
      </c>
      <c r="E298" t="str">
        <f t="shared" si="49"/>
        <v>0615</v>
      </c>
      <c r="F298" t="str">
        <f t="shared" si="47"/>
        <v>4001</v>
      </c>
      <c r="G298" t="str">
        <f t="shared" si="46"/>
        <v>0615-4001</v>
      </c>
      <c r="H298" t="str">
        <f t="shared" si="48"/>
        <v>Јачање професионалних капацитета државних службеника на положају</v>
      </c>
      <c r="I298"/>
    </row>
    <row r="299" spans="1:9" ht="15" customHeight="1" x14ac:dyDescent="0.2">
      <c r="A299" s="201" t="s">
        <v>1312</v>
      </c>
      <c r="B299" s="201" t="s">
        <v>634</v>
      </c>
      <c r="C299" s="201" t="s">
        <v>1390</v>
      </c>
      <c r="D299" s="201" t="s">
        <v>760</v>
      </c>
      <c r="E299" t="str">
        <f t="shared" si="49"/>
        <v>0701</v>
      </c>
      <c r="F299" t="str">
        <f t="shared" si="47"/>
        <v>0001</v>
      </c>
      <c r="G299" t="str">
        <f t="shared" si="46"/>
        <v>0701-0001</v>
      </c>
      <c r="H299" t="str">
        <f t="shared" si="48"/>
        <v>Друмски транспорт, путеви и безбедност саобраћаја</v>
      </c>
      <c r="I299"/>
    </row>
    <row r="300" spans="1:9" x14ac:dyDescent="0.2">
      <c r="A300" s="202"/>
      <c r="B300" s="202"/>
      <c r="C300" s="201" t="s">
        <v>1392</v>
      </c>
      <c r="D300" s="201" t="s">
        <v>761</v>
      </c>
      <c r="E300" t="str">
        <f t="shared" si="49"/>
        <v>0701</v>
      </c>
      <c r="F300" t="str">
        <f t="shared" si="47"/>
        <v>0002</v>
      </c>
      <c r="G300" t="str">
        <f t="shared" si="46"/>
        <v>0701-0002</v>
      </c>
      <c r="H300" t="str">
        <f t="shared" si="48"/>
        <v>Железнички и интермодални саобраћај</v>
      </c>
      <c r="I300"/>
    </row>
    <row r="301" spans="1:9" x14ac:dyDescent="0.2">
      <c r="A301" s="202"/>
      <c r="B301" s="202"/>
      <c r="C301" s="201" t="s">
        <v>1393</v>
      </c>
      <c r="D301" s="201" t="s">
        <v>762</v>
      </c>
      <c r="E301" t="str">
        <f t="shared" si="49"/>
        <v>0701</v>
      </c>
      <c r="F301" t="str">
        <f t="shared" si="47"/>
        <v>0003</v>
      </c>
      <c r="G301" t="str">
        <f t="shared" si="46"/>
        <v>0701-0003</v>
      </c>
      <c r="H301" t="str">
        <f t="shared" si="48"/>
        <v>Водни саобраћај</v>
      </c>
      <c r="I301"/>
    </row>
    <row r="302" spans="1:9" x14ac:dyDescent="0.2">
      <c r="A302" s="202"/>
      <c r="B302" s="202"/>
      <c r="C302" s="201" t="s">
        <v>1394</v>
      </c>
      <c r="D302" s="201" t="s">
        <v>763</v>
      </c>
      <c r="E302" t="str">
        <f t="shared" si="49"/>
        <v>0701</v>
      </c>
      <c r="F302" t="str">
        <f t="shared" si="47"/>
        <v>0004</v>
      </c>
      <c r="G302" t="str">
        <f t="shared" si="46"/>
        <v>0701-0004</v>
      </c>
      <c r="H302" t="str">
        <f t="shared" si="48"/>
        <v>Ваздушни саобраћај</v>
      </c>
      <c r="I302"/>
    </row>
    <row r="303" spans="1:9" x14ac:dyDescent="0.2">
      <c r="A303" s="202"/>
      <c r="B303" s="202"/>
      <c r="C303" s="201" t="s">
        <v>1399</v>
      </c>
      <c r="D303" s="201" t="s">
        <v>686</v>
      </c>
      <c r="E303" t="str">
        <f t="shared" si="49"/>
        <v>0701</v>
      </c>
      <c r="F303" t="str">
        <f t="shared" si="47"/>
        <v>0005</v>
      </c>
      <c r="G303" t="str">
        <f t="shared" si="46"/>
        <v>0701-0005</v>
      </c>
      <c r="H303" t="str">
        <f t="shared" si="48"/>
        <v>Администрација и управљање</v>
      </c>
      <c r="I303"/>
    </row>
    <row r="304" spans="1:9" x14ac:dyDescent="0.2">
      <c r="A304" s="202"/>
      <c r="B304" s="202"/>
      <c r="C304" s="201" t="s">
        <v>1400</v>
      </c>
      <c r="D304" s="201" t="s">
        <v>764</v>
      </c>
      <c r="E304" t="str">
        <f t="shared" si="49"/>
        <v>0701</v>
      </c>
      <c r="F304" t="str">
        <f t="shared" si="47"/>
        <v>0006</v>
      </c>
      <c r="G304" t="str">
        <f t="shared" ref="G304" si="59">+CONCATENATE(E304,"-",F304)</f>
        <v>0701-0006</v>
      </c>
      <c r="H304" t="str">
        <f t="shared" si="48"/>
        <v>Утврђивање техничке способности пловних и плутајућих објеката за пловидбу и експлоатацију</v>
      </c>
      <c r="I304"/>
    </row>
    <row r="305" spans="1:9" x14ac:dyDescent="0.2">
      <c r="A305" s="202"/>
      <c r="B305" s="202"/>
      <c r="C305" s="201" t="s">
        <v>1429</v>
      </c>
      <c r="D305" s="201" t="s">
        <v>765</v>
      </c>
      <c r="E305" t="str">
        <f t="shared" si="49"/>
        <v>0701</v>
      </c>
      <c r="F305" t="str">
        <f t="shared" si="47"/>
        <v>0008</v>
      </c>
      <c r="G305" t="str">
        <f t="shared" si="46"/>
        <v>0701-0008</v>
      </c>
      <c r="H305" t="str">
        <f t="shared" si="48"/>
        <v>Одржавање водних путева</v>
      </c>
      <c r="I305"/>
    </row>
    <row r="306" spans="1:9" x14ac:dyDescent="0.2">
      <c r="A306" s="202"/>
      <c r="B306" s="202"/>
      <c r="C306" s="201" t="s">
        <v>1414</v>
      </c>
      <c r="D306" s="201" t="s">
        <v>1488</v>
      </c>
      <c r="E306" t="str">
        <f t="shared" si="49"/>
        <v>0701</v>
      </c>
      <c r="F306" t="str">
        <f t="shared" si="47"/>
        <v>0011</v>
      </c>
      <c r="G306" t="str">
        <f t="shared" si="46"/>
        <v>0701-0011</v>
      </c>
      <c r="H306" t="str">
        <f t="shared" si="48"/>
        <v>Стручни послови организовања и спровођења истраживања несрећа у ваздушном, железничком и водном саобраћају</v>
      </c>
      <c r="I306"/>
    </row>
    <row r="307" spans="1:9" x14ac:dyDescent="0.2">
      <c r="A307" s="202"/>
      <c r="B307" s="202"/>
      <c r="C307" s="201" t="s">
        <v>1420</v>
      </c>
      <c r="D307" s="201" t="s">
        <v>1489</v>
      </c>
      <c r="E307" t="str">
        <f t="shared" si="49"/>
        <v>0701</v>
      </c>
      <c r="F307" t="str">
        <f t="shared" si="47"/>
        <v>0012</v>
      </c>
      <c r="G307" t="str">
        <f t="shared" si="46"/>
        <v>0701-0012</v>
      </c>
      <c r="H307" t="str">
        <f t="shared" si="48"/>
        <v>Регулисање железничког тржишта и осигурање безбедности и интероперабилности железничког саобраћаја</v>
      </c>
      <c r="I307"/>
    </row>
    <row r="308" spans="1:9" x14ac:dyDescent="0.2">
      <c r="A308" s="202"/>
      <c r="B308" s="202"/>
      <c r="C308" s="201" t="s">
        <v>1417</v>
      </c>
      <c r="D308" s="201" t="s">
        <v>1802</v>
      </c>
      <c r="E308" t="str">
        <f t="shared" si="49"/>
        <v>0701</v>
      </c>
      <c r="F308" t="str">
        <f t="shared" si="47"/>
        <v>4001</v>
      </c>
      <c r="G308" t="str">
        <f t="shared" si="46"/>
        <v>0701-4001</v>
      </c>
      <c r="H308" t="str">
        <f t="shared" si="48"/>
        <v>Стратегија ЕУ за Јадранско - јонски регион</v>
      </c>
      <c r="I308"/>
    </row>
    <row r="309" spans="1:9" x14ac:dyDescent="0.2">
      <c r="A309" s="202"/>
      <c r="B309" s="202"/>
      <c r="C309" s="201" t="s">
        <v>1396</v>
      </c>
      <c r="D309" s="201" t="s">
        <v>2205</v>
      </c>
      <c r="E309" t="str">
        <f t="shared" si="49"/>
        <v>0701</v>
      </c>
      <c r="F309" t="str">
        <f t="shared" si="47"/>
        <v>4003</v>
      </c>
      <c r="G309" t="str">
        <f t="shared" si="46"/>
        <v>0701-4003</v>
      </c>
      <c r="H309" t="str">
        <f t="shared" si="48"/>
        <v>ИПА 2020-Подршка ЕУ интеграцијама-неалоцирана средства</v>
      </c>
      <c r="I309"/>
    </row>
    <row r="310" spans="1:9" x14ac:dyDescent="0.2">
      <c r="A310" s="202"/>
      <c r="B310" s="202"/>
      <c r="C310" s="201" t="s">
        <v>1490</v>
      </c>
      <c r="D310" s="201" t="s">
        <v>766</v>
      </c>
      <c r="E310" t="str">
        <f t="shared" si="49"/>
        <v>0701</v>
      </c>
      <c r="F310" t="str">
        <f t="shared" si="47"/>
        <v>7006</v>
      </c>
      <c r="G310" t="str">
        <f t="shared" si="46"/>
        <v>0701-7006</v>
      </c>
      <c r="H310" t="str">
        <f t="shared" si="48"/>
        <v>ИПА 2013 - Сектор саобраћаја</v>
      </c>
      <c r="I310"/>
    </row>
    <row r="311" spans="1:9" x14ac:dyDescent="0.2">
      <c r="A311" s="202"/>
      <c r="B311" s="202"/>
      <c r="C311" s="201" t="s">
        <v>1491</v>
      </c>
      <c r="D311" s="201" t="s">
        <v>779</v>
      </c>
      <c r="E311" t="str">
        <f t="shared" si="49"/>
        <v>0701</v>
      </c>
      <c r="F311" t="str">
        <f t="shared" si="47"/>
        <v>7011</v>
      </c>
      <c r="G311" t="str">
        <f t="shared" si="46"/>
        <v>0701-7011</v>
      </c>
      <c r="H311" t="str">
        <f t="shared" si="48"/>
        <v>ИПА 2013 - Друштвени развој</v>
      </c>
      <c r="I311"/>
    </row>
    <row r="312" spans="1:9" x14ac:dyDescent="0.2">
      <c r="A312" s="202"/>
      <c r="B312" s="202"/>
      <c r="C312" s="201" t="s">
        <v>1403</v>
      </c>
      <c r="D312" s="201" t="s">
        <v>1404</v>
      </c>
      <c r="E312" t="str">
        <f t="shared" si="49"/>
        <v>0701</v>
      </c>
      <c r="F312" t="str">
        <f t="shared" si="47"/>
        <v>7052</v>
      </c>
      <c r="G312" t="str">
        <f t="shared" si="46"/>
        <v>0701-7052</v>
      </c>
      <c r="H312" t="str">
        <f t="shared" si="48"/>
        <v>Транснационални програм Дунав 2014-2020</v>
      </c>
      <c r="I312"/>
    </row>
    <row r="313" spans="1:9" x14ac:dyDescent="0.2">
      <c r="A313" s="202"/>
      <c r="B313" s="202"/>
      <c r="C313" s="201" t="s">
        <v>1803</v>
      </c>
      <c r="D313" s="201" t="s">
        <v>1804</v>
      </c>
      <c r="E313" t="str">
        <f t="shared" si="49"/>
        <v>0701</v>
      </c>
      <c r="F313" t="str">
        <f t="shared" si="47"/>
        <v>7060</v>
      </c>
      <c r="G313" t="str">
        <f t="shared" si="46"/>
        <v>0701-7060</v>
      </c>
      <c r="H313" t="str">
        <f t="shared" si="48"/>
        <v>ИПА 2015 Саобраћај</v>
      </c>
      <c r="I313"/>
    </row>
    <row r="314" spans="1:9" x14ac:dyDescent="0.2">
      <c r="A314" s="202"/>
      <c r="B314" s="202"/>
      <c r="C314" s="201" t="s">
        <v>1975</v>
      </c>
      <c r="D314" s="201" t="s">
        <v>1976</v>
      </c>
      <c r="E314" t="str">
        <f t="shared" si="49"/>
        <v>0701</v>
      </c>
      <c r="F314" t="str">
        <f t="shared" si="47"/>
        <v>7081</v>
      </c>
      <c r="G314" t="str">
        <f t="shared" si="46"/>
        <v>0701-7081</v>
      </c>
      <c r="H314" t="str">
        <f t="shared" si="48"/>
        <v>ИПА 2020 - Демократија и управљање</v>
      </c>
      <c r="I314"/>
    </row>
    <row r="315" spans="1:9" x14ac:dyDescent="0.2">
      <c r="A315" s="201" t="s">
        <v>1313</v>
      </c>
      <c r="B315" s="201" t="s">
        <v>635</v>
      </c>
      <c r="C315" s="201" t="s">
        <v>1390</v>
      </c>
      <c r="D315" s="201" t="s">
        <v>1492</v>
      </c>
      <c r="E315" t="str">
        <f t="shared" si="49"/>
        <v>0702</v>
      </c>
      <c r="F315" t="str">
        <f t="shared" si="47"/>
        <v>0001</v>
      </c>
      <c r="G315" t="str">
        <f t="shared" ref="G315:G401" si="60">+CONCATENATE(E315,"-",F315)</f>
        <v>0702-0001</v>
      </c>
      <c r="H315" t="str">
        <f t="shared" si="48"/>
        <v>Подршка реализацији пројеката и међународна сарадња</v>
      </c>
      <c r="I315"/>
    </row>
    <row r="316" spans="1:9" x14ac:dyDescent="0.2">
      <c r="A316" s="202"/>
      <c r="B316" s="202"/>
      <c r="C316" s="201" t="s">
        <v>1406</v>
      </c>
      <c r="D316" s="201" t="s">
        <v>1915</v>
      </c>
      <c r="E316" t="str">
        <f t="shared" si="49"/>
        <v>0702</v>
      </c>
      <c r="F316" t="str">
        <f t="shared" si="47"/>
        <v>4004</v>
      </c>
      <c r="G316" t="str">
        <f t="shared" si="60"/>
        <v>0702-4004</v>
      </c>
      <c r="H316" t="str">
        <f t="shared" si="48"/>
        <v>Пројекат унапређења трговине и транспорта Западног Балкана уз примену вишефазног програмског приступа</v>
      </c>
      <c r="I316"/>
    </row>
    <row r="317" spans="1:9" x14ac:dyDescent="0.2">
      <c r="A317" s="202"/>
      <c r="B317" s="202"/>
      <c r="C317" s="201" t="s">
        <v>1422</v>
      </c>
      <c r="D317" s="201" t="s">
        <v>767</v>
      </c>
      <c r="E317" t="str">
        <f t="shared" si="49"/>
        <v>0702</v>
      </c>
      <c r="F317" t="str">
        <f t="shared" si="47"/>
        <v>4006</v>
      </c>
      <c r="G317" t="str">
        <f t="shared" si="60"/>
        <v>0702-4006</v>
      </c>
      <c r="H317" t="str">
        <f t="shared" si="48"/>
        <v>Експропријација земљишта у циљу изградње капиталних пројеката</v>
      </c>
      <c r="I317"/>
    </row>
    <row r="318" spans="1:9" x14ac:dyDescent="0.2">
      <c r="A318" s="202"/>
      <c r="B318" s="202"/>
      <c r="C318" s="201" t="s">
        <v>1423</v>
      </c>
      <c r="D318" s="201" t="s">
        <v>2206</v>
      </c>
      <c r="E318" t="str">
        <f t="shared" si="49"/>
        <v>0702</v>
      </c>
      <c r="F318" t="str">
        <f t="shared" si="47"/>
        <v>4007</v>
      </c>
      <c r="G318" t="str">
        <f t="shared" si="60"/>
        <v>0702-4007</v>
      </c>
      <c r="H318" t="str">
        <f t="shared" si="48"/>
        <v>Развој и инсталација система за навигационо праћење и електронско обележавање пловног пута на Сави (AtoNs)</v>
      </c>
      <c r="I318"/>
    </row>
    <row r="319" spans="1:9" x14ac:dyDescent="0.2">
      <c r="A319" s="202"/>
      <c r="B319" s="202"/>
      <c r="C319" s="201" t="s">
        <v>1480</v>
      </c>
      <c r="D319" s="201" t="s">
        <v>768</v>
      </c>
      <c r="E319" t="str">
        <f t="shared" si="49"/>
        <v>0702</v>
      </c>
      <c r="F319" t="str">
        <f t="shared" si="47"/>
        <v>5008</v>
      </c>
      <c r="G319" t="str">
        <f t="shared" si="60"/>
        <v>0702-5008</v>
      </c>
      <c r="H319" t="str">
        <f t="shared" si="48"/>
        <v>Брза саобраћајница Iб реда Нови Сад-Рума</v>
      </c>
      <c r="I319"/>
    </row>
    <row r="320" spans="1:9" x14ac:dyDescent="0.2">
      <c r="A320" s="202"/>
      <c r="B320" s="202"/>
      <c r="C320" s="201" t="s">
        <v>1264</v>
      </c>
      <c r="D320" s="201" t="s">
        <v>1863</v>
      </c>
      <c r="E320" t="str">
        <f t="shared" si="49"/>
        <v>0702</v>
      </c>
      <c r="F320" t="str">
        <f t="shared" si="47"/>
        <v>5011</v>
      </c>
      <c r="G320" t="str">
        <f t="shared" si="60"/>
        <v>0702-5011</v>
      </c>
      <c r="H320" t="str">
        <f t="shared" si="48"/>
        <v>Израда Генералног пројекта робно-транспортног центра и Студије оправданости, Идејног и Главног пројекта контејнерског терминала у Макишу</v>
      </c>
      <c r="I320"/>
    </row>
    <row r="321" spans="1:9" x14ac:dyDescent="0.2">
      <c r="A321" s="202"/>
      <c r="B321" s="202"/>
      <c r="C321" s="201" t="s">
        <v>1496</v>
      </c>
      <c r="D321" s="201" t="s">
        <v>1866</v>
      </c>
      <c r="E321" t="str">
        <f t="shared" si="49"/>
        <v>0702</v>
      </c>
      <c r="F321" t="str">
        <f t="shared" si="47"/>
        <v>5013</v>
      </c>
      <c r="G321" t="str">
        <f t="shared" si="60"/>
        <v>0702-5013</v>
      </c>
      <c r="H321" t="str">
        <f t="shared" si="48"/>
        <v>Израда Идејног решења и Главног пројекта измештања пута Београд-Сремчица у Железнику</v>
      </c>
      <c r="I321"/>
    </row>
    <row r="322" spans="1:9" x14ac:dyDescent="0.2">
      <c r="A322" s="202"/>
      <c r="B322" s="202"/>
      <c r="C322" s="201" t="s">
        <v>1497</v>
      </c>
      <c r="D322" s="201" t="s">
        <v>1498</v>
      </c>
      <c r="E322" t="str">
        <f t="shared" si="49"/>
        <v>0702</v>
      </c>
      <c r="F322" t="str">
        <f t="shared" si="47"/>
        <v>5015</v>
      </c>
      <c r="G322" t="str">
        <f t="shared" si="60"/>
        <v>0702-5015</v>
      </c>
      <c r="H322" t="str">
        <f t="shared" si="48"/>
        <v>Пројекат мађарско - српске железнице</v>
      </c>
      <c r="I322"/>
    </row>
    <row r="323" spans="1:9" ht="15" customHeight="1" x14ac:dyDescent="0.2">
      <c r="A323" s="202"/>
      <c r="B323" s="202"/>
      <c r="C323" s="201" t="s">
        <v>1499</v>
      </c>
      <c r="D323" s="201" t="s">
        <v>1256</v>
      </c>
      <c r="E323" t="str">
        <f t="shared" si="49"/>
        <v>0702</v>
      </c>
      <c r="F323" t="str">
        <f t="shared" si="47"/>
        <v>5017</v>
      </c>
      <c r="G323" t="str">
        <f t="shared" si="60"/>
        <v>0702-5017</v>
      </c>
      <c r="H323" t="str">
        <f t="shared" si="48"/>
        <v>Извођење дела радова на изградњи аутопута Е-75, деоница: ГП Келебија-петља Суботица Југ</v>
      </c>
      <c r="I323"/>
    </row>
    <row r="324" spans="1:9" ht="15" customHeight="1" x14ac:dyDescent="0.2">
      <c r="A324" s="202"/>
      <c r="B324" s="202"/>
      <c r="C324" s="201" t="s">
        <v>1501</v>
      </c>
      <c r="D324" s="201" t="s">
        <v>1502</v>
      </c>
      <c r="E324" t="str">
        <f t="shared" si="49"/>
        <v>0702</v>
      </c>
      <c r="F324" t="str">
        <f t="shared" si="47"/>
        <v>5019</v>
      </c>
      <c r="G324" t="str">
        <f t="shared" ref="G324" si="61">+CONCATENATE(E324,"-",F324)</f>
        <v>0702-5019</v>
      </c>
      <c r="H324" t="str">
        <f t="shared" si="48"/>
        <v>Изградња београдске обилазнице на аутопуту E-70/E-75, деоница: Мост преко реке Саве код Остружнице-Бубањ Поток (сектори 4, 5 и 6)</v>
      </c>
      <c r="I324"/>
    </row>
    <row r="325" spans="1:9" ht="15" customHeight="1" x14ac:dyDescent="0.2">
      <c r="A325" s="202"/>
      <c r="B325" s="202"/>
      <c r="C325" s="201" t="s">
        <v>1805</v>
      </c>
      <c r="D325" s="201" t="s">
        <v>1806</v>
      </c>
      <c r="E325" t="str">
        <f t="shared" si="49"/>
        <v>0702</v>
      </c>
      <c r="F325" t="str">
        <f t="shared" si="47"/>
        <v>5023</v>
      </c>
      <c r="G325" t="str">
        <f t="shared" si="60"/>
        <v>0702-5023</v>
      </c>
      <c r="H325" t="str">
        <f t="shared" si="48"/>
        <v>Рехабилитација путева и унапређење безбедности саобраћаја</v>
      </c>
      <c r="I325"/>
    </row>
    <row r="326" spans="1:9" ht="15" customHeight="1" x14ac:dyDescent="0.2">
      <c r="A326" s="202"/>
      <c r="B326" s="202"/>
      <c r="C326" s="201" t="s">
        <v>1505</v>
      </c>
      <c r="D326" s="201" t="s">
        <v>2207</v>
      </c>
      <c r="E326" t="str">
        <f t="shared" si="49"/>
        <v>0702</v>
      </c>
      <c r="F326" t="str">
        <f t="shared" si="47"/>
        <v>5026</v>
      </c>
      <c r="G326" t="str">
        <f t="shared" si="60"/>
        <v>0702-5026</v>
      </c>
      <c r="H326" t="str">
        <f t="shared" si="48"/>
        <v>Програм водоснабдевања и пречишћавања отпадних вода у општинама средње величине у Србији V и Зелени градови</v>
      </c>
      <c r="I326"/>
    </row>
    <row r="327" spans="1:9" ht="15" customHeight="1" x14ac:dyDescent="0.2">
      <c r="A327" s="202"/>
      <c r="B327" s="202"/>
      <c r="C327" s="201" t="s">
        <v>1722</v>
      </c>
      <c r="D327" s="201" t="s">
        <v>2100</v>
      </c>
      <c r="E327" t="str">
        <f t="shared" si="49"/>
        <v>0702</v>
      </c>
      <c r="F327" t="str">
        <f t="shared" si="47"/>
        <v>5027</v>
      </c>
      <c r="G327" t="str">
        <f t="shared" si="60"/>
        <v>0702-5027</v>
      </c>
      <c r="H327" t="str">
        <f t="shared" si="48"/>
        <v>Реконструкција железничке пруге Ниш - Димитровград</v>
      </c>
      <c r="I327"/>
    </row>
    <row r="328" spans="1:9" ht="15" customHeight="1" x14ac:dyDescent="0.2">
      <c r="A328" s="202"/>
      <c r="B328" s="202"/>
      <c r="C328" s="201" t="s">
        <v>1867</v>
      </c>
      <c r="D328" s="201" t="s">
        <v>2104</v>
      </c>
      <c r="E328" t="str">
        <f t="shared" si="49"/>
        <v>0702</v>
      </c>
      <c r="F328" t="str">
        <f t="shared" si="47"/>
        <v>5029</v>
      </c>
      <c r="G328" t="str">
        <f>+CONCATENATE(E328,"-",F328)</f>
        <v>0702-5029</v>
      </c>
      <c r="H328" t="str">
        <f t="shared" si="48"/>
        <v xml:space="preserve">Реконструкција старог моста на граничном прелазу Љубовија - Братунац </v>
      </c>
      <c r="I328"/>
    </row>
    <row r="329" spans="1:9" ht="15" customHeight="1" x14ac:dyDescent="0.2">
      <c r="A329" s="202"/>
      <c r="B329" s="202"/>
      <c r="C329" s="201" t="s">
        <v>1868</v>
      </c>
      <c r="D329" s="201" t="s">
        <v>1869</v>
      </c>
      <c r="E329" t="str">
        <f t="shared" si="49"/>
        <v>0702</v>
      </c>
      <c r="F329" t="str">
        <f t="shared" ref="F329:F392" si="62">+IF(C329&gt;0,C329,F328)</f>
        <v>5030</v>
      </c>
      <c r="G329" t="str">
        <f>+CONCATENATE(E329,"-",F329)</f>
        <v>0702-5030</v>
      </c>
      <c r="H329" t="str">
        <f t="shared" ref="H329:H392" si="63">+D329</f>
        <v>Реконструкција моста на граничном прелазу - Каракај (Зворник)</v>
      </c>
      <c r="I329"/>
    </row>
    <row r="330" spans="1:9" ht="15" customHeight="1" x14ac:dyDescent="0.2">
      <c r="A330" s="202"/>
      <c r="B330" s="202"/>
      <c r="C330" s="201" t="s">
        <v>1870</v>
      </c>
      <c r="D330" s="201" t="s">
        <v>1871</v>
      </c>
      <c r="E330" t="str">
        <f t="shared" si="49"/>
        <v>0702</v>
      </c>
      <c r="F330" t="str">
        <f t="shared" si="62"/>
        <v>5032</v>
      </c>
      <c r="G330" t="str">
        <f>+CONCATENATE(E330,"-",F330)</f>
        <v>0702-5032</v>
      </c>
      <c r="H330" t="str">
        <f t="shared" si="63"/>
        <v>Реконструкција моста на граничном прелазу - Шепак</v>
      </c>
      <c r="I330"/>
    </row>
    <row r="331" spans="1:9" ht="15" customHeight="1" x14ac:dyDescent="0.2">
      <c r="A331" s="202"/>
      <c r="B331" s="202"/>
      <c r="C331" s="201" t="s">
        <v>1872</v>
      </c>
      <c r="D331" s="201" t="s">
        <v>1873</v>
      </c>
      <c r="E331" t="str">
        <f t="shared" si="49"/>
        <v>0702</v>
      </c>
      <c r="F331" t="str">
        <f t="shared" si="62"/>
        <v>5033</v>
      </c>
      <c r="G331" t="str">
        <f t="shared" ref="G331:G344" si="64">+CONCATENATE(E331,"-",F331)</f>
        <v>0702-5033</v>
      </c>
      <c r="H331" t="str">
        <f t="shared" si="63"/>
        <v>Реконструкција моста на граничном прелазу - Скелани (Бајина Башта)</v>
      </c>
      <c r="I331"/>
    </row>
    <row r="332" spans="1:9" ht="15" customHeight="1" x14ac:dyDescent="0.2">
      <c r="A332" s="202"/>
      <c r="B332" s="202"/>
      <c r="C332" s="201" t="s">
        <v>1723</v>
      </c>
      <c r="D332" s="201" t="s">
        <v>1740</v>
      </c>
      <c r="E332" t="str">
        <f t="shared" si="49"/>
        <v>0702</v>
      </c>
      <c r="F332" t="str">
        <f t="shared" si="62"/>
        <v>5034</v>
      </c>
      <c r="G332" t="str">
        <f t="shared" si="64"/>
        <v>0702-5034</v>
      </c>
      <c r="H332" t="str">
        <f t="shared" si="63"/>
        <v>Изградња аутопута Е-763, деоница: Прељина - Пожега</v>
      </c>
      <c r="I332"/>
    </row>
    <row r="333" spans="1:9" ht="15" customHeight="1" x14ac:dyDescent="0.2">
      <c r="A333" s="202"/>
      <c r="B333" s="202"/>
      <c r="C333" s="201" t="s">
        <v>1807</v>
      </c>
      <c r="D333" s="201" t="s">
        <v>1808</v>
      </c>
      <c r="E333" t="str">
        <f t="shared" si="49"/>
        <v>0702</v>
      </c>
      <c r="F333" t="str">
        <f t="shared" si="62"/>
        <v>5035</v>
      </c>
      <c r="G333" t="str">
        <f t="shared" si="64"/>
        <v>0702-5035</v>
      </c>
      <c r="H333" t="str">
        <f t="shared" si="63"/>
        <v>Изградња аутопута Е-761, деоница: Појате - Прељина</v>
      </c>
      <c r="I333"/>
    </row>
    <row r="334" spans="1:9" ht="15" customHeight="1" x14ac:dyDescent="0.2">
      <c r="A334" s="202"/>
      <c r="B334" s="202"/>
      <c r="C334" s="201" t="s">
        <v>1809</v>
      </c>
      <c r="D334" s="201" t="s">
        <v>1810</v>
      </c>
      <c r="E334" t="str">
        <f t="shared" si="49"/>
        <v>0702</v>
      </c>
      <c r="F334" t="str">
        <f t="shared" si="62"/>
        <v>5038</v>
      </c>
      <c r="G334" t="str">
        <f t="shared" si="64"/>
        <v>0702-5038</v>
      </c>
      <c r="H334" t="str">
        <f t="shared" si="63"/>
        <v>Адаптација бродске преводнице у саставу ХЕПС „Ђердап 1”</v>
      </c>
      <c r="I334"/>
    </row>
    <row r="335" spans="1:9" ht="15" customHeight="1" x14ac:dyDescent="0.2">
      <c r="A335" s="202"/>
      <c r="B335" s="202"/>
      <c r="C335" s="201" t="s">
        <v>1811</v>
      </c>
      <c r="D335" s="201" t="s">
        <v>1812</v>
      </c>
      <c r="E335" t="str">
        <f t="shared" si="49"/>
        <v>0702</v>
      </c>
      <c r="F335" t="str">
        <f t="shared" si="62"/>
        <v>5039</v>
      </c>
      <c r="G335" t="str">
        <f t="shared" si="64"/>
        <v>0702-5039</v>
      </c>
      <c r="H335" t="str">
        <f t="shared" si="63"/>
        <v>Имплементација система хидро-метео станица и система надзора клиренса мостова</v>
      </c>
      <c r="I335"/>
    </row>
    <row r="336" spans="1:9" ht="15" customHeight="1" x14ac:dyDescent="0.2">
      <c r="A336" s="202"/>
      <c r="B336" s="202"/>
      <c r="C336" s="201" t="s">
        <v>1813</v>
      </c>
      <c r="D336" s="201" t="s">
        <v>1814</v>
      </c>
      <c r="E336" t="str">
        <f t="shared" si="49"/>
        <v>0702</v>
      </c>
      <c r="F336" t="str">
        <f t="shared" si="62"/>
        <v>5040</v>
      </c>
      <c r="G336" t="str">
        <f t="shared" ref="G336:G337" si="65">+CONCATENATE(E336,"-",F336)</f>
        <v>0702-5040</v>
      </c>
      <c r="H336" t="str">
        <f t="shared" si="63"/>
        <v>Успостављање VTS и VHF радио-телефонског система на унутрашњим водним путевима Републике Србије</v>
      </c>
      <c r="I336"/>
    </row>
    <row r="337" spans="1:9" ht="15" customHeight="1" x14ac:dyDescent="0.2">
      <c r="A337" s="202"/>
      <c r="B337" s="202"/>
      <c r="C337" s="201" t="s">
        <v>1874</v>
      </c>
      <c r="D337" s="201" t="s">
        <v>1875</v>
      </c>
      <c r="E337" t="str">
        <f t="shared" si="49"/>
        <v>0702</v>
      </c>
      <c r="F337" t="str">
        <f t="shared" si="62"/>
        <v>5042</v>
      </c>
      <c r="G337" t="str">
        <f t="shared" si="65"/>
        <v>0702-5042</v>
      </c>
      <c r="H337" t="str">
        <f t="shared" si="63"/>
        <v>Вађење потонуле немачке флоте из Другог светског рата</v>
      </c>
      <c r="I337"/>
    </row>
    <row r="338" spans="1:9" ht="15" customHeight="1" x14ac:dyDescent="0.2">
      <c r="A338" s="202"/>
      <c r="B338" s="202"/>
      <c r="C338" s="201" t="s">
        <v>1815</v>
      </c>
      <c r="D338" s="201" t="s">
        <v>1816</v>
      </c>
      <c r="E338" t="str">
        <f t="shared" si="49"/>
        <v>0702</v>
      </c>
      <c r="F338" t="str">
        <f t="shared" si="62"/>
        <v>5043</v>
      </c>
      <c r="G338" t="str">
        <f t="shared" si="64"/>
        <v>0702-5043</v>
      </c>
      <c r="H338" t="str">
        <f t="shared" si="63"/>
        <v>Изградња аутопута Е-761 Београд-Сарајево</v>
      </c>
      <c r="I338"/>
    </row>
    <row r="339" spans="1:9" x14ac:dyDescent="0.2">
      <c r="A339" s="202"/>
      <c r="B339" s="202"/>
      <c r="C339" s="201" t="s">
        <v>1817</v>
      </c>
      <c r="D339" s="201" t="s">
        <v>1818</v>
      </c>
      <c r="E339" t="str">
        <f t="shared" si="49"/>
        <v>0702</v>
      </c>
      <c r="F339" t="str">
        <f t="shared" si="62"/>
        <v>5045</v>
      </c>
      <c r="G339" t="str">
        <f t="shared" si="64"/>
        <v>0702-5045</v>
      </c>
      <c r="H339" t="str">
        <f t="shared" si="63"/>
        <v>Изградња саобраћајнице Рума - Шабац - Лозница</v>
      </c>
      <c r="I339"/>
    </row>
    <row r="340" spans="1:9" x14ac:dyDescent="0.2">
      <c r="A340" s="202"/>
      <c r="B340" s="202"/>
      <c r="C340" s="201" t="s">
        <v>1819</v>
      </c>
      <c r="D340" s="201" t="s">
        <v>1820</v>
      </c>
      <c r="E340" t="str">
        <f t="shared" si="49"/>
        <v>0702</v>
      </c>
      <c r="F340" t="str">
        <f t="shared" si="62"/>
        <v>5046</v>
      </c>
      <c r="G340" t="str">
        <f t="shared" si="64"/>
        <v>0702-5046</v>
      </c>
      <c r="H340" t="str">
        <f t="shared" si="63"/>
        <v>Реализација пројеката железничке инфраструктуре</v>
      </c>
      <c r="I340"/>
    </row>
    <row r="341" spans="1:9" x14ac:dyDescent="0.2">
      <c r="A341" s="202"/>
      <c r="B341" s="202"/>
      <c r="C341" s="201" t="s">
        <v>1821</v>
      </c>
      <c r="D341" s="201" t="s">
        <v>2208</v>
      </c>
      <c r="E341" t="str">
        <f t="shared" si="49"/>
        <v>0702</v>
      </c>
      <c r="F341" t="str">
        <f t="shared" si="62"/>
        <v>5047</v>
      </c>
      <c r="G341" t="str">
        <f t="shared" si="64"/>
        <v>0702-5047</v>
      </c>
      <c r="H341" t="str">
        <f t="shared" si="63"/>
        <v>Програм интегрисаног управљања чврстим отпадом у Србији</v>
      </c>
      <c r="I341"/>
    </row>
    <row r="342" spans="1:9" x14ac:dyDescent="0.2">
      <c r="A342" s="202"/>
      <c r="B342" s="202"/>
      <c r="C342" s="201" t="s">
        <v>1822</v>
      </c>
      <c r="D342" s="201" t="s">
        <v>1823</v>
      </c>
      <c r="E342" t="str">
        <f t="shared" si="49"/>
        <v>0702</v>
      </c>
      <c r="F342" t="str">
        <f t="shared" si="62"/>
        <v>5048</v>
      </c>
      <c r="G342" t="str">
        <f t="shared" si="64"/>
        <v>0702-5048</v>
      </c>
      <c r="H342" t="str">
        <f t="shared" si="63"/>
        <v>Изградња аутопута Е-763, деоница: Нови Београд-Сурчин</v>
      </c>
      <c r="I342"/>
    </row>
    <row r="343" spans="1:9" x14ac:dyDescent="0.2">
      <c r="A343" s="202"/>
      <c r="B343" s="202"/>
      <c r="C343" s="201" t="s">
        <v>1876</v>
      </c>
      <c r="D343" s="201" t="s">
        <v>2209</v>
      </c>
      <c r="E343" t="str">
        <f t="shared" si="49"/>
        <v>0702</v>
      </c>
      <c r="F343" t="str">
        <f t="shared" si="62"/>
        <v>5049</v>
      </c>
      <c r="G343" t="str">
        <f t="shared" si="64"/>
        <v>0702-5049</v>
      </c>
      <c r="H343" t="str">
        <f t="shared" si="63"/>
        <v>Програм водоснабдевања и пречишћања отпадних вода у општинама средње величине у Србији VI</v>
      </c>
      <c r="I343"/>
    </row>
    <row r="344" spans="1:9" x14ac:dyDescent="0.2">
      <c r="A344" s="202"/>
      <c r="B344" s="202"/>
      <c r="C344" s="201" t="s">
        <v>1877</v>
      </c>
      <c r="D344" s="201" t="s">
        <v>1878</v>
      </c>
      <c r="E344" t="str">
        <f t="shared" si="49"/>
        <v>0702</v>
      </c>
      <c r="F344" t="str">
        <f t="shared" si="62"/>
        <v>5050</v>
      </c>
      <c r="G344" t="str">
        <f t="shared" si="64"/>
        <v>0702-5050</v>
      </c>
      <c r="H344" t="str">
        <f t="shared" si="63"/>
        <v>Изградња аутопута Ниш-Мердаре, деоница: Ниш-Плочник</v>
      </c>
      <c r="I344"/>
    </row>
    <row r="345" spans="1:9" x14ac:dyDescent="0.2">
      <c r="A345" s="202"/>
      <c r="B345" s="202"/>
      <c r="C345" s="201" t="s">
        <v>2101</v>
      </c>
      <c r="D345" s="201" t="s">
        <v>2102</v>
      </c>
      <c r="E345" t="str">
        <f t="shared" si="49"/>
        <v>0702</v>
      </c>
      <c r="F345" t="str">
        <f t="shared" si="62"/>
        <v>5051</v>
      </c>
      <c r="G345" t="str">
        <f t="shared" si="60"/>
        <v>0702-5051</v>
      </c>
      <c r="H345" t="str">
        <f t="shared" si="63"/>
        <v>Хидротехнички и багерски радови на критичним секторима за пловидбу на реци Сави</v>
      </c>
      <c r="I345"/>
    </row>
    <row r="346" spans="1:9" x14ac:dyDescent="0.2">
      <c r="A346" s="202"/>
      <c r="B346" s="202"/>
      <c r="C346" s="201" t="s">
        <v>1879</v>
      </c>
      <c r="D346" s="201" t="s">
        <v>2103</v>
      </c>
      <c r="E346" t="str">
        <f t="shared" si="49"/>
        <v>0702</v>
      </c>
      <c r="F346" t="str">
        <f t="shared" si="62"/>
        <v>5052</v>
      </c>
      <c r="G346" t="str">
        <f t="shared" si="60"/>
        <v>0702-5052</v>
      </c>
      <c r="H346" t="str">
        <f t="shared" si="63"/>
        <v>Изградња постројења за пречишћавање воде за пиће у Кикинди</v>
      </c>
      <c r="I346"/>
    </row>
    <row r="347" spans="1:9" x14ac:dyDescent="0.2">
      <c r="A347" s="202"/>
      <c r="B347" s="202"/>
      <c r="C347" s="201" t="s">
        <v>1880</v>
      </c>
      <c r="D347" s="201" t="s">
        <v>1881</v>
      </c>
      <c r="E347" t="str">
        <f t="shared" si="49"/>
        <v>0702</v>
      </c>
      <c r="F347" t="str">
        <f t="shared" si="62"/>
        <v>5054</v>
      </c>
      <c r="G347" t="str">
        <f t="shared" si="60"/>
        <v>0702-5054</v>
      </c>
      <c r="H347" t="str">
        <f t="shared" si="63"/>
        <v>Унапређење услова за превођење бродова у оквиру бране на Тиси код Новог Бечеја</v>
      </c>
      <c r="I347"/>
    </row>
    <row r="348" spans="1:9" x14ac:dyDescent="0.2">
      <c r="A348" s="202"/>
      <c r="B348" s="202"/>
      <c r="C348" s="201" t="s">
        <v>1882</v>
      </c>
      <c r="D348" s="201" t="s">
        <v>1883</v>
      </c>
      <c r="E348" t="str">
        <f t="shared" ref="E348:E410" si="66">+IF(A348&gt;0,A348,E347)</f>
        <v>0702</v>
      </c>
      <c r="F348" t="str">
        <f t="shared" si="62"/>
        <v>5055</v>
      </c>
      <c r="G348" t="str">
        <f t="shared" si="60"/>
        <v>0702-5055</v>
      </c>
      <c r="H348" t="str">
        <f t="shared" si="63"/>
        <v>Изградња нове Луке у Београду</v>
      </c>
      <c r="I348"/>
    </row>
    <row r="349" spans="1:9" x14ac:dyDescent="0.2">
      <c r="A349" s="202"/>
      <c r="B349" s="202"/>
      <c r="C349" s="201" t="s">
        <v>1884</v>
      </c>
      <c r="D349" s="201" t="s">
        <v>1885</v>
      </c>
      <c r="E349" t="str">
        <f t="shared" si="66"/>
        <v>0702</v>
      </c>
      <c r="F349" t="str">
        <f t="shared" si="62"/>
        <v>5056</v>
      </c>
      <c r="G349" t="str">
        <f t="shared" si="60"/>
        <v>0702-5056</v>
      </c>
      <c r="H349" t="str">
        <f t="shared" si="63"/>
        <v>Проширење капацитета Луке Сремска Митровица</v>
      </c>
      <c r="I349"/>
    </row>
    <row r="350" spans="1:9" x14ac:dyDescent="0.2">
      <c r="A350" s="202"/>
      <c r="B350" s="202"/>
      <c r="C350" s="201" t="s">
        <v>1886</v>
      </c>
      <c r="D350" s="201" t="s">
        <v>1887</v>
      </c>
      <c r="E350" t="str">
        <f t="shared" si="66"/>
        <v>0702</v>
      </c>
      <c r="F350" t="str">
        <f t="shared" si="62"/>
        <v>5057</v>
      </c>
      <c r="G350" t="str">
        <f t="shared" si="60"/>
        <v>0702-5057</v>
      </c>
      <c r="H350" t="str">
        <f t="shared" si="63"/>
        <v>Проширење капацитета Луке Богојево</v>
      </c>
      <c r="I350"/>
    </row>
    <row r="351" spans="1:9" x14ac:dyDescent="0.2">
      <c r="A351" s="202"/>
      <c r="B351" s="202"/>
      <c r="C351" s="201" t="s">
        <v>1888</v>
      </c>
      <c r="D351" s="201" t="s">
        <v>1889</v>
      </c>
      <c r="E351" t="str">
        <f t="shared" si="66"/>
        <v>0702</v>
      </c>
      <c r="F351" t="str">
        <f t="shared" si="62"/>
        <v>5058</v>
      </c>
      <c r="G351" t="str">
        <f t="shared" si="60"/>
        <v>0702-5058</v>
      </c>
      <c r="H351" t="str">
        <f t="shared" si="63"/>
        <v>Проширење капацитета Луке Прахово</v>
      </c>
      <c r="I351"/>
    </row>
    <row r="352" spans="1:9" x14ac:dyDescent="0.2">
      <c r="A352" s="202"/>
      <c r="B352" s="202"/>
      <c r="C352" s="201" t="s">
        <v>1890</v>
      </c>
      <c r="D352" s="201" t="s">
        <v>1891</v>
      </c>
      <c r="E352" t="str">
        <f t="shared" si="66"/>
        <v>0702</v>
      </c>
      <c r="F352" t="str">
        <f t="shared" si="62"/>
        <v>5059</v>
      </c>
      <c r="G352" t="str">
        <f t="shared" si="60"/>
        <v>0702-5059</v>
      </c>
      <c r="H352" t="str">
        <f t="shared" si="63"/>
        <v>Адаптација бродске преводнице у саставу ХЕПС „Ђердап 2”</v>
      </c>
      <c r="I352"/>
    </row>
    <row r="353" spans="1:9" x14ac:dyDescent="0.2">
      <c r="A353" s="202"/>
      <c r="B353" s="202"/>
      <c r="C353" s="201" t="s">
        <v>1892</v>
      </c>
      <c r="D353" s="201" t="s">
        <v>1893</v>
      </c>
      <c r="E353" t="str">
        <f t="shared" si="66"/>
        <v>0702</v>
      </c>
      <c r="F353" t="str">
        <f t="shared" si="62"/>
        <v>5061</v>
      </c>
      <c r="G353" t="str">
        <f t="shared" si="60"/>
        <v>0702-5061</v>
      </c>
      <c r="H353" t="str">
        <f t="shared" si="63"/>
        <v>Реконструкција и доградња граничног прелаза Хоргош</v>
      </c>
      <c r="I353"/>
    </row>
    <row r="354" spans="1:9" x14ac:dyDescent="0.2">
      <c r="A354" s="202"/>
      <c r="B354" s="202"/>
      <c r="C354" s="201" t="s">
        <v>1894</v>
      </c>
      <c r="D354" s="201" t="s">
        <v>1895</v>
      </c>
      <c r="E354" t="str">
        <f t="shared" si="66"/>
        <v>0702</v>
      </c>
      <c r="F354" t="str">
        <f t="shared" si="62"/>
        <v>5062</v>
      </c>
      <c r="G354" t="str">
        <f t="shared" si="60"/>
        <v>0702-5062</v>
      </c>
      <c r="H354" t="str">
        <f t="shared" si="63"/>
        <v>Изградња аутопута, деоница: Београд - Зрењанин</v>
      </c>
      <c r="I354"/>
    </row>
    <row r="355" spans="1:9" x14ac:dyDescent="0.2">
      <c r="A355" s="202"/>
      <c r="B355" s="202"/>
      <c r="C355" s="201" t="s">
        <v>1896</v>
      </c>
      <c r="D355" s="201" t="s">
        <v>1897</v>
      </c>
      <c r="E355" t="str">
        <f t="shared" si="66"/>
        <v>0702</v>
      </c>
      <c r="F355" t="str">
        <f t="shared" si="62"/>
        <v>5064</v>
      </c>
      <c r="G355" t="str">
        <f t="shared" si="60"/>
        <v>0702-5064</v>
      </c>
      <c r="H355" t="str">
        <f t="shared" si="63"/>
        <v>Изградња новог моста преко реке Саве у Београду</v>
      </c>
      <c r="I355"/>
    </row>
    <row r="356" spans="1:9" x14ac:dyDescent="0.2">
      <c r="A356" s="202"/>
      <c r="B356" s="202"/>
      <c r="C356" s="201" t="s">
        <v>1898</v>
      </c>
      <c r="D356" s="201" t="s">
        <v>1899</v>
      </c>
      <c r="E356" t="str">
        <f t="shared" si="66"/>
        <v>0702</v>
      </c>
      <c r="F356" t="str">
        <f t="shared" si="62"/>
        <v>5066</v>
      </c>
      <c r="G356" t="str">
        <f t="shared" si="60"/>
        <v>0702-5066</v>
      </c>
      <c r="H356" t="str">
        <f t="shared" si="63"/>
        <v>Изградња брзе саобраћајнице, деоница: Иверак-Лајковац</v>
      </c>
      <c r="I356"/>
    </row>
    <row r="357" spans="1:9" x14ac:dyDescent="0.2">
      <c r="A357" s="202"/>
      <c r="B357" s="202"/>
      <c r="C357" s="201" t="s">
        <v>1977</v>
      </c>
      <c r="D357" s="201" t="s">
        <v>1978</v>
      </c>
      <c r="E357" t="str">
        <f t="shared" si="66"/>
        <v>0702</v>
      </c>
      <c r="F357" t="str">
        <f t="shared" si="62"/>
        <v>5067</v>
      </c>
      <c r="G357" t="str">
        <f t="shared" si="60"/>
        <v>0702-5067</v>
      </c>
      <c r="H357" t="str">
        <f t="shared" si="63"/>
        <v>Изградња моста - обилазнице око Новог Сада са приступним саобраћајницама</v>
      </c>
      <c r="I357"/>
    </row>
    <row r="358" spans="1:9" x14ac:dyDescent="0.2">
      <c r="A358" s="202"/>
      <c r="B358" s="202"/>
      <c r="C358" s="201" t="s">
        <v>2105</v>
      </c>
      <c r="D358" s="201" t="s">
        <v>2210</v>
      </c>
      <c r="E358" t="str">
        <f t="shared" si="66"/>
        <v>0702</v>
      </c>
      <c r="F358" t="str">
        <f t="shared" si="62"/>
        <v>5069</v>
      </c>
      <c r="G358" t="str">
        <f t="shared" si="60"/>
        <v>0702-5069</v>
      </c>
      <c r="H358" t="str">
        <f t="shared" si="63"/>
        <v xml:space="preserve">Пројекат изградње обилазница и тунела </v>
      </c>
      <c r="I358"/>
    </row>
    <row r="359" spans="1:9" x14ac:dyDescent="0.2">
      <c r="A359" s="202"/>
      <c r="B359" s="202"/>
      <c r="C359" s="201" t="s">
        <v>2022</v>
      </c>
      <c r="D359" s="201" t="s">
        <v>2025</v>
      </c>
      <c r="E359" t="str">
        <f t="shared" si="66"/>
        <v>0702</v>
      </c>
      <c r="F359" t="str">
        <f t="shared" si="62"/>
        <v>5070</v>
      </c>
      <c r="G359" t="str">
        <f t="shared" si="60"/>
        <v>0702-5070</v>
      </c>
      <c r="H359" t="str">
        <f t="shared" si="63"/>
        <v>Пројекат изградње комуналне (канализационе) инфраструктуре и инфраструктуре за одлагање комуналног чврстог отпада у Републици Србији</v>
      </c>
      <c r="I359"/>
    </row>
    <row r="360" spans="1:9" x14ac:dyDescent="0.2">
      <c r="A360" s="202"/>
      <c r="B360" s="202"/>
      <c r="C360" s="201" t="s">
        <v>2023</v>
      </c>
      <c r="D360" s="201" t="s">
        <v>2026</v>
      </c>
      <c r="E360" t="str">
        <f t="shared" si="66"/>
        <v>0702</v>
      </c>
      <c r="F360" t="str">
        <f t="shared" si="62"/>
        <v>5071</v>
      </c>
      <c r="G360" t="str">
        <f t="shared" si="60"/>
        <v>0702-5071</v>
      </c>
      <c r="H360" t="str">
        <f t="shared" si="63"/>
        <v>Пројекат сакупљања и пречишћавања отпадних вода Централног канализационог система Града Београда</v>
      </c>
      <c r="I360"/>
    </row>
    <row r="361" spans="1:9" x14ac:dyDescent="0.2">
      <c r="A361" s="202"/>
      <c r="B361" s="202"/>
      <c r="C361" s="201" t="s">
        <v>2024</v>
      </c>
      <c r="D361" s="201" t="s">
        <v>2027</v>
      </c>
      <c r="E361" t="str">
        <f t="shared" si="66"/>
        <v>0702</v>
      </c>
      <c r="F361" t="str">
        <f t="shared" si="62"/>
        <v>5072</v>
      </c>
      <c r="G361" t="str">
        <f t="shared" si="60"/>
        <v>0702-5072</v>
      </c>
      <c r="H361" t="str">
        <f t="shared" si="63"/>
        <v>Изградња београдског метроа</v>
      </c>
      <c r="I361"/>
    </row>
    <row r="362" spans="1:9" x14ac:dyDescent="0.2">
      <c r="A362" s="202"/>
      <c r="B362" s="202"/>
      <c r="C362" s="201" t="s">
        <v>2110</v>
      </c>
      <c r="D362" s="201" t="s">
        <v>2111</v>
      </c>
      <c r="E362" t="str">
        <f t="shared" si="66"/>
        <v>0702</v>
      </c>
      <c r="F362" t="str">
        <f t="shared" si="62"/>
        <v>5073</v>
      </c>
      <c r="G362" t="str">
        <f t="shared" si="60"/>
        <v>0702-5073</v>
      </c>
      <c r="H362" t="str">
        <f t="shared" si="63"/>
        <v>Изградња Националног фудбалског стадиона са пратећим садржајима</v>
      </c>
      <c r="I362"/>
    </row>
    <row r="363" spans="1:9" x14ac:dyDescent="0.2">
      <c r="A363" s="202"/>
      <c r="B363" s="202"/>
      <c r="C363" s="201" t="s">
        <v>2108</v>
      </c>
      <c r="D363" s="201" t="s">
        <v>2109</v>
      </c>
      <c r="E363" t="str">
        <f t="shared" si="66"/>
        <v>0702</v>
      </c>
      <c r="F363" t="str">
        <f t="shared" si="62"/>
        <v>5074</v>
      </c>
      <c r="G363" t="str">
        <f t="shared" si="60"/>
        <v>0702-5074</v>
      </c>
      <c r="H363" t="str">
        <f t="shared" si="63"/>
        <v>Изградња северне обилазнице око Крагујевца</v>
      </c>
      <c r="I363"/>
    </row>
    <row r="364" spans="1:9" x14ac:dyDescent="0.2">
      <c r="A364" s="202"/>
      <c r="B364" s="202"/>
      <c r="C364" s="201" t="s">
        <v>2106</v>
      </c>
      <c r="D364" s="201" t="s">
        <v>2107</v>
      </c>
      <c r="E364" t="str">
        <f t="shared" si="66"/>
        <v>0702</v>
      </c>
      <c r="F364" t="str">
        <f t="shared" si="62"/>
        <v>5076</v>
      </c>
      <c r="G364" t="str">
        <f t="shared" si="60"/>
        <v>0702-5076</v>
      </c>
      <c r="H364" t="str">
        <f t="shared" si="63"/>
        <v>Брза саобраћајница Е-75, петља Пожаревац - Голубац</v>
      </c>
      <c r="I364"/>
    </row>
    <row r="365" spans="1:9" x14ac:dyDescent="0.2">
      <c r="A365" s="202"/>
      <c r="B365" s="202"/>
      <c r="C365" s="201" t="s">
        <v>2114</v>
      </c>
      <c r="D365" s="201" t="s">
        <v>2115</v>
      </c>
      <c r="E365" t="str">
        <f t="shared" si="66"/>
        <v>0702</v>
      </c>
      <c r="F365" t="str">
        <f t="shared" si="62"/>
        <v>5077</v>
      </c>
      <c r="G365" t="str">
        <f t="shared" si="60"/>
        <v>0702-5077</v>
      </c>
      <c r="H365" t="str">
        <f t="shared" si="63"/>
        <v>Изградња центра за обуку чланова посаде бродова</v>
      </c>
      <c r="I365"/>
    </row>
    <row r="366" spans="1:9" x14ac:dyDescent="0.2">
      <c r="A366" s="202"/>
      <c r="B366" s="202"/>
      <c r="C366" s="201" t="s">
        <v>2112</v>
      </c>
      <c r="D366" s="201" t="s">
        <v>2113</v>
      </c>
      <c r="E366" t="str">
        <f t="shared" si="66"/>
        <v>0702</v>
      </c>
      <c r="F366" t="str">
        <f t="shared" si="62"/>
        <v>5078</v>
      </c>
      <c r="G366" t="str">
        <f t="shared" si="60"/>
        <v>0702-5078</v>
      </c>
      <c r="H366" t="str">
        <f t="shared" si="63"/>
        <v>Модернизација железничког сектора у Србији</v>
      </c>
      <c r="I366"/>
    </row>
    <row r="367" spans="1:9" x14ac:dyDescent="0.2">
      <c r="A367" s="201" t="s">
        <v>1314</v>
      </c>
      <c r="B367" s="201" t="s">
        <v>1315</v>
      </c>
      <c r="C367" s="201" t="s">
        <v>1390</v>
      </c>
      <c r="D367" s="201" t="s">
        <v>1216</v>
      </c>
      <c r="E367" t="str">
        <f t="shared" si="66"/>
        <v>0703</v>
      </c>
      <c r="F367" t="str">
        <f t="shared" si="62"/>
        <v>0001</v>
      </c>
      <c r="G367" t="str">
        <f t="shared" si="60"/>
        <v>0703-0001</v>
      </c>
      <c r="H367" t="str">
        <f t="shared" si="63"/>
        <v>Уређење и надзор електронских комуникација и поштанског саобраћаја</v>
      </c>
      <c r="I367"/>
    </row>
    <row r="368" spans="1:9" x14ac:dyDescent="0.2">
      <c r="A368" s="202"/>
      <c r="B368" s="202"/>
      <c r="C368" s="201" t="s">
        <v>1393</v>
      </c>
      <c r="D368" s="201" t="s">
        <v>1506</v>
      </c>
      <c r="E368" t="str">
        <f t="shared" si="66"/>
        <v>0703</v>
      </c>
      <c r="F368" t="str">
        <f t="shared" si="62"/>
        <v>0003</v>
      </c>
      <c r="G368" t="str">
        <f t="shared" si="60"/>
        <v>0703-0003</v>
      </c>
      <c r="H368" t="str">
        <f t="shared" si="63"/>
        <v>Одржавање и развој АМРЕС</v>
      </c>
      <c r="I368"/>
    </row>
    <row r="369" spans="1:9" x14ac:dyDescent="0.2">
      <c r="A369" s="202"/>
      <c r="B369" s="202"/>
      <c r="C369" s="201" t="s">
        <v>1400</v>
      </c>
      <c r="D369" s="201" t="s">
        <v>1507</v>
      </c>
      <c r="E369" t="str">
        <f t="shared" si="66"/>
        <v>0703</v>
      </c>
      <c r="F369" t="str">
        <f t="shared" si="62"/>
        <v>0006</v>
      </c>
      <c r="G369" t="str">
        <f t="shared" si="60"/>
        <v>0703-0006</v>
      </c>
      <c r="H369" t="str">
        <f t="shared" si="63"/>
        <v>Подршка програмима цивилног друштва у области информационог друштва и електронских комуникација</v>
      </c>
      <c r="I369"/>
    </row>
    <row r="370" spans="1:9" x14ac:dyDescent="0.2">
      <c r="A370" s="202"/>
      <c r="B370" s="202"/>
      <c r="C370" s="201" t="s">
        <v>1429</v>
      </c>
      <c r="D370" s="201" t="s">
        <v>1217</v>
      </c>
      <c r="E370" t="str">
        <f t="shared" si="66"/>
        <v>0703</v>
      </c>
      <c r="F370" t="str">
        <f t="shared" si="62"/>
        <v>0008</v>
      </c>
      <c r="G370" t="str">
        <f t="shared" ref="G370" si="67">+CONCATENATE(E370,"-",F370)</f>
        <v>0703-0008</v>
      </c>
      <c r="H370" t="str">
        <f t="shared" si="63"/>
        <v>Развој информационог друштва</v>
      </c>
      <c r="I370"/>
    </row>
    <row r="371" spans="1:9" x14ac:dyDescent="0.2">
      <c r="A371" s="202"/>
      <c r="B371" s="202"/>
      <c r="C371" s="201" t="s">
        <v>1412</v>
      </c>
      <c r="D371" s="201" t="s">
        <v>1223</v>
      </c>
      <c r="E371" t="str">
        <f t="shared" si="66"/>
        <v>0703</v>
      </c>
      <c r="F371" t="str">
        <f t="shared" si="62"/>
        <v>0010</v>
      </c>
      <c r="G371" t="str">
        <f t="shared" si="60"/>
        <v>0703-0010</v>
      </c>
      <c r="H371" t="str">
        <f t="shared" si="63"/>
        <v>Развој ИКТ инфраструктуре у установама образовања, науке и културе</v>
      </c>
      <c r="I371"/>
    </row>
    <row r="372" spans="1:9" x14ac:dyDescent="0.2">
      <c r="A372" s="202"/>
      <c r="B372" s="202"/>
      <c r="C372" s="201" t="s">
        <v>1414</v>
      </c>
      <c r="D372" s="201" t="s">
        <v>686</v>
      </c>
      <c r="E372" t="str">
        <f t="shared" si="66"/>
        <v>0703</v>
      </c>
      <c r="F372" t="str">
        <f t="shared" si="62"/>
        <v>0011</v>
      </c>
      <c r="G372" t="str">
        <f t="shared" si="60"/>
        <v>0703-0011</v>
      </c>
      <c r="H372" t="str">
        <f t="shared" si="63"/>
        <v>Администрација и управљање</v>
      </c>
      <c r="I372"/>
    </row>
    <row r="373" spans="1:9" x14ac:dyDescent="0.2">
      <c r="A373" s="202"/>
      <c r="B373" s="202"/>
      <c r="C373" s="201" t="s">
        <v>1401</v>
      </c>
      <c r="D373" s="201" t="s">
        <v>2116</v>
      </c>
      <c r="E373" t="str">
        <f t="shared" si="66"/>
        <v>0703</v>
      </c>
      <c r="F373" t="str">
        <f t="shared" si="62"/>
        <v>4005</v>
      </c>
      <c r="G373" t="str">
        <f t="shared" si="60"/>
        <v>0703-4005</v>
      </c>
      <c r="H373" t="str">
        <f t="shared" si="63"/>
        <v>Изградња широкопојасне комуникационе инфраструктуре у руралним пределима Републике Србије - Фаза 1 и 2</v>
      </c>
      <c r="I373"/>
    </row>
    <row r="374" spans="1:9" x14ac:dyDescent="0.2">
      <c r="A374" s="202"/>
      <c r="B374" s="202"/>
      <c r="C374" s="201" t="s">
        <v>1493</v>
      </c>
      <c r="D374" s="201" t="s">
        <v>1979</v>
      </c>
      <c r="E374" t="str">
        <f t="shared" si="66"/>
        <v>0703</v>
      </c>
      <c r="F374" t="str">
        <f t="shared" si="62"/>
        <v>5004</v>
      </c>
      <c r="G374" t="str">
        <f t="shared" si="60"/>
        <v>0703-5004</v>
      </c>
      <c r="H374" t="str">
        <f t="shared" si="63"/>
        <v>Дигитализација туристичке понуде Србије</v>
      </c>
      <c r="I374"/>
    </row>
    <row r="375" spans="1:9" x14ac:dyDescent="0.2">
      <c r="A375" s="201" t="s">
        <v>1316</v>
      </c>
      <c r="B375" s="201" t="s">
        <v>1126</v>
      </c>
      <c r="C375" s="201" t="s">
        <v>1392</v>
      </c>
      <c r="D375" s="201" t="s">
        <v>686</v>
      </c>
      <c r="E375" t="str">
        <f t="shared" si="66"/>
        <v>0802</v>
      </c>
      <c r="F375" t="str">
        <f t="shared" si="62"/>
        <v>0002</v>
      </c>
      <c r="G375" t="str">
        <f t="shared" si="60"/>
        <v>0802-0002</v>
      </c>
      <c r="H375" t="str">
        <f t="shared" si="63"/>
        <v>Администрација и управљање</v>
      </c>
      <c r="I375"/>
    </row>
    <row r="376" spans="1:9" x14ac:dyDescent="0.2">
      <c r="A376" s="202"/>
      <c r="B376" s="202"/>
      <c r="C376" s="201" t="s">
        <v>1393</v>
      </c>
      <c r="D376" s="201" t="s">
        <v>1508</v>
      </c>
      <c r="E376" t="str">
        <f t="shared" si="66"/>
        <v>0802</v>
      </c>
      <c r="F376" t="str">
        <f t="shared" si="62"/>
        <v>0003</v>
      </c>
      <c r="G376" t="str">
        <f t="shared" si="60"/>
        <v>0802-0003</v>
      </c>
      <c r="H376" t="str">
        <f t="shared" si="63"/>
        <v>Инспекција рада</v>
      </c>
      <c r="I376"/>
    </row>
    <row r="377" spans="1:9" x14ac:dyDescent="0.2">
      <c r="A377" s="202"/>
      <c r="B377" s="202"/>
      <c r="C377" s="201" t="s">
        <v>1394</v>
      </c>
      <c r="D377" s="201" t="s">
        <v>1133</v>
      </c>
      <c r="E377" t="str">
        <f t="shared" si="66"/>
        <v>0802</v>
      </c>
      <c r="F377" t="str">
        <f t="shared" si="62"/>
        <v>0004</v>
      </c>
      <c r="G377" t="str">
        <f t="shared" si="60"/>
        <v>0802-0004</v>
      </c>
      <c r="H377" t="str">
        <f t="shared" si="63"/>
        <v>Уређење у области безбедности и  здравља на раду</v>
      </c>
      <c r="I377"/>
    </row>
    <row r="378" spans="1:9" x14ac:dyDescent="0.2">
      <c r="A378" s="202"/>
      <c r="B378" s="202"/>
      <c r="C378" s="201" t="s">
        <v>1399</v>
      </c>
      <c r="D378" s="201" t="s">
        <v>1509</v>
      </c>
      <c r="E378" t="str">
        <f t="shared" si="66"/>
        <v>0802</v>
      </c>
      <c r="F378" t="str">
        <f t="shared" si="62"/>
        <v>0005</v>
      </c>
      <c r="G378" t="str">
        <f t="shared" si="60"/>
        <v>0802-0005</v>
      </c>
      <c r="H378" t="str">
        <f t="shared" si="63"/>
        <v>Права запослених у случају стечаја послодавца</v>
      </c>
      <c r="I378"/>
    </row>
    <row r="379" spans="1:9" x14ac:dyDescent="0.2">
      <c r="A379" s="202"/>
      <c r="B379" s="202"/>
      <c r="C379" s="201" t="s">
        <v>1400</v>
      </c>
      <c r="D379" s="201" t="s">
        <v>770</v>
      </c>
      <c r="E379" t="str">
        <f t="shared" si="66"/>
        <v>0802</v>
      </c>
      <c r="F379" t="str">
        <f t="shared" si="62"/>
        <v>0006</v>
      </c>
      <c r="G379" t="str">
        <f t="shared" si="60"/>
        <v>0802-0006</v>
      </c>
      <c r="H379" t="str">
        <f t="shared" si="63"/>
        <v>Социјално партнерство</v>
      </c>
      <c r="I379"/>
    </row>
    <row r="380" spans="1:9" x14ac:dyDescent="0.2">
      <c r="A380" s="202"/>
      <c r="B380" s="202"/>
      <c r="C380" s="201" t="s">
        <v>1412</v>
      </c>
      <c r="D380" s="201" t="s">
        <v>1824</v>
      </c>
      <c r="E380" t="str">
        <f t="shared" si="66"/>
        <v>0802</v>
      </c>
      <c r="F380" t="str">
        <f t="shared" si="62"/>
        <v>0010</v>
      </c>
      <c r="G380" t="str">
        <f t="shared" si="60"/>
        <v>0802-0010</v>
      </c>
      <c r="H380" t="str">
        <f t="shared" si="63"/>
        <v>Подршка Националној служби за запошљавање</v>
      </c>
      <c r="I380"/>
    </row>
    <row r="381" spans="1:9" x14ac:dyDescent="0.2">
      <c r="A381" s="202"/>
      <c r="B381" s="202"/>
      <c r="C381" s="201" t="s">
        <v>1414</v>
      </c>
      <c r="D381" s="201" t="s">
        <v>1510</v>
      </c>
      <c r="E381" t="str">
        <f t="shared" si="66"/>
        <v>0802</v>
      </c>
      <c r="F381" t="str">
        <f t="shared" si="62"/>
        <v>0011</v>
      </c>
      <c r="G381" t="str">
        <f t="shared" si="60"/>
        <v>0802-0011</v>
      </c>
      <c r="H381" t="str">
        <f t="shared" si="63"/>
        <v>Мирно решавање радних спорова</v>
      </c>
      <c r="I381"/>
    </row>
    <row r="382" spans="1:9" x14ac:dyDescent="0.2">
      <c r="A382" s="202"/>
      <c r="B382" s="202"/>
      <c r="C382" s="201" t="s">
        <v>1450</v>
      </c>
      <c r="D382" s="201" t="s">
        <v>1916</v>
      </c>
      <c r="E382" t="str">
        <f t="shared" si="66"/>
        <v>0802</v>
      </c>
      <c r="F382" t="str">
        <f t="shared" si="62"/>
        <v>0013</v>
      </c>
      <c r="G382" t="str">
        <f t="shared" si="60"/>
        <v>0802-0013</v>
      </c>
      <c r="H382" t="str">
        <f t="shared" si="63"/>
        <v>Запошљавање и социјалне иновације ЕАСИ</v>
      </c>
      <c r="I382"/>
    </row>
    <row r="383" spans="1:9" x14ac:dyDescent="0.2">
      <c r="A383" s="202"/>
      <c r="B383" s="202"/>
      <c r="C383" s="201" t="s">
        <v>1451</v>
      </c>
      <c r="D383" s="201" t="s">
        <v>2117</v>
      </c>
      <c r="E383" t="str">
        <f t="shared" si="66"/>
        <v>0802</v>
      </c>
      <c r="F383" t="str">
        <f t="shared" si="62"/>
        <v>0014</v>
      </c>
      <c r="G383" t="str">
        <f t="shared" si="60"/>
        <v>0802-0014</v>
      </c>
      <c r="H383" t="str">
        <f t="shared" si="63"/>
        <v>Дотације организацијама обавезног социјалног осигурања за пореске олакшице</v>
      </c>
      <c r="I383"/>
    </row>
    <row r="384" spans="1:9" x14ac:dyDescent="0.2">
      <c r="A384" s="202"/>
      <c r="B384" s="202"/>
      <c r="C384" s="201" t="s">
        <v>1407</v>
      </c>
      <c r="D384" s="201" t="s">
        <v>1980</v>
      </c>
      <c r="E384" t="str">
        <f t="shared" si="66"/>
        <v>0802</v>
      </c>
      <c r="F384" t="str">
        <f t="shared" si="62"/>
        <v>5001</v>
      </c>
      <c r="G384" t="str">
        <f t="shared" si="60"/>
        <v>0802-5001</v>
      </c>
      <c r="H384" t="str">
        <f t="shared" si="63"/>
        <v>Доградња ЕДМС система са интеграцијом са другим системима</v>
      </c>
      <c r="I384"/>
    </row>
    <row r="385" spans="1:9" x14ac:dyDescent="0.2">
      <c r="A385" s="202"/>
      <c r="B385" s="202"/>
      <c r="C385" s="201" t="s">
        <v>1491</v>
      </c>
      <c r="D385" s="201" t="s">
        <v>779</v>
      </c>
      <c r="E385" t="str">
        <f t="shared" si="66"/>
        <v>0802</v>
      </c>
      <c r="F385" t="str">
        <f t="shared" si="62"/>
        <v>7011</v>
      </c>
      <c r="G385" t="str">
        <f t="shared" si="60"/>
        <v>0802-7011</v>
      </c>
      <c r="H385" t="str">
        <f t="shared" si="63"/>
        <v>ИПА 2013 - Друштвени развој</v>
      </c>
      <c r="I385"/>
    </row>
    <row r="386" spans="1:9" x14ac:dyDescent="0.2">
      <c r="A386" s="201" t="s">
        <v>1317</v>
      </c>
      <c r="B386" s="201" t="s">
        <v>1318</v>
      </c>
      <c r="C386" s="201" t="s">
        <v>1393</v>
      </c>
      <c r="D386" s="201" t="s">
        <v>769</v>
      </c>
      <c r="E386" t="str">
        <f t="shared" si="66"/>
        <v>0803</v>
      </c>
      <c r="F386" t="str">
        <f t="shared" si="62"/>
        <v>0003</v>
      </c>
      <c r="G386" t="str">
        <f t="shared" si="60"/>
        <v>0803-0003</v>
      </c>
      <c r="H386" t="str">
        <f t="shared" si="63"/>
        <v>Подршка решавању радно-правног статуса вишка запослених</v>
      </c>
      <c r="I386"/>
    </row>
    <row r="387" spans="1:9" x14ac:dyDescent="0.2">
      <c r="A387" s="202"/>
      <c r="B387" s="202"/>
      <c r="C387" s="201" t="s">
        <v>1394</v>
      </c>
      <c r="D387" s="201" t="s">
        <v>1134</v>
      </c>
      <c r="E387" t="str">
        <f t="shared" si="66"/>
        <v>0803</v>
      </c>
      <c r="F387" t="str">
        <f t="shared" si="62"/>
        <v>0004</v>
      </c>
      <c r="G387" t="str">
        <f t="shared" si="60"/>
        <v>0803-0004</v>
      </c>
      <c r="H387" t="str">
        <f t="shared" si="63"/>
        <v>Подршка предузећима за професионалну рехабилитацију особа са инвалидитетом</v>
      </c>
      <c r="I387"/>
    </row>
    <row r="388" spans="1:9" x14ac:dyDescent="0.2">
      <c r="A388" s="202"/>
      <c r="B388" s="202"/>
      <c r="C388" s="201" t="s">
        <v>1399</v>
      </c>
      <c r="D388" s="201" t="s">
        <v>1135</v>
      </c>
      <c r="E388" t="str">
        <f t="shared" si="66"/>
        <v>0803</v>
      </c>
      <c r="F388" t="str">
        <f t="shared" si="62"/>
        <v>0005</v>
      </c>
      <c r="G388" t="str">
        <f t="shared" si="60"/>
        <v>0803-0005</v>
      </c>
      <c r="H388" t="str">
        <f t="shared" si="63"/>
        <v>Подстицање запошљавања особа са инвалидитетом путем Националне службе за запошљавање</v>
      </c>
      <c r="I388"/>
    </row>
    <row r="389" spans="1:9" x14ac:dyDescent="0.2">
      <c r="A389" s="202"/>
      <c r="B389" s="202"/>
      <c r="C389" s="201" t="s">
        <v>1400</v>
      </c>
      <c r="D389" s="201" t="s">
        <v>2211</v>
      </c>
      <c r="E389" t="str">
        <f t="shared" si="66"/>
        <v>0803</v>
      </c>
      <c r="F389" t="str">
        <f t="shared" si="62"/>
        <v>0006</v>
      </c>
      <c r="G389" t="str">
        <f t="shared" si="60"/>
        <v>0803-0006</v>
      </c>
      <c r="H389" t="str">
        <f t="shared" si="63"/>
        <v>Подршка развоју социјалног предузетништва</v>
      </c>
      <c r="I389"/>
    </row>
    <row r="390" spans="1:9" x14ac:dyDescent="0.2">
      <c r="A390" s="202"/>
      <c r="B390" s="202"/>
      <c r="C390" s="201" t="s">
        <v>1405</v>
      </c>
      <c r="D390" s="201" t="s">
        <v>1981</v>
      </c>
      <c r="E390" t="str">
        <f t="shared" si="66"/>
        <v>0803</v>
      </c>
      <c r="F390" t="str">
        <f t="shared" si="62"/>
        <v>0007</v>
      </c>
      <c r="G390" t="str">
        <f t="shared" si="60"/>
        <v>0803-0007</v>
      </c>
      <c r="H390" t="str">
        <f t="shared" si="63"/>
        <v>Подршка ИТ преквалификацији</v>
      </c>
      <c r="I390"/>
    </row>
    <row r="391" spans="1:9" x14ac:dyDescent="0.2">
      <c r="A391" s="202"/>
      <c r="B391" s="202"/>
      <c r="C391" s="201" t="s">
        <v>1417</v>
      </c>
      <c r="D391" s="201" t="s">
        <v>2212</v>
      </c>
      <c r="E391" t="str">
        <f t="shared" si="66"/>
        <v>0803</v>
      </c>
      <c r="F391" t="str">
        <f t="shared" si="62"/>
        <v>4001</v>
      </c>
      <c r="G391" t="str">
        <f t="shared" si="60"/>
        <v>0803-4001</v>
      </c>
      <c r="H391" t="str">
        <f t="shared" si="63"/>
        <v>Јачање локалне политике запошљавања</v>
      </c>
      <c r="I391"/>
    </row>
    <row r="392" spans="1:9" x14ac:dyDescent="0.2">
      <c r="A392" s="202"/>
      <c r="B392" s="202"/>
      <c r="C392" s="201" t="s">
        <v>1574</v>
      </c>
      <c r="D392" s="201" t="s">
        <v>1145</v>
      </c>
      <c r="E392" t="str">
        <f t="shared" si="66"/>
        <v>0803</v>
      </c>
      <c r="F392" t="str">
        <f t="shared" si="62"/>
        <v>7024</v>
      </c>
      <c r="G392" t="str">
        <f t="shared" si="60"/>
        <v>0803-7024</v>
      </c>
      <c r="H392" t="str">
        <f t="shared" si="63"/>
        <v>ИПА 2014 - Сектор подршке запошљавању младих и активној инклузији</v>
      </c>
      <c r="I392"/>
    </row>
    <row r="393" spans="1:9" x14ac:dyDescent="0.2">
      <c r="A393" s="202"/>
      <c r="B393" s="202"/>
      <c r="C393" s="201" t="s">
        <v>1982</v>
      </c>
      <c r="D393" s="201" t="s">
        <v>1983</v>
      </c>
      <c r="E393" t="str">
        <f t="shared" si="66"/>
        <v>0803</v>
      </c>
      <c r="F393" t="str">
        <f t="shared" ref="F393:F457" si="68">+IF(C393&gt;0,C393,F392)</f>
        <v>7084</v>
      </c>
      <c r="G393" t="str">
        <f t="shared" si="60"/>
        <v>0803-7084</v>
      </c>
      <c r="H393" t="str">
        <f t="shared" ref="H393:H457" si="69">+D393</f>
        <v>ИПА 2020 - Подршка спровођењу мера активне политике запошљавања</v>
      </c>
      <c r="I393"/>
    </row>
    <row r="394" spans="1:9" x14ac:dyDescent="0.2">
      <c r="A394" s="201" t="s">
        <v>1319</v>
      </c>
      <c r="B394" s="201" t="s">
        <v>636</v>
      </c>
      <c r="C394" s="201" t="s">
        <v>1390</v>
      </c>
      <c r="D394" s="201" t="s">
        <v>1825</v>
      </c>
      <c r="E394" t="str">
        <f t="shared" si="66"/>
        <v>0901</v>
      </c>
      <c r="F394" t="str">
        <f t="shared" si="68"/>
        <v>0001</v>
      </c>
      <c r="G394" t="str">
        <f t="shared" si="60"/>
        <v>0901-0001</v>
      </c>
      <c r="H394" t="str">
        <f t="shared" si="69"/>
        <v>Подршка за исплату недостајућих средстава за пензије</v>
      </c>
      <c r="I394"/>
    </row>
    <row r="395" spans="1:9" x14ac:dyDescent="0.2">
      <c r="A395" s="202"/>
      <c r="B395" s="202"/>
      <c r="C395" s="201" t="s">
        <v>1392</v>
      </c>
      <c r="D395" s="201" t="s">
        <v>1826</v>
      </c>
      <c r="E395" t="str">
        <f t="shared" si="66"/>
        <v>0901</v>
      </c>
      <c r="F395" t="str">
        <f t="shared" si="68"/>
        <v>0002</v>
      </c>
      <c r="G395" t="str">
        <f t="shared" si="60"/>
        <v>0901-0002</v>
      </c>
      <c r="H395" t="str">
        <f t="shared" si="69"/>
        <v>Подршка остварењу права корисника у складу са Законом о пензијском и инвалидском осигурању и посебним прописима</v>
      </c>
      <c r="I395"/>
    </row>
    <row r="396" spans="1:9" x14ac:dyDescent="0.2">
      <c r="A396" s="201" t="s">
        <v>1320</v>
      </c>
      <c r="B396" s="201" t="s">
        <v>1321</v>
      </c>
      <c r="C396" s="201" t="s">
        <v>1390</v>
      </c>
      <c r="D396" s="201" t="s">
        <v>772</v>
      </c>
      <c r="E396" t="str">
        <f t="shared" si="66"/>
        <v>0902</v>
      </c>
      <c r="F396" t="str">
        <f t="shared" si="68"/>
        <v>0001</v>
      </c>
      <c r="G396" t="str">
        <f t="shared" ref="G396:G398" si="70">+CONCATENATE(E396,"-",F396)</f>
        <v>0902-0001</v>
      </c>
      <c r="H396" t="str">
        <f t="shared" si="69"/>
        <v>Подршка Републичком фонду за здравствено осигурање</v>
      </c>
      <c r="I396"/>
    </row>
    <row r="397" spans="1:9" x14ac:dyDescent="0.2">
      <c r="A397" s="202"/>
      <c r="B397" s="202"/>
      <c r="C397" s="201" t="s">
        <v>1392</v>
      </c>
      <c r="D397" s="201" t="s">
        <v>773</v>
      </c>
      <c r="E397" t="str">
        <f t="shared" si="66"/>
        <v>0902</v>
      </c>
      <c r="F397" t="str">
        <f t="shared" si="68"/>
        <v>0002</v>
      </c>
      <c r="G397" t="str">
        <f t="shared" si="70"/>
        <v>0902-0002</v>
      </c>
      <c r="H397" t="str">
        <f t="shared" si="69"/>
        <v>Регистар обавезног социјалног осигурања</v>
      </c>
      <c r="I397"/>
    </row>
    <row r="398" spans="1:9" x14ac:dyDescent="0.2">
      <c r="A398" s="202"/>
      <c r="B398" s="202"/>
      <c r="C398" s="201" t="s">
        <v>1393</v>
      </c>
      <c r="D398" s="201" t="s">
        <v>1131</v>
      </c>
      <c r="E398" t="str">
        <f t="shared" si="66"/>
        <v>0902</v>
      </c>
      <c r="F398" t="str">
        <f t="shared" si="68"/>
        <v>0003</v>
      </c>
      <c r="G398" t="str">
        <f t="shared" si="70"/>
        <v>0902-0003</v>
      </c>
      <c r="H398" t="str">
        <f t="shared" si="69"/>
        <v>Права корисника социјалне заштите</v>
      </c>
      <c r="I398"/>
    </row>
    <row r="399" spans="1:9" x14ac:dyDescent="0.2">
      <c r="A399" s="202"/>
      <c r="B399" s="202"/>
      <c r="C399" s="201" t="s">
        <v>1394</v>
      </c>
      <c r="D399" s="201" t="s">
        <v>774</v>
      </c>
      <c r="E399" t="str">
        <f t="shared" si="66"/>
        <v>0902</v>
      </c>
      <c r="F399" t="str">
        <f t="shared" si="68"/>
        <v>0004</v>
      </c>
      <c r="G399" t="str">
        <f t="shared" si="60"/>
        <v>0902-0004</v>
      </c>
      <c r="H399" t="str">
        <f t="shared" si="69"/>
        <v>Подршка удружењима и локалним заједницама</v>
      </c>
      <c r="I399"/>
    </row>
    <row r="400" spans="1:9" x14ac:dyDescent="0.2">
      <c r="A400" s="202"/>
      <c r="B400" s="202"/>
      <c r="C400" s="201" t="s">
        <v>1399</v>
      </c>
      <c r="D400" s="201" t="s">
        <v>775</v>
      </c>
      <c r="E400" t="str">
        <f t="shared" si="66"/>
        <v>0902</v>
      </c>
      <c r="F400" t="str">
        <f t="shared" si="68"/>
        <v>0005</v>
      </c>
      <c r="G400" t="str">
        <f t="shared" si="60"/>
        <v>0902-0005</v>
      </c>
      <c r="H400" t="str">
        <f t="shared" si="69"/>
        <v>Обављање делатности установа социјалне заштите </v>
      </c>
      <c r="I400"/>
    </row>
    <row r="401" spans="1:9" x14ac:dyDescent="0.2">
      <c r="A401" s="202"/>
      <c r="B401" s="202"/>
      <c r="C401" s="201" t="s">
        <v>1400</v>
      </c>
      <c r="D401" s="201" t="s">
        <v>776</v>
      </c>
      <c r="E401" t="str">
        <f t="shared" si="66"/>
        <v>0902</v>
      </c>
      <c r="F401" t="str">
        <f t="shared" si="68"/>
        <v>0006</v>
      </c>
      <c r="G401" t="str">
        <f t="shared" si="60"/>
        <v>0902-0006</v>
      </c>
      <c r="H401" t="str">
        <f t="shared" si="69"/>
        <v>Заштита положаја особа са инвалидитетом </v>
      </c>
      <c r="I401"/>
    </row>
    <row r="402" spans="1:9" x14ac:dyDescent="0.2">
      <c r="A402" s="202"/>
      <c r="B402" s="202"/>
      <c r="C402" s="201" t="s">
        <v>1429</v>
      </c>
      <c r="D402" s="201" t="s">
        <v>777</v>
      </c>
      <c r="E402" t="str">
        <f t="shared" si="66"/>
        <v>0902</v>
      </c>
      <c r="F402" t="str">
        <f t="shared" si="68"/>
        <v>0008</v>
      </c>
      <c r="G402" t="str">
        <f t="shared" ref="G402:G481" si="71">+CONCATENATE(E402,"-",F402)</f>
        <v>0902-0008</v>
      </c>
      <c r="H402" t="str">
        <f t="shared" si="69"/>
        <v>Примена међународних уговора о социјалном осигурању</v>
      </c>
      <c r="I402"/>
    </row>
    <row r="403" spans="1:9" x14ac:dyDescent="0.2">
      <c r="A403" s="202"/>
      <c r="B403" s="202"/>
      <c r="C403" s="201" t="s">
        <v>1411</v>
      </c>
      <c r="D403" s="201" t="s">
        <v>778</v>
      </c>
      <c r="E403" t="str">
        <f t="shared" si="66"/>
        <v>0902</v>
      </c>
      <c r="F403" t="str">
        <f t="shared" si="68"/>
        <v>0009</v>
      </c>
      <c r="G403" t="str">
        <f t="shared" si="71"/>
        <v>0902-0009</v>
      </c>
      <c r="H403" t="str">
        <f t="shared" si="69"/>
        <v>Сарадња са међународним институцијама у области социјалног осигурања</v>
      </c>
      <c r="I403"/>
    </row>
    <row r="404" spans="1:9" x14ac:dyDescent="0.2">
      <c r="A404" s="202"/>
      <c r="B404" s="202"/>
      <c r="C404" s="201" t="s">
        <v>1412</v>
      </c>
      <c r="D404" s="201" t="s">
        <v>686</v>
      </c>
      <c r="E404" t="str">
        <f t="shared" si="66"/>
        <v>0902</v>
      </c>
      <c r="F404" t="str">
        <f t="shared" si="68"/>
        <v>0010</v>
      </c>
      <c r="G404" t="str">
        <f t="shared" si="71"/>
        <v>0902-0010</v>
      </c>
      <c r="H404" t="str">
        <f t="shared" si="69"/>
        <v>Администрација и управљање</v>
      </c>
      <c r="I404"/>
    </row>
    <row r="405" spans="1:9" x14ac:dyDescent="0.2">
      <c r="A405" s="202"/>
      <c r="B405" s="202"/>
      <c r="C405" s="201" t="s">
        <v>1414</v>
      </c>
      <c r="D405" s="201" t="s">
        <v>1114</v>
      </c>
      <c r="E405" t="str">
        <f t="shared" si="66"/>
        <v>0902</v>
      </c>
      <c r="F405" t="str">
        <f t="shared" si="68"/>
        <v>0011</v>
      </c>
      <c r="G405" t="str">
        <f t="shared" si="71"/>
        <v>0902-0011</v>
      </c>
      <c r="H405" t="str">
        <f t="shared" si="69"/>
        <v>Енергетски угрожени купац</v>
      </c>
      <c r="I405"/>
    </row>
    <row r="406" spans="1:9" x14ac:dyDescent="0.2">
      <c r="A406" s="202"/>
      <c r="B406" s="202"/>
      <c r="C406" s="201" t="s">
        <v>1450</v>
      </c>
      <c r="D406" s="201" t="s">
        <v>1511</v>
      </c>
      <c r="E406" t="str">
        <f t="shared" si="66"/>
        <v>0902</v>
      </c>
      <c r="F406" t="str">
        <f t="shared" si="68"/>
        <v>0013</v>
      </c>
      <c r="G406" t="str">
        <f t="shared" si="71"/>
        <v>0902-0013</v>
      </c>
      <c r="H406" t="str">
        <f t="shared" si="69"/>
        <v>Подршка раду хранитеља</v>
      </c>
      <c r="I406"/>
    </row>
    <row r="407" spans="1:9" x14ac:dyDescent="0.2">
      <c r="A407" s="202"/>
      <c r="B407" s="202"/>
      <c r="C407" s="201" t="s">
        <v>1451</v>
      </c>
      <c r="D407" s="201" t="s">
        <v>1741</v>
      </c>
      <c r="E407" t="str">
        <f t="shared" si="66"/>
        <v>0902</v>
      </c>
      <c r="F407" t="str">
        <f t="shared" si="68"/>
        <v>0014</v>
      </c>
      <c r="G407" t="str">
        <f t="shared" si="71"/>
        <v>0902-0014</v>
      </c>
      <c r="H407" t="str">
        <f t="shared" si="69"/>
        <v>Подршка смештају у приватне домове</v>
      </c>
      <c r="I407"/>
    </row>
    <row r="408" spans="1:9" x14ac:dyDescent="0.2">
      <c r="A408" s="202"/>
      <c r="B408" s="202"/>
      <c r="C408" s="201" t="s">
        <v>1452</v>
      </c>
      <c r="D408" s="201" t="s">
        <v>1984</v>
      </c>
      <c r="E408" t="str">
        <f t="shared" si="66"/>
        <v>0902</v>
      </c>
      <c r="F408" t="str">
        <f t="shared" si="68"/>
        <v>0015</v>
      </c>
      <c r="G408" t="str">
        <f t="shared" si="71"/>
        <v>0902-0015</v>
      </c>
      <c r="H408" t="str">
        <f t="shared" si="69"/>
        <v>Подршка раду установа социјалне заштите</v>
      </c>
      <c r="I408"/>
    </row>
    <row r="409" spans="1:9" x14ac:dyDescent="0.2">
      <c r="A409" s="202"/>
      <c r="B409" s="202"/>
      <c r="C409" s="201" t="s">
        <v>1453</v>
      </c>
      <c r="D409" s="201" t="s">
        <v>2213</v>
      </c>
      <c r="E409" t="str">
        <f t="shared" si="66"/>
        <v>0902</v>
      </c>
      <c r="F409" t="str">
        <f t="shared" si="68"/>
        <v>0016</v>
      </c>
      <c r="G409" t="str">
        <f t="shared" si="71"/>
        <v>0902-0016</v>
      </c>
      <c r="H409" t="str">
        <f t="shared" si="69"/>
        <v>Права корисника ван мреже установа социјалне заштите</v>
      </c>
      <c r="I409"/>
    </row>
    <row r="410" spans="1:9" x14ac:dyDescent="0.2">
      <c r="A410" s="202"/>
      <c r="B410" s="202"/>
      <c r="C410" s="201" t="s">
        <v>1396</v>
      </c>
      <c r="D410" s="201" t="s">
        <v>2118</v>
      </c>
      <c r="E410" t="str">
        <f t="shared" si="66"/>
        <v>0902</v>
      </c>
      <c r="F410" t="str">
        <f t="shared" si="68"/>
        <v>4003</v>
      </c>
      <c r="G410" t="str">
        <f t="shared" si="71"/>
        <v>0902-4003</v>
      </c>
      <c r="H410" t="str">
        <f t="shared" si="69"/>
        <v xml:space="preserve">Помоћ мигрантској популацији у Србији </v>
      </c>
      <c r="I410"/>
    </row>
    <row r="411" spans="1:9" x14ac:dyDescent="0.2">
      <c r="A411" s="202"/>
      <c r="B411" s="202"/>
      <c r="C411" s="201" t="s">
        <v>1406</v>
      </c>
      <c r="D411" s="201" t="s">
        <v>2256</v>
      </c>
      <c r="E411" t="str">
        <f t="shared" ref="E411" si="72">+IF(A411&gt;0,A411,E410)</f>
        <v>0902</v>
      </c>
      <c r="F411" t="str">
        <f t="shared" ref="F411" si="73">+IF(C411&gt;0,C411,F410)</f>
        <v>4004</v>
      </c>
      <c r="G411" t="str">
        <f t="shared" ref="G411" si="74">+CONCATENATE(E411,"-",F411)</f>
        <v>0902-4004</v>
      </c>
      <c r="H411" t="str">
        <f t="shared" ref="H411" si="75">+D411</f>
        <v>Инвестиције у установе социјалне заштите</v>
      </c>
      <c r="I411"/>
    </row>
    <row r="412" spans="1:9" x14ac:dyDescent="0.2">
      <c r="A412" s="202"/>
      <c r="B412" s="202"/>
      <c r="C412" s="201" t="s">
        <v>1407</v>
      </c>
      <c r="D412" s="201" t="s">
        <v>1985</v>
      </c>
      <c r="E412" t="str">
        <f>+IF(A412&gt;0,A412,E410)</f>
        <v>0902</v>
      </c>
      <c r="F412" t="str">
        <f>+IF(C412&gt;0,C412,F410)</f>
        <v>5001</v>
      </c>
      <c r="G412" t="str">
        <f t="shared" si="71"/>
        <v>0902-5001</v>
      </c>
      <c r="H412" t="str">
        <f t="shared" si="69"/>
        <v>Израда и имплементација информационог система за подршку пословним процесима у спровођењу социјалне заштите - СОЗИС</v>
      </c>
      <c r="I412"/>
    </row>
    <row r="413" spans="1:9" x14ac:dyDescent="0.2">
      <c r="A413" s="202"/>
      <c r="B413" s="202"/>
      <c r="C413" s="201" t="s">
        <v>1408</v>
      </c>
      <c r="D413" s="201" t="s">
        <v>1960</v>
      </c>
      <c r="E413" t="str">
        <f t="shared" ref="E413:E476" si="76">+IF(A413&gt;0,A413,E412)</f>
        <v>0902</v>
      </c>
      <c r="F413" t="str">
        <f t="shared" si="68"/>
        <v>5002</v>
      </c>
      <c r="G413" t="str">
        <f t="shared" si="71"/>
        <v>0902-5002</v>
      </c>
      <c r="H413" t="str">
        <f t="shared" si="69"/>
        <v>Регистар Социјална карта</v>
      </c>
      <c r="I413"/>
    </row>
    <row r="414" spans="1:9" x14ac:dyDescent="0.2">
      <c r="A414" s="202"/>
      <c r="B414" s="202"/>
      <c r="C414" s="201" t="s">
        <v>1512</v>
      </c>
      <c r="D414" s="201" t="s">
        <v>1513</v>
      </c>
      <c r="E414" t="str">
        <f t="shared" si="76"/>
        <v>0902</v>
      </c>
      <c r="F414" t="str">
        <f t="shared" si="68"/>
        <v>7045</v>
      </c>
      <c r="G414" t="str">
        <f t="shared" si="71"/>
        <v>0902-7045</v>
      </c>
      <c r="H414" t="str">
        <f t="shared" si="69"/>
        <v>ИПА 2013 - Друштвени развој 2</v>
      </c>
      <c r="I414"/>
    </row>
    <row r="415" spans="1:9" x14ac:dyDescent="0.2">
      <c r="A415" s="202"/>
      <c r="B415" s="202"/>
      <c r="C415" s="201" t="s">
        <v>1988</v>
      </c>
      <c r="D415" s="201" t="s">
        <v>1989</v>
      </c>
      <c r="E415" t="str">
        <f t="shared" si="76"/>
        <v>0902</v>
      </c>
      <c r="F415" t="str">
        <f t="shared" si="68"/>
        <v>7085</v>
      </c>
      <c r="G415" t="str">
        <f t="shared" si="71"/>
        <v>0902-7085</v>
      </c>
      <c r="H415" t="str">
        <f t="shared" si="69"/>
        <v>ИПА 2020 - Модернизација система социјалне заштите</v>
      </c>
      <c r="I415"/>
    </row>
    <row r="416" spans="1:9" x14ac:dyDescent="0.2">
      <c r="A416" s="201" t="s">
        <v>1322</v>
      </c>
      <c r="B416" s="201" t="s">
        <v>637</v>
      </c>
      <c r="C416" s="201" t="s">
        <v>1390</v>
      </c>
      <c r="D416" s="201" t="s">
        <v>1514</v>
      </c>
      <c r="E416" t="str">
        <f t="shared" si="76"/>
        <v>0903</v>
      </c>
      <c r="F416" t="str">
        <f t="shared" si="68"/>
        <v>0001</v>
      </c>
      <c r="G416" t="str">
        <f t="shared" si="71"/>
        <v>0903-0001</v>
      </c>
      <c r="H416" t="str">
        <f t="shared" si="69"/>
        <v>Права корисника из области заштите породице и деце</v>
      </c>
      <c r="I416"/>
    </row>
    <row r="417" spans="1:9" x14ac:dyDescent="0.2">
      <c r="A417" s="202"/>
      <c r="B417" s="202"/>
      <c r="C417" s="201" t="s">
        <v>1394</v>
      </c>
      <c r="D417" s="201" t="s">
        <v>686</v>
      </c>
      <c r="E417" t="str">
        <f t="shared" si="76"/>
        <v>0903</v>
      </c>
      <c r="F417" t="str">
        <f t="shared" si="68"/>
        <v>0004</v>
      </c>
      <c r="G417" t="str">
        <f t="shared" si="71"/>
        <v>0903-0004</v>
      </c>
      <c r="H417" t="str">
        <f t="shared" si="69"/>
        <v>Администрација и управљање</v>
      </c>
      <c r="I417"/>
    </row>
    <row r="418" spans="1:9" x14ac:dyDescent="0.2">
      <c r="A418" s="202"/>
      <c r="B418" s="202"/>
      <c r="C418" s="201" t="s">
        <v>1400</v>
      </c>
      <c r="D418" s="201" t="s">
        <v>2214</v>
      </c>
      <c r="E418" t="str">
        <f t="shared" si="76"/>
        <v>0903</v>
      </c>
      <c r="F418" t="str">
        <f t="shared" si="68"/>
        <v>0006</v>
      </c>
      <c r="G418" t="str">
        <f t="shared" si="71"/>
        <v>0903-0006</v>
      </c>
      <c r="H418" t="str">
        <f t="shared" si="69"/>
        <v>Подршка породици и деци</v>
      </c>
      <c r="I418"/>
    </row>
    <row r="419" spans="1:9" x14ac:dyDescent="0.2">
      <c r="A419" s="202"/>
      <c r="B419" s="202"/>
      <c r="C419" s="201" t="s">
        <v>1405</v>
      </c>
      <c r="D419" s="201" t="s">
        <v>2215</v>
      </c>
      <c r="E419" t="str">
        <f t="shared" si="76"/>
        <v>0903</v>
      </c>
      <c r="F419" t="str">
        <f t="shared" si="68"/>
        <v>0007</v>
      </c>
      <c r="G419" t="str">
        <f t="shared" si="71"/>
        <v>0903-0007</v>
      </c>
      <c r="H419" t="str">
        <f t="shared" si="69"/>
        <v>Координација и спровођење политике у области демографије</v>
      </c>
      <c r="I419"/>
    </row>
    <row r="420" spans="1:9" x14ac:dyDescent="0.2">
      <c r="A420" s="202"/>
      <c r="B420" s="202"/>
      <c r="C420" s="201" t="s">
        <v>1429</v>
      </c>
      <c r="D420" s="201" t="s">
        <v>2216</v>
      </c>
      <c r="E420" t="str">
        <f t="shared" si="76"/>
        <v>0903</v>
      </c>
      <c r="F420" t="str">
        <f t="shared" si="68"/>
        <v>0008</v>
      </c>
      <c r="G420" t="str">
        <f t="shared" si="71"/>
        <v>0903-0008</v>
      </c>
      <c r="H420" t="str">
        <f t="shared" si="69"/>
        <v>Кординација и спровођење популационе политике</v>
      </c>
      <c r="I420"/>
    </row>
    <row r="421" spans="1:9" x14ac:dyDescent="0.2">
      <c r="A421" s="202"/>
      <c r="B421" s="202"/>
      <c r="C421" s="201" t="s">
        <v>1411</v>
      </c>
      <c r="D421" s="201" t="s">
        <v>780</v>
      </c>
      <c r="E421" t="str">
        <f t="shared" si="76"/>
        <v>0903</v>
      </c>
      <c r="F421" t="str">
        <f t="shared" si="68"/>
        <v>0009</v>
      </c>
      <c r="G421" t="str">
        <f t="shared" si="71"/>
        <v>0903-0009</v>
      </c>
      <c r="H421" t="str">
        <f t="shared" si="69"/>
        <v>Подршка удружењима у области заштите породице и деце</v>
      </c>
      <c r="I421"/>
    </row>
    <row r="422" spans="1:9" x14ac:dyDescent="0.2">
      <c r="A422" s="201" t="s">
        <v>1323</v>
      </c>
      <c r="B422" s="201" t="s">
        <v>638</v>
      </c>
      <c r="C422" s="201" t="s">
        <v>1390</v>
      </c>
      <c r="D422" s="201" t="s">
        <v>1132</v>
      </c>
      <c r="E422" t="str">
        <f t="shared" si="76"/>
        <v>0904</v>
      </c>
      <c r="F422" t="str">
        <f t="shared" si="68"/>
        <v>0001</v>
      </c>
      <c r="G422" t="str">
        <f t="shared" si="71"/>
        <v>0904-0001</v>
      </c>
      <c r="H422" t="str">
        <f t="shared" si="69"/>
        <v>Права корисника борачко-инвалидске заштите</v>
      </c>
      <c r="I422"/>
    </row>
    <row r="423" spans="1:9" x14ac:dyDescent="0.2">
      <c r="A423" s="202"/>
      <c r="B423" s="202"/>
      <c r="C423" s="201" t="s">
        <v>1392</v>
      </c>
      <c r="D423" s="201" t="s">
        <v>781</v>
      </c>
      <c r="E423" t="str">
        <f t="shared" si="76"/>
        <v>0904</v>
      </c>
      <c r="F423" t="str">
        <f t="shared" si="68"/>
        <v>0002</v>
      </c>
      <c r="G423" t="str">
        <f t="shared" si="71"/>
        <v>0904-0002</v>
      </c>
      <c r="H423" t="str">
        <f t="shared" si="69"/>
        <v>Очување традиција ослободилачких ратова Србије</v>
      </c>
      <c r="I423"/>
    </row>
    <row r="424" spans="1:9" x14ac:dyDescent="0.2">
      <c r="A424" s="202"/>
      <c r="B424" s="202"/>
      <c r="C424" s="201" t="s">
        <v>1393</v>
      </c>
      <c r="D424" s="201" t="s">
        <v>782</v>
      </c>
      <c r="E424" t="str">
        <f t="shared" si="76"/>
        <v>0904</v>
      </c>
      <c r="F424" t="str">
        <f t="shared" si="68"/>
        <v>0003</v>
      </c>
      <c r="G424" t="str">
        <f t="shared" si="71"/>
        <v>0904-0003</v>
      </c>
      <c r="H424" t="str">
        <f t="shared" si="69"/>
        <v>Подршка удружењима у области борачко-инвалидске заштите</v>
      </c>
      <c r="I424"/>
    </row>
    <row r="425" spans="1:9" x14ac:dyDescent="0.2">
      <c r="A425" s="201" t="s">
        <v>1324</v>
      </c>
      <c r="B425" s="201" t="s">
        <v>639</v>
      </c>
      <c r="C425" s="201" t="s">
        <v>1392</v>
      </c>
      <c r="D425" s="201" t="s">
        <v>2119</v>
      </c>
      <c r="E425" t="str">
        <f t="shared" si="76"/>
        <v>1001</v>
      </c>
      <c r="F425" t="str">
        <f t="shared" si="68"/>
        <v>0002</v>
      </c>
      <c r="G425" t="str">
        <f t="shared" si="71"/>
        <v>1001-0002</v>
      </c>
      <c r="H425" t="str">
        <f t="shared" si="69"/>
        <v>Права националних мањина на самоуправу</v>
      </c>
      <c r="I425"/>
    </row>
    <row r="426" spans="1:9" x14ac:dyDescent="0.2">
      <c r="A426" s="202"/>
      <c r="B426" s="202"/>
      <c r="C426" s="201" t="s">
        <v>1393</v>
      </c>
      <c r="D426" s="201" t="s">
        <v>783</v>
      </c>
      <c r="E426" t="str">
        <f t="shared" si="76"/>
        <v>1001</v>
      </c>
      <c r="F426" t="str">
        <f t="shared" si="68"/>
        <v>0003</v>
      </c>
      <c r="G426" t="str">
        <f t="shared" si="71"/>
        <v>1001-0003</v>
      </c>
      <c r="H426" t="str">
        <f t="shared" si="69"/>
        <v>Заштита права у поступцима пред  домаћим судовима</v>
      </c>
      <c r="I426"/>
    </row>
    <row r="427" spans="1:9" x14ac:dyDescent="0.2">
      <c r="A427" s="202"/>
      <c r="B427" s="202"/>
      <c r="C427" s="201" t="s">
        <v>1394</v>
      </c>
      <c r="D427" s="201" t="s">
        <v>784</v>
      </c>
      <c r="E427" t="str">
        <f t="shared" si="76"/>
        <v>1001</v>
      </c>
      <c r="F427" t="str">
        <f t="shared" si="68"/>
        <v>0004</v>
      </c>
      <c r="G427" t="str">
        <f t="shared" si="71"/>
        <v>1001-0004</v>
      </c>
      <c r="H427" t="str">
        <f t="shared" si="69"/>
        <v>Заштита људских и мањинских права пред страним судовима</v>
      </c>
    </row>
    <row r="428" spans="1:9" x14ac:dyDescent="0.2">
      <c r="A428" s="202"/>
      <c r="B428" s="202"/>
      <c r="C428" s="201" t="s">
        <v>1399</v>
      </c>
      <c r="D428" s="201" t="s">
        <v>785</v>
      </c>
      <c r="E428" t="str">
        <f t="shared" si="76"/>
        <v>1001</v>
      </c>
      <c r="F428" t="str">
        <f t="shared" si="68"/>
        <v>0005</v>
      </c>
      <c r="G428" t="str">
        <f t="shared" si="71"/>
        <v>1001-0005</v>
      </c>
      <c r="H428" t="str">
        <f t="shared" si="69"/>
        <v>Стварање услова за политику једнаких могућности</v>
      </c>
    </row>
    <row r="429" spans="1:9" x14ac:dyDescent="0.2">
      <c r="A429" s="202"/>
      <c r="B429" s="202"/>
      <c r="C429" s="201" t="s">
        <v>1405</v>
      </c>
      <c r="D429" s="201" t="s">
        <v>786</v>
      </c>
      <c r="E429" t="str">
        <f t="shared" si="76"/>
        <v>1001</v>
      </c>
      <c r="F429" t="str">
        <f t="shared" si="68"/>
        <v>0007</v>
      </c>
      <c r="G429" t="str">
        <f t="shared" si="71"/>
        <v>1001-0007</v>
      </c>
      <c r="H429" t="str">
        <f t="shared" si="69"/>
        <v>Унапређење положаја националних мањина</v>
      </c>
    </row>
    <row r="430" spans="1:9" x14ac:dyDescent="0.2">
      <c r="A430" s="202"/>
      <c r="B430" s="202"/>
      <c r="C430" s="201" t="s">
        <v>1429</v>
      </c>
      <c r="D430" s="201" t="s">
        <v>686</v>
      </c>
      <c r="E430" t="str">
        <f t="shared" si="76"/>
        <v>1001</v>
      </c>
      <c r="F430" t="str">
        <f t="shared" si="68"/>
        <v>0008</v>
      </c>
      <c r="G430" t="str">
        <f t="shared" si="71"/>
        <v>1001-0008</v>
      </c>
      <c r="H430" t="str">
        <f t="shared" si="69"/>
        <v>Администрација и управљање</v>
      </c>
    </row>
    <row r="431" spans="1:9" x14ac:dyDescent="0.2">
      <c r="A431" s="202"/>
      <c r="B431" s="202"/>
      <c r="C431" s="201" t="s">
        <v>1411</v>
      </c>
      <c r="D431" s="201" t="s">
        <v>787</v>
      </c>
      <c r="E431" t="str">
        <f t="shared" si="76"/>
        <v>1001</v>
      </c>
      <c r="F431" t="str">
        <f t="shared" si="68"/>
        <v>0009</v>
      </c>
      <c r="G431" t="str">
        <f t="shared" ref="G431" si="77">+CONCATENATE(E431,"-",F431)</f>
        <v>1001-0009</v>
      </c>
      <c r="H431" t="str">
        <f t="shared" si="69"/>
        <v>Контрола законитости поступања органа јавне управе</v>
      </c>
    </row>
    <row r="432" spans="1:9" x14ac:dyDescent="0.2">
      <c r="A432" s="202"/>
      <c r="B432" s="202"/>
      <c r="C432" s="201" t="s">
        <v>1412</v>
      </c>
      <c r="D432" s="201" t="s">
        <v>788</v>
      </c>
      <c r="E432" t="str">
        <f t="shared" si="76"/>
        <v>1001</v>
      </c>
      <c r="F432" t="str">
        <f t="shared" si="68"/>
        <v>0010</v>
      </c>
      <c r="G432" t="str">
        <f t="shared" si="71"/>
        <v>1001-0010</v>
      </c>
      <c r="H432" t="str">
        <f t="shared" si="69"/>
        <v>Спровођење Опционог протокола уз Конвенцију против тортуре и других сурових, нељудских или понижавајућих казни или поступака (НПМ)</v>
      </c>
    </row>
    <row r="433" spans="1:11" x14ac:dyDescent="0.2">
      <c r="A433" s="202"/>
      <c r="B433" s="202"/>
      <c r="C433" s="201" t="s">
        <v>1414</v>
      </c>
      <c r="D433" s="201" t="s">
        <v>789</v>
      </c>
      <c r="E433" t="str">
        <f t="shared" si="76"/>
        <v>1001</v>
      </c>
      <c r="F433" t="str">
        <f t="shared" si="68"/>
        <v>0011</v>
      </c>
      <c r="G433" t="str">
        <f t="shared" si="71"/>
        <v>1001-0011</v>
      </c>
      <c r="H433" t="str">
        <f t="shared" si="69"/>
        <v>Доступност информација од јавног значаја и заштита података о личности</v>
      </c>
    </row>
    <row r="434" spans="1:11" x14ac:dyDescent="0.2">
      <c r="A434" s="202"/>
      <c r="B434" s="202"/>
      <c r="C434" s="201" t="s">
        <v>1420</v>
      </c>
      <c r="D434" s="201" t="s">
        <v>790</v>
      </c>
      <c r="E434" t="str">
        <f t="shared" si="76"/>
        <v>1001</v>
      </c>
      <c r="F434" t="str">
        <f t="shared" si="68"/>
        <v>0012</v>
      </c>
      <c r="G434" t="str">
        <f t="shared" si="71"/>
        <v>1001-0012</v>
      </c>
      <c r="H434" t="str">
        <f t="shared" si="69"/>
        <v>Делотворно сузбијање и заштита од дискриминације</v>
      </c>
    </row>
    <row r="435" spans="1:11" x14ac:dyDescent="0.2">
      <c r="A435" s="202"/>
      <c r="B435" s="202"/>
      <c r="C435" s="201" t="s">
        <v>1450</v>
      </c>
      <c r="D435" s="201" t="s">
        <v>791</v>
      </c>
      <c r="E435" t="str">
        <f t="shared" si="76"/>
        <v>1001</v>
      </c>
      <c r="F435" t="str">
        <f t="shared" si="68"/>
        <v>0013</v>
      </c>
      <c r="G435" t="str">
        <f t="shared" si="71"/>
        <v>1001-0013</v>
      </c>
      <c r="H435" t="str">
        <f t="shared" si="69"/>
        <v>Подршка присилним мигрантима и унапређење система управљања миграцијама</v>
      </c>
    </row>
    <row r="436" spans="1:11" x14ac:dyDescent="0.2">
      <c r="A436" s="202"/>
      <c r="B436" s="202"/>
      <c r="C436" s="201" t="s">
        <v>1451</v>
      </c>
      <c r="D436" s="201" t="s">
        <v>792</v>
      </c>
      <c r="E436" t="str">
        <f t="shared" si="76"/>
        <v>1001</v>
      </c>
      <c r="F436" t="str">
        <f t="shared" si="68"/>
        <v>0014</v>
      </c>
      <c r="G436" t="str">
        <f t="shared" si="71"/>
        <v>1001-0014</v>
      </c>
      <c r="H436" t="str">
        <f t="shared" si="69"/>
        <v>Рад Комисије за нестала лица</v>
      </c>
    </row>
    <row r="437" spans="1:11" x14ac:dyDescent="0.2">
      <c r="A437" s="202"/>
      <c r="B437" s="202"/>
      <c r="C437" s="201" t="s">
        <v>1454</v>
      </c>
      <c r="D437" s="201" t="s">
        <v>1917</v>
      </c>
      <c r="E437" t="str">
        <f t="shared" si="76"/>
        <v>1001</v>
      </c>
      <c r="F437" t="str">
        <f t="shared" si="68"/>
        <v>0017</v>
      </c>
      <c r="G437" t="str">
        <f t="shared" si="71"/>
        <v>1001-0017</v>
      </c>
      <c r="H437" t="str">
        <f t="shared" si="69"/>
        <v>Бесплатна правна помоћ</v>
      </c>
    </row>
    <row r="438" spans="1:11" x14ac:dyDescent="0.2">
      <c r="A438" s="202"/>
      <c r="B438" s="202"/>
      <c r="C438" s="201" t="s">
        <v>1455</v>
      </c>
      <c r="D438" s="201" t="s">
        <v>1827</v>
      </c>
      <c r="E438" t="str">
        <f t="shared" si="76"/>
        <v>1001</v>
      </c>
      <c r="F438" t="str">
        <f t="shared" si="68"/>
        <v>0018</v>
      </c>
      <c r="G438" t="str">
        <f t="shared" si="71"/>
        <v>1001-0018</v>
      </c>
      <c r="H438" t="str">
        <f t="shared" si="69"/>
        <v>Регионални стамбени програм</v>
      </c>
      <c r="K438" s="181"/>
    </row>
    <row r="439" spans="1:11" x14ac:dyDescent="0.2">
      <c r="A439" s="202"/>
      <c r="B439" s="202"/>
      <c r="C439" s="201" t="s">
        <v>1476</v>
      </c>
      <c r="D439" s="201" t="s">
        <v>784</v>
      </c>
      <c r="E439" t="str">
        <f t="shared" si="76"/>
        <v>1001</v>
      </c>
      <c r="F439" t="str">
        <f t="shared" si="68"/>
        <v>0039</v>
      </c>
      <c r="G439" t="str">
        <f t="shared" si="71"/>
        <v>1001-0039</v>
      </c>
      <c r="H439" t="str">
        <f t="shared" si="69"/>
        <v>Заштита људских и мањинских права пред страним судовима</v>
      </c>
      <c r="I439" s="181"/>
      <c r="K439" s="182"/>
    </row>
    <row r="440" spans="1:11" x14ac:dyDescent="0.2">
      <c r="A440" s="202"/>
      <c r="B440" s="202"/>
      <c r="C440" s="201" t="s">
        <v>1396</v>
      </c>
      <c r="D440" s="201" t="s">
        <v>2217</v>
      </c>
      <c r="E440" t="str">
        <f t="shared" si="76"/>
        <v>1001</v>
      </c>
      <c r="F440" t="str">
        <f t="shared" si="68"/>
        <v>4003</v>
      </c>
      <c r="G440" t="str">
        <f t="shared" si="71"/>
        <v>1001-4003</v>
      </c>
      <c r="H440" t="str">
        <f t="shared" si="69"/>
        <v>Симулација суђења MOOT COURT</v>
      </c>
      <c r="K440" s="182"/>
    </row>
    <row r="441" spans="1:11" x14ac:dyDescent="0.2">
      <c r="A441" s="202"/>
      <c r="B441" s="202"/>
      <c r="C441" s="201" t="s">
        <v>1401</v>
      </c>
      <c r="D441" s="201" t="s">
        <v>1137</v>
      </c>
      <c r="E441" t="str">
        <f t="shared" si="76"/>
        <v>1001</v>
      </c>
      <c r="F441" t="str">
        <f t="shared" si="68"/>
        <v>4005</v>
      </c>
      <c r="G441" t="str">
        <f t="shared" si="71"/>
        <v>1001-4005</v>
      </c>
      <c r="H441" t="str">
        <f t="shared" si="69"/>
        <v>Равноправно до циља</v>
      </c>
    </row>
    <row r="442" spans="1:11" x14ac:dyDescent="0.2">
      <c r="A442" s="202"/>
      <c r="B442" s="202"/>
      <c r="C442" s="201" t="s">
        <v>1422</v>
      </c>
      <c r="D442" s="201" t="s">
        <v>1515</v>
      </c>
      <c r="E442" t="str">
        <f t="shared" si="76"/>
        <v>1001</v>
      </c>
      <c r="F442" t="str">
        <f t="shared" si="68"/>
        <v>4006</v>
      </c>
      <c r="G442" t="str">
        <f t="shared" si="71"/>
        <v>1001-4006</v>
      </c>
      <c r="H442" t="str">
        <f t="shared" si="69"/>
        <v>Не цени књигу по корицама – Жива библиотека у Србији</v>
      </c>
    </row>
    <row r="443" spans="1:11" x14ac:dyDescent="0.2">
      <c r="A443" s="202"/>
      <c r="B443" s="202"/>
      <c r="C443" s="201" t="s">
        <v>1425</v>
      </c>
      <c r="D443" s="201" t="s">
        <v>1918</v>
      </c>
      <c r="E443" t="str">
        <f t="shared" si="76"/>
        <v>1001</v>
      </c>
      <c r="F443" t="str">
        <f t="shared" si="68"/>
        <v>4009</v>
      </c>
      <c r="G443" t="str">
        <f t="shared" si="71"/>
        <v>1001-4009</v>
      </c>
      <c r="H443" t="str">
        <f t="shared" si="69"/>
        <v>Панел младих</v>
      </c>
    </row>
    <row r="444" spans="1:11" x14ac:dyDescent="0.2">
      <c r="A444" s="202"/>
      <c r="B444" s="202"/>
      <c r="C444" s="201" t="s">
        <v>1444</v>
      </c>
      <c r="D444" s="201" t="s">
        <v>2218</v>
      </c>
      <c r="E444" t="str">
        <f t="shared" si="76"/>
        <v>1001</v>
      </c>
      <c r="F444" t="str">
        <f t="shared" si="68"/>
        <v>4013</v>
      </c>
      <c r="G444" t="str">
        <f t="shared" si="71"/>
        <v>1001-4013</v>
      </c>
      <c r="H444" t="str">
        <f t="shared" si="69"/>
        <v>Мост разумевања</v>
      </c>
    </row>
    <row r="445" spans="1:11" x14ac:dyDescent="0.2">
      <c r="A445" s="202"/>
      <c r="B445" s="202"/>
      <c r="C445" s="201" t="s">
        <v>1562</v>
      </c>
      <c r="D445" s="201" t="s">
        <v>2219</v>
      </c>
      <c r="E445" t="str">
        <f t="shared" si="76"/>
        <v>1001</v>
      </c>
      <c r="F445" t="str">
        <f t="shared" si="68"/>
        <v>4014</v>
      </c>
      <c r="G445" t="str">
        <f t="shared" si="71"/>
        <v>1001-4014</v>
      </c>
      <c r="H445" t="str">
        <f t="shared" si="69"/>
        <v>Видљивост унапређује равноправност</v>
      </c>
      <c r="I445"/>
    </row>
    <row r="446" spans="1:11" x14ac:dyDescent="0.2">
      <c r="A446" s="202"/>
      <c r="B446" s="202"/>
      <c r="C446" s="201" t="s">
        <v>2120</v>
      </c>
      <c r="D446" s="201" t="s">
        <v>2121</v>
      </c>
      <c r="E446" t="str">
        <f t="shared" si="76"/>
        <v>1001</v>
      </c>
      <c r="F446" t="str">
        <f t="shared" si="68"/>
        <v>7066</v>
      </c>
      <c r="G446" t="str">
        <f t="shared" si="71"/>
        <v>1001-7066</v>
      </c>
      <c r="H446" t="str">
        <f t="shared" si="69"/>
        <v>Парламентарни и локални избори</v>
      </c>
      <c r="I446"/>
    </row>
    <row r="447" spans="1:11" x14ac:dyDescent="0.2">
      <c r="A447" s="201" t="s">
        <v>1325</v>
      </c>
      <c r="B447" s="201" t="s">
        <v>640</v>
      </c>
      <c r="C447" s="201" t="s">
        <v>1390</v>
      </c>
      <c r="D447" s="201" t="s">
        <v>1518</v>
      </c>
      <c r="E447" t="str">
        <f t="shared" si="76"/>
        <v>1002</v>
      </c>
      <c r="F447" t="str">
        <f t="shared" si="68"/>
        <v>0001</v>
      </c>
      <c r="G447" t="str">
        <f t="shared" si="71"/>
        <v>1002-0001</v>
      </c>
      <c r="H447" t="str">
        <f t="shared" si="69"/>
        <v>Подстицајно окружење за развој цивилног друштва</v>
      </c>
      <c r="I447"/>
    </row>
    <row r="448" spans="1:11" x14ac:dyDescent="0.2">
      <c r="A448" s="202"/>
      <c r="B448" s="202"/>
      <c r="C448" s="201" t="s">
        <v>1415</v>
      </c>
      <c r="D448" s="201" t="s">
        <v>771</v>
      </c>
      <c r="E448" t="str">
        <f t="shared" si="76"/>
        <v>1002</v>
      </c>
      <c r="F448" t="str">
        <f t="shared" si="68"/>
        <v>7010</v>
      </c>
      <c r="G448" t="str">
        <f t="shared" si="71"/>
        <v>1002-7010</v>
      </c>
      <c r="H448" t="str">
        <f t="shared" si="69"/>
        <v>ИПА Подршка за учешће у програмима ЕУ</v>
      </c>
      <c r="I448"/>
    </row>
    <row r="449" spans="1:9" x14ac:dyDescent="0.2">
      <c r="A449" s="201" t="s">
        <v>1326</v>
      </c>
      <c r="B449" s="201" t="s">
        <v>1327</v>
      </c>
      <c r="C449" s="201" t="s">
        <v>1390</v>
      </c>
      <c r="D449" s="201" t="s">
        <v>1519</v>
      </c>
      <c r="E449" t="str">
        <f t="shared" si="76"/>
        <v>1003</v>
      </c>
      <c r="F449" t="str">
        <f t="shared" si="68"/>
        <v>0001</v>
      </c>
      <c r="G449" t="str">
        <f t="shared" si="71"/>
        <v>1003-0001</v>
      </c>
      <c r="H449" t="str">
        <f t="shared" si="69"/>
        <v>Отклањање последица одузимања имовине жртвама холокауста који немају живих законских наследника</v>
      </c>
      <c r="I449"/>
    </row>
    <row r="450" spans="1:9" x14ac:dyDescent="0.2">
      <c r="A450" s="202"/>
      <c r="B450" s="202"/>
      <c r="C450" s="201" t="s">
        <v>1392</v>
      </c>
      <c r="D450" s="201" t="s">
        <v>1520</v>
      </c>
      <c r="E450" t="str">
        <f t="shared" si="76"/>
        <v>1003</v>
      </c>
      <c r="F450" t="str">
        <f t="shared" si="68"/>
        <v>0002</v>
      </c>
      <c r="G450" t="str">
        <f t="shared" si="71"/>
        <v>1003-0002</v>
      </c>
      <c r="H450" t="str">
        <f t="shared" si="69"/>
        <v>Враћање одузете имовине и обештећење за одузету имовину</v>
      </c>
      <c r="I450"/>
    </row>
    <row r="451" spans="1:9" x14ac:dyDescent="0.2">
      <c r="A451" s="202"/>
      <c r="B451" s="202"/>
      <c r="C451" s="201" t="s">
        <v>1393</v>
      </c>
      <c r="D451" s="201" t="s">
        <v>1521</v>
      </c>
      <c r="E451" t="str">
        <f t="shared" si="76"/>
        <v>1003</v>
      </c>
      <c r="F451" t="str">
        <f t="shared" si="68"/>
        <v>0003</v>
      </c>
      <c r="G451" t="str">
        <f t="shared" si="71"/>
        <v>1003-0003</v>
      </c>
      <c r="H451" t="str">
        <f t="shared" si="69"/>
        <v>Подршка раду Агенције за реституцију</v>
      </c>
      <c r="I451"/>
    </row>
    <row r="452" spans="1:9" x14ac:dyDescent="0.2">
      <c r="A452" s="201" t="s">
        <v>1328</v>
      </c>
      <c r="B452" s="201" t="s">
        <v>641</v>
      </c>
      <c r="C452" s="201" t="s">
        <v>1390</v>
      </c>
      <c r="D452" s="201" t="s">
        <v>793</v>
      </c>
      <c r="E452" t="str">
        <f t="shared" si="76"/>
        <v>1101</v>
      </c>
      <c r="F452" t="str">
        <f t="shared" si="68"/>
        <v>0001</v>
      </c>
      <c r="G452" t="str">
        <f t="shared" si="71"/>
        <v>1101-0001</v>
      </c>
      <c r="H452" t="str">
        <f t="shared" si="69"/>
        <v>Подршка изради просторних и урбанистичких планова</v>
      </c>
      <c r="I452"/>
    </row>
    <row r="453" spans="1:9" x14ac:dyDescent="0.2">
      <c r="A453" s="202"/>
      <c r="B453" s="202"/>
      <c r="C453" s="201" t="s">
        <v>1392</v>
      </c>
      <c r="D453" s="201" t="s">
        <v>794</v>
      </c>
      <c r="E453" t="str">
        <f t="shared" si="76"/>
        <v>1101</v>
      </c>
      <c r="F453" t="str">
        <f t="shared" si="68"/>
        <v>0002</v>
      </c>
      <c r="G453" t="str">
        <f t="shared" si="71"/>
        <v>1101-0002</v>
      </c>
      <c r="H453" t="str">
        <f t="shared" si="69"/>
        <v>Издавање дозвола и других управних и вануправних аката</v>
      </c>
      <c r="I453"/>
    </row>
    <row r="454" spans="1:9" x14ac:dyDescent="0.2">
      <c r="A454" s="202"/>
      <c r="B454" s="202"/>
      <c r="C454" s="201" t="s">
        <v>1393</v>
      </c>
      <c r="D454" s="201" t="s">
        <v>1522</v>
      </c>
      <c r="E454" t="str">
        <f t="shared" si="76"/>
        <v>1101</v>
      </c>
      <c r="F454" t="str">
        <f t="shared" si="68"/>
        <v>0003</v>
      </c>
      <c r="G454" t="str">
        <f t="shared" ref="G454" si="78">+CONCATENATE(E454,"-",F454)</f>
        <v>1101-0003</v>
      </c>
      <c r="H454" t="str">
        <f t="shared" si="69"/>
        <v>Припрема и спровођење мера стамбене и архитектонске политике и унапређење комуналних делатности, енергетске ефикасности и грађевинских производа</v>
      </c>
      <c r="I454"/>
    </row>
    <row r="455" spans="1:9" x14ac:dyDescent="0.2">
      <c r="A455" s="202"/>
      <c r="B455" s="202"/>
      <c r="C455" s="201" t="s">
        <v>1394</v>
      </c>
      <c r="D455" s="201" t="s">
        <v>1523</v>
      </c>
      <c r="E455" t="str">
        <f t="shared" si="76"/>
        <v>1101</v>
      </c>
      <c r="F455" t="str">
        <f t="shared" si="68"/>
        <v>0004</v>
      </c>
      <c r="G455" t="str">
        <f t="shared" si="71"/>
        <v>1101-0004</v>
      </c>
      <c r="H455" t="str">
        <f t="shared" si="69"/>
        <v>Послови спровођења обједињене процедуре и озакоњење</v>
      </c>
      <c r="I455"/>
    </row>
    <row r="456" spans="1:9" x14ac:dyDescent="0.2">
      <c r="A456" s="202"/>
      <c r="B456" s="202"/>
      <c r="C456" s="201" t="s">
        <v>1399</v>
      </c>
      <c r="D456" s="201" t="s">
        <v>795</v>
      </c>
      <c r="E456" t="str">
        <f t="shared" si="76"/>
        <v>1101</v>
      </c>
      <c r="F456" t="str">
        <f t="shared" si="68"/>
        <v>0005</v>
      </c>
      <c r="G456" t="str">
        <f t="shared" si="71"/>
        <v>1101-0005</v>
      </c>
      <c r="H456" t="str">
        <f t="shared" si="69"/>
        <v>Регулаторне делатности, уређење грађевинског земљишта и легализација</v>
      </c>
      <c r="I456"/>
    </row>
    <row r="457" spans="1:9" x14ac:dyDescent="0.2">
      <c r="A457" s="202"/>
      <c r="B457" s="202"/>
      <c r="C457" s="201" t="s">
        <v>1396</v>
      </c>
      <c r="D457" s="201" t="s">
        <v>1524</v>
      </c>
      <c r="E457" t="str">
        <f t="shared" si="76"/>
        <v>1101</v>
      </c>
      <c r="F457" t="str">
        <f t="shared" si="68"/>
        <v>4003</v>
      </c>
      <c r="G457" t="str">
        <f t="shared" si="71"/>
        <v>1101-4003</v>
      </c>
      <c r="H457" t="str">
        <f t="shared" si="69"/>
        <v>Пројекат урбане обнове стамбеног блока у Краљеву, оштећеног земљотресом</v>
      </c>
      <c r="I457"/>
    </row>
    <row r="458" spans="1:9" x14ac:dyDescent="0.2">
      <c r="A458" s="202"/>
      <c r="B458" s="202"/>
      <c r="C458" s="201" t="s">
        <v>1406</v>
      </c>
      <c r="D458" s="201" t="s">
        <v>1919</v>
      </c>
      <c r="E458" t="str">
        <f t="shared" si="76"/>
        <v>1101</v>
      </c>
      <c r="F458" t="str">
        <f t="shared" ref="F458:F521" si="79">+IF(C458&gt;0,C458,F457)</f>
        <v>4004</v>
      </c>
      <c r="G458" t="str">
        <f t="shared" ref="G458" si="80">+CONCATENATE(E458,"-",F458)</f>
        <v>1101-4004</v>
      </c>
      <c r="H458" t="str">
        <f t="shared" ref="H458:H521" si="81">+D458</f>
        <v>Стратегија и урбани развој</v>
      </c>
      <c r="I458"/>
    </row>
    <row r="459" spans="1:9" x14ac:dyDescent="0.2">
      <c r="A459" s="201" t="s">
        <v>1329</v>
      </c>
      <c r="B459" s="201" t="s">
        <v>642</v>
      </c>
      <c r="C459" s="201" t="s">
        <v>1390</v>
      </c>
      <c r="D459" s="201" t="s">
        <v>796</v>
      </c>
      <c r="E459" t="str">
        <f t="shared" si="76"/>
        <v>1102</v>
      </c>
      <c r="F459" t="str">
        <f t="shared" si="79"/>
        <v>0001</v>
      </c>
      <c r="G459" t="str">
        <f t="shared" ref="G459" si="82">+CONCATENATE(E459,"-",F459)</f>
        <v>1102-0001</v>
      </c>
      <c r="H459" t="str">
        <f t="shared" si="81"/>
        <v>Управљање непокретностима и водовима</v>
      </c>
      <c r="I459"/>
    </row>
    <row r="460" spans="1:9" x14ac:dyDescent="0.2">
      <c r="A460" s="202"/>
      <c r="B460" s="202"/>
      <c r="C460" s="201" t="s">
        <v>1392</v>
      </c>
      <c r="D460" s="201" t="s">
        <v>797</v>
      </c>
      <c r="E460" t="str">
        <f t="shared" si="76"/>
        <v>1102</v>
      </c>
      <c r="F460" t="str">
        <f t="shared" si="79"/>
        <v>0002</v>
      </c>
      <c r="G460" t="str">
        <f t="shared" ref="G460" si="83">+CONCATENATE(E460,"-",F460)</f>
        <v>1102-0002</v>
      </c>
      <c r="H460" t="str">
        <f t="shared" si="81"/>
        <v>Обнова и одржавање референтних основа, референтних система и државне границе Републике Србије</v>
      </c>
      <c r="I460"/>
    </row>
    <row r="461" spans="1:9" x14ac:dyDescent="0.2">
      <c r="A461" s="202"/>
      <c r="B461" s="202"/>
      <c r="C461" s="201" t="s">
        <v>1393</v>
      </c>
      <c r="D461" s="201" t="s">
        <v>798</v>
      </c>
      <c r="E461" t="str">
        <f t="shared" si="76"/>
        <v>1102</v>
      </c>
      <c r="F461" t="str">
        <f t="shared" si="79"/>
        <v>0003</v>
      </c>
      <c r="G461" t="str">
        <f t="shared" ref="G461" si="84">+CONCATENATE(E461,"-",F461)</f>
        <v>1102-0003</v>
      </c>
      <c r="H461" t="str">
        <f t="shared" si="81"/>
        <v>Стручни, управни и инспекцијски надзор и процена вредности непокретности</v>
      </c>
      <c r="I461"/>
    </row>
    <row r="462" spans="1:9" x14ac:dyDescent="0.2">
      <c r="A462" s="202"/>
      <c r="B462" s="202"/>
      <c r="C462" s="201" t="s">
        <v>1394</v>
      </c>
      <c r="D462" s="201" t="s">
        <v>2122</v>
      </c>
      <c r="E462" t="str">
        <f t="shared" si="76"/>
        <v>1102</v>
      </c>
      <c r="F462" t="str">
        <f t="shared" si="79"/>
        <v>0004</v>
      </c>
      <c r="G462" t="str">
        <f t="shared" ref="G462" si="85">+CONCATENATE(E462,"-",F462)</f>
        <v>1102-0004</v>
      </c>
      <c r="H462" t="str">
        <f t="shared" si="81"/>
        <v xml:space="preserve">Успостављање и унапређење националне инфраструктуре геопросторних података </v>
      </c>
      <c r="I462"/>
    </row>
    <row r="463" spans="1:9" x14ac:dyDescent="0.2">
      <c r="A463" s="202"/>
      <c r="B463" s="202"/>
      <c r="C463" s="201" t="s">
        <v>1399</v>
      </c>
      <c r="D463" s="201" t="s">
        <v>1742</v>
      </c>
      <c r="E463" t="str">
        <f t="shared" si="76"/>
        <v>1102</v>
      </c>
      <c r="F463" t="str">
        <f t="shared" si="79"/>
        <v>0005</v>
      </c>
      <c r="G463" t="str">
        <f t="shared" si="71"/>
        <v>1102-0005</v>
      </c>
      <c r="H463" t="str">
        <f t="shared" si="81"/>
        <v>Унапређење регистра просторних јединица и адресног регистра и успостава интероперабилности са другим регистрима</v>
      </c>
      <c r="I463"/>
    </row>
    <row r="464" spans="1:9" x14ac:dyDescent="0.2">
      <c r="A464" s="202"/>
      <c r="B464" s="202"/>
      <c r="C464" s="201" t="s">
        <v>1400</v>
      </c>
      <c r="D464" s="201" t="s">
        <v>686</v>
      </c>
      <c r="E464" t="str">
        <f t="shared" si="76"/>
        <v>1102</v>
      </c>
      <c r="F464" t="str">
        <f t="shared" si="79"/>
        <v>0006</v>
      </c>
      <c r="G464" t="str">
        <f t="shared" si="71"/>
        <v>1102-0006</v>
      </c>
      <c r="H464" t="str">
        <f t="shared" si="81"/>
        <v>Администрација и управљање</v>
      </c>
      <c r="I464"/>
    </row>
    <row r="465" spans="1:9" x14ac:dyDescent="0.2">
      <c r="A465" s="202"/>
      <c r="B465" s="202"/>
      <c r="C465" s="201" t="s">
        <v>1395</v>
      </c>
      <c r="D465" s="201" t="s">
        <v>1525</v>
      </c>
      <c r="E465" t="str">
        <f t="shared" si="76"/>
        <v>1102</v>
      </c>
      <c r="F465" t="str">
        <f t="shared" si="79"/>
        <v>4002</v>
      </c>
      <c r="G465" t="str">
        <f t="shared" si="71"/>
        <v>1102-4002</v>
      </c>
      <c r="H465" t="str">
        <f t="shared" si="81"/>
        <v>Унапређење земљишне администрације у Републици Србији</v>
      </c>
      <c r="I465"/>
    </row>
    <row r="466" spans="1:9" x14ac:dyDescent="0.2">
      <c r="A466" s="201" t="s">
        <v>1330</v>
      </c>
      <c r="B466" s="201" t="s">
        <v>2220</v>
      </c>
      <c r="C466" s="201" t="s">
        <v>1390</v>
      </c>
      <c r="D466" s="201" t="s">
        <v>1526</v>
      </c>
      <c r="E466" t="str">
        <f t="shared" si="76"/>
        <v>1201</v>
      </c>
      <c r="F466" t="str">
        <f t="shared" si="79"/>
        <v>0001</v>
      </c>
      <c r="G466" t="str">
        <f t="shared" si="71"/>
        <v>1201-0001</v>
      </c>
      <c r="H466" t="str">
        <f t="shared" si="81"/>
        <v>Уређење и надзор система у области културе</v>
      </c>
      <c r="I466"/>
    </row>
    <row r="467" spans="1:9" x14ac:dyDescent="0.2">
      <c r="A467" s="202"/>
      <c r="B467" s="202"/>
      <c r="C467" s="201" t="s">
        <v>1393</v>
      </c>
      <c r="D467" s="201" t="s">
        <v>686</v>
      </c>
      <c r="E467" t="str">
        <f t="shared" si="76"/>
        <v>1201</v>
      </c>
      <c r="F467" t="str">
        <f t="shared" si="79"/>
        <v>0003</v>
      </c>
      <c r="G467" t="str">
        <f t="shared" si="71"/>
        <v>1201-0003</v>
      </c>
      <c r="H467" t="str">
        <f t="shared" si="81"/>
        <v>Администрација и управљање</v>
      </c>
      <c r="I467"/>
    </row>
    <row r="468" spans="1:9" x14ac:dyDescent="0.2">
      <c r="A468" s="202"/>
      <c r="B468" s="202"/>
      <c r="C468" s="201" t="s">
        <v>1394</v>
      </c>
      <c r="D468" s="201" t="s">
        <v>1230</v>
      </c>
      <c r="E468" t="str">
        <f t="shared" si="76"/>
        <v>1201</v>
      </c>
      <c r="F468" t="str">
        <f t="shared" si="79"/>
        <v>0004</v>
      </c>
      <c r="G468" t="str">
        <f t="shared" si="71"/>
        <v>1201-0004</v>
      </c>
      <c r="H468" t="str">
        <f t="shared" si="81"/>
        <v>Послови поверени репрезентативним  удружењима у култури</v>
      </c>
      <c r="I468"/>
    </row>
    <row r="469" spans="1:9" x14ac:dyDescent="0.2">
      <c r="A469" s="202"/>
      <c r="B469" s="202"/>
      <c r="C469" s="201" t="s">
        <v>1399</v>
      </c>
      <c r="D469" s="201" t="s">
        <v>1232</v>
      </c>
      <c r="E469" t="str">
        <f t="shared" si="76"/>
        <v>1201</v>
      </c>
      <c r="F469" t="str">
        <f t="shared" si="79"/>
        <v>0005</v>
      </c>
      <c r="G469" t="str">
        <f t="shared" si="71"/>
        <v>1201-0005</v>
      </c>
      <c r="H469" t="str">
        <f t="shared" si="81"/>
        <v>Подршка унапређењу капацитета културног сектора на локалном нивоу</v>
      </c>
    </row>
    <row r="470" spans="1:9" x14ac:dyDescent="0.2">
      <c r="A470" s="201" t="s">
        <v>1331</v>
      </c>
      <c r="B470" s="201" t="s">
        <v>1227</v>
      </c>
      <c r="C470" s="201" t="s">
        <v>1390</v>
      </c>
      <c r="D470" s="201" t="s">
        <v>1231</v>
      </c>
      <c r="E470" t="str">
        <f t="shared" si="76"/>
        <v>1202</v>
      </c>
      <c r="F470" t="str">
        <f t="shared" si="79"/>
        <v>0001</v>
      </c>
      <c r="G470" t="str">
        <f t="shared" si="71"/>
        <v>1202-0001</v>
      </c>
      <c r="H470" t="str">
        <f t="shared" si="81"/>
        <v>Подршка истраживању, заштити и очувању непокретног културног наслеђа</v>
      </c>
    </row>
    <row r="471" spans="1:9" x14ac:dyDescent="0.2">
      <c r="A471" s="202"/>
      <c r="B471" s="202"/>
      <c r="C471" s="201" t="s">
        <v>1399</v>
      </c>
      <c r="D471" s="201" t="s">
        <v>799</v>
      </c>
      <c r="E471" t="str">
        <f t="shared" si="76"/>
        <v>1202</v>
      </c>
      <c r="F471" t="str">
        <f t="shared" si="79"/>
        <v>0005</v>
      </c>
      <c r="G471" t="str">
        <f t="shared" si="71"/>
        <v>1202-0005</v>
      </c>
      <c r="H471" t="str">
        <f t="shared" si="81"/>
        <v>Обнова и заштита Манастира Хиландар</v>
      </c>
    </row>
    <row r="472" spans="1:9" x14ac:dyDescent="0.2">
      <c r="A472" s="202"/>
      <c r="B472" s="202"/>
      <c r="C472" s="201" t="s">
        <v>1400</v>
      </c>
      <c r="D472" s="201" t="s">
        <v>1527</v>
      </c>
      <c r="E472" t="str">
        <f t="shared" si="76"/>
        <v>1202</v>
      </c>
      <c r="F472" t="str">
        <f t="shared" si="79"/>
        <v>0006</v>
      </c>
      <c r="G472" t="str">
        <f t="shared" si="71"/>
        <v>1202-0006</v>
      </c>
      <c r="H472" t="str">
        <f t="shared" si="81"/>
        <v>Одржавање Дворског комплекса на Дедињу</v>
      </c>
    </row>
    <row r="473" spans="1:9" x14ac:dyDescent="0.2">
      <c r="A473" s="202"/>
      <c r="B473" s="202"/>
      <c r="C473" s="201" t="s">
        <v>1429</v>
      </c>
      <c r="D473" s="201" t="s">
        <v>800</v>
      </c>
      <c r="E473" t="str">
        <f t="shared" si="76"/>
        <v>1202</v>
      </c>
      <c r="F473" t="str">
        <f t="shared" si="79"/>
        <v>0008</v>
      </c>
      <c r="G473" t="str">
        <f t="shared" si="71"/>
        <v>1202-0008</v>
      </c>
      <c r="H473" t="str">
        <f t="shared" si="81"/>
        <v>Подршка раду Матице Српске</v>
      </c>
    </row>
    <row r="474" spans="1:9" x14ac:dyDescent="0.2">
      <c r="A474" s="202"/>
      <c r="B474" s="202"/>
      <c r="C474" s="201" t="s">
        <v>1411</v>
      </c>
      <c r="D474" s="201" t="s">
        <v>801</v>
      </c>
      <c r="E474" t="str">
        <f t="shared" si="76"/>
        <v>1202</v>
      </c>
      <c r="F474" t="str">
        <f t="shared" si="79"/>
        <v>0009</v>
      </c>
      <c r="G474" t="str">
        <f t="shared" si="71"/>
        <v>1202-0009</v>
      </c>
      <c r="H474" t="str">
        <f t="shared" si="81"/>
        <v>Дигитализација културног наслеђа</v>
      </c>
    </row>
    <row r="475" spans="1:9" x14ac:dyDescent="0.2">
      <c r="A475" s="202"/>
      <c r="B475" s="202"/>
      <c r="C475" s="201" t="s">
        <v>1412</v>
      </c>
      <c r="D475" s="201" t="s">
        <v>802</v>
      </c>
      <c r="E475" t="str">
        <f t="shared" si="76"/>
        <v>1202</v>
      </c>
      <c r="F475" t="str">
        <f t="shared" si="79"/>
        <v>0010</v>
      </c>
      <c r="G475" t="str">
        <f t="shared" ref="G475" si="86">+CONCATENATE(E475,"-",F475)</f>
        <v>1202-0010</v>
      </c>
      <c r="H475" t="str">
        <f t="shared" si="81"/>
        <v>Подршка раду установа у области заштите и очувања културног наслеђа</v>
      </c>
    </row>
    <row r="476" spans="1:9" x14ac:dyDescent="0.2">
      <c r="A476" s="202"/>
      <c r="B476" s="202"/>
      <c r="C476" s="201" t="s">
        <v>1414</v>
      </c>
      <c r="D476" s="201" t="s">
        <v>1233</v>
      </c>
      <c r="E476" t="str">
        <f t="shared" si="76"/>
        <v>1202</v>
      </c>
      <c r="F476" t="str">
        <f t="shared" si="79"/>
        <v>0011</v>
      </c>
      <c r="G476" t="str">
        <f t="shared" ref="G476" si="87">+CONCATENATE(E476,"-",F476)</f>
        <v>1202-0011</v>
      </c>
      <c r="H476" t="str">
        <f t="shared" si="81"/>
        <v>Подршка истраживању, заштити и очувању нематеријалног и покретног културног наслеђа</v>
      </c>
    </row>
    <row r="477" spans="1:9" x14ac:dyDescent="0.2">
      <c r="A477" s="202"/>
      <c r="B477" s="202"/>
      <c r="C477" s="201" t="s">
        <v>1420</v>
      </c>
      <c r="D477" s="201" t="s">
        <v>1234</v>
      </c>
      <c r="E477" t="str">
        <f t="shared" ref="E477:E540" si="88">+IF(A477&gt;0,A477,E476)</f>
        <v>1202</v>
      </c>
      <c r="F477" t="str">
        <f t="shared" si="79"/>
        <v>0012</v>
      </c>
      <c r="G477" t="str">
        <f t="shared" si="71"/>
        <v>1202-0012</v>
      </c>
      <c r="H477" t="str">
        <f t="shared" si="81"/>
        <v>Подршка развоју библиотечко-информационе делатности и библиотечко-информационе делатности Савеза слепих Србије</v>
      </c>
    </row>
    <row r="478" spans="1:9" x14ac:dyDescent="0.2">
      <c r="A478" s="202"/>
      <c r="B478" s="202"/>
      <c r="C478" s="201" t="s">
        <v>1450</v>
      </c>
      <c r="D478" s="201" t="s">
        <v>1743</v>
      </c>
      <c r="E478" t="str">
        <f t="shared" si="88"/>
        <v>1202</v>
      </c>
      <c r="F478" t="str">
        <f t="shared" si="79"/>
        <v>0013</v>
      </c>
      <c r="G478" t="str">
        <f t="shared" ref="G478" si="89">+CONCATENATE(E478,"-",F478)</f>
        <v>1202-0013</v>
      </c>
      <c r="H478" t="str">
        <f t="shared" si="81"/>
        <v>Подршка раду завода за заштиту споменика културе и историјских архива</v>
      </c>
    </row>
    <row r="479" spans="1:9" x14ac:dyDescent="0.2">
      <c r="A479" s="202"/>
      <c r="B479" s="202"/>
      <c r="C479" s="201" t="s">
        <v>1451</v>
      </c>
      <c r="D479" s="201" t="s">
        <v>1744</v>
      </c>
      <c r="E479" t="str">
        <f t="shared" si="88"/>
        <v>1202</v>
      </c>
      <c r="F479" t="str">
        <f t="shared" si="79"/>
        <v>0014</v>
      </c>
      <c r="G479" t="str">
        <f t="shared" ref="G479" si="90">+CONCATENATE(E479,"-",F479)</f>
        <v>1202-0014</v>
      </c>
      <c r="H479" t="str">
        <f t="shared" si="81"/>
        <v>Дигитализација у области заштите и очувања културног наслеђа</v>
      </c>
    </row>
    <row r="480" spans="1:9" x14ac:dyDescent="0.2">
      <c r="A480" s="202"/>
      <c r="B480" s="202"/>
      <c r="C480" s="201" t="s">
        <v>1452</v>
      </c>
      <c r="D480" s="201" t="s">
        <v>2123</v>
      </c>
      <c r="E480" t="str">
        <f t="shared" si="88"/>
        <v>1202</v>
      </c>
      <c r="F480" t="str">
        <f t="shared" si="79"/>
        <v>0015</v>
      </c>
      <c r="G480" t="str">
        <f t="shared" si="71"/>
        <v>1202-0015</v>
      </c>
      <c r="H480" t="str">
        <f t="shared" si="81"/>
        <v>Подршка обављању матичне делатности установа заштите</v>
      </c>
    </row>
    <row r="481" spans="1:9" x14ac:dyDescent="0.2">
      <c r="A481" s="202"/>
      <c r="B481" s="202"/>
      <c r="C481" s="201" t="s">
        <v>1493</v>
      </c>
      <c r="D481" s="201" t="s">
        <v>1920</v>
      </c>
      <c r="E481" t="str">
        <f t="shared" si="88"/>
        <v>1202</v>
      </c>
      <c r="F481" t="str">
        <f t="shared" si="79"/>
        <v>5004</v>
      </c>
      <c r="G481" t="str">
        <f t="shared" si="71"/>
        <v>1202-5004</v>
      </c>
      <c r="H481" t="str">
        <f t="shared" si="81"/>
        <v>Истраживање, заштита и презентација археолошког налазишта Бело брдо у Винчи</v>
      </c>
    </row>
    <row r="482" spans="1:9" x14ac:dyDescent="0.2">
      <c r="A482" s="202"/>
      <c r="B482" s="202"/>
      <c r="C482" s="201" t="s">
        <v>1478</v>
      </c>
      <c r="D482" s="201" t="s">
        <v>2124</v>
      </c>
      <c r="E482" t="str">
        <f t="shared" si="88"/>
        <v>1202</v>
      </c>
      <c r="F482" t="str">
        <f t="shared" si="79"/>
        <v>5006</v>
      </c>
      <c r="G482" t="str">
        <f t="shared" ref="G482:G552" si="91">+CONCATENATE(E482,"-",F482)</f>
        <v>1202-5006</v>
      </c>
      <c r="H482" t="str">
        <f t="shared" si="81"/>
        <v>Конзервација, рестаурација и презентација археолошког налазишта „Царичин град” у општини Лебане</v>
      </c>
    </row>
    <row r="483" spans="1:9" x14ac:dyDescent="0.2">
      <c r="A483" s="201" t="s">
        <v>1332</v>
      </c>
      <c r="B483" s="201" t="s">
        <v>1228</v>
      </c>
      <c r="C483" s="201" t="s">
        <v>1390</v>
      </c>
      <c r="D483" s="201" t="s">
        <v>1235</v>
      </c>
      <c r="E483" t="str">
        <f t="shared" si="88"/>
        <v>1203</v>
      </c>
      <c r="F483" t="str">
        <f t="shared" si="79"/>
        <v>0001</v>
      </c>
      <c r="G483" t="str">
        <f t="shared" si="91"/>
        <v>1203-0001</v>
      </c>
      <c r="H483" t="str">
        <f t="shared" si="81"/>
        <v>Подршка развоју визуелне уметности и мултимедије</v>
      </c>
    </row>
    <row r="484" spans="1:9" x14ac:dyDescent="0.2">
      <c r="A484" s="202"/>
      <c r="B484" s="202"/>
      <c r="C484" s="201" t="s">
        <v>1392</v>
      </c>
      <c r="D484" s="201" t="s">
        <v>1236</v>
      </c>
      <c r="E484" t="str">
        <f t="shared" si="88"/>
        <v>1203</v>
      </c>
      <c r="F484" t="str">
        <f t="shared" si="79"/>
        <v>0002</v>
      </c>
      <c r="G484" t="str">
        <f t="shared" si="91"/>
        <v>1203-0002</v>
      </c>
      <c r="H484" t="str">
        <f t="shared" si="81"/>
        <v>Подршка филмској уметности и осталом аудиовизуелном стваралаштву</v>
      </c>
    </row>
    <row r="485" spans="1:9" x14ac:dyDescent="0.2">
      <c r="A485" s="202"/>
      <c r="B485" s="202"/>
      <c r="C485" s="201" t="s">
        <v>1393</v>
      </c>
      <c r="D485" s="201" t="s">
        <v>1237</v>
      </c>
      <c r="E485" t="str">
        <f t="shared" si="88"/>
        <v>1203</v>
      </c>
      <c r="F485" t="str">
        <f t="shared" si="79"/>
        <v>0003</v>
      </c>
      <c r="G485" t="str">
        <f t="shared" si="91"/>
        <v>1203-0003</v>
      </c>
      <c r="H485" t="str">
        <f t="shared" si="81"/>
        <v>Подршка развоју књижевног стваралаштва и издаваштва</v>
      </c>
    </row>
    <row r="486" spans="1:9" x14ac:dyDescent="0.2">
      <c r="A486" s="202"/>
      <c r="B486" s="202"/>
      <c r="C486" s="201" t="s">
        <v>1394</v>
      </c>
      <c r="D486" s="201" t="s">
        <v>1238</v>
      </c>
      <c r="E486" t="str">
        <f t="shared" si="88"/>
        <v>1203</v>
      </c>
      <c r="F486" t="str">
        <f t="shared" si="79"/>
        <v>0004</v>
      </c>
      <c r="G486" t="str">
        <f t="shared" si="91"/>
        <v>1203-0004</v>
      </c>
      <c r="H486" t="str">
        <f t="shared" si="81"/>
        <v>Подршка развоју музичког стваралаштва</v>
      </c>
    </row>
    <row r="487" spans="1:9" x14ac:dyDescent="0.2">
      <c r="A487" s="202"/>
      <c r="B487" s="202"/>
      <c r="C487" s="201" t="s">
        <v>1400</v>
      </c>
      <c r="D487" s="201" t="s">
        <v>1528</v>
      </c>
      <c r="E487" t="str">
        <f t="shared" si="88"/>
        <v>1203</v>
      </c>
      <c r="F487" t="str">
        <f t="shared" si="79"/>
        <v>0006</v>
      </c>
      <c r="G487" t="str">
        <f t="shared" si="91"/>
        <v>1203-0006</v>
      </c>
      <c r="H487" t="str">
        <f t="shared" si="81"/>
        <v>Подршка културној делатности друштвенo осетљивих група</v>
      </c>
    </row>
    <row r="488" spans="1:9" x14ac:dyDescent="0.2">
      <c r="A488" s="202"/>
      <c r="B488" s="202"/>
      <c r="C488" s="201" t="s">
        <v>1405</v>
      </c>
      <c r="D488" s="201" t="s">
        <v>1246</v>
      </c>
      <c r="E488" t="str">
        <f t="shared" si="88"/>
        <v>1203</v>
      </c>
      <c r="F488" t="str">
        <f t="shared" si="79"/>
        <v>0007</v>
      </c>
      <c r="G488" t="str">
        <f t="shared" si="91"/>
        <v>1203-0007</v>
      </c>
      <c r="H488" t="str">
        <f t="shared" si="81"/>
        <v>Подршка раду установа културе у области савременог стваралаштва </v>
      </c>
    </row>
    <row r="489" spans="1:9" x14ac:dyDescent="0.2">
      <c r="A489" s="202"/>
      <c r="B489" s="202"/>
      <c r="C489" s="201" t="s">
        <v>1429</v>
      </c>
      <c r="D489" s="201" t="s">
        <v>1745</v>
      </c>
      <c r="E489" t="str">
        <f t="shared" si="88"/>
        <v>1203</v>
      </c>
      <c r="F489" t="str">
        <f t="shared" si="79"/>
        <v>0008</v>
      </c>
      <c r="G489" t="str">
        <f t="shared" si="91"/>
        <v>1203-0008</v>
      </c>
      <c r="H489" t="str">
        <f t="shared" si="81"/>
        <v>Дигитализација савременог стваралаштва</v>
      </c>
    </row>
    <row r="490" spans="1:9" x14ac:dyDescent="0.2">
      <c r="A490" s="202"/>
      <c r="B490" s="202"/>
      <c r="C490" s="201" t="s">
        <v>1411</v>
      </c>
      <c r="D490" s="201" t="s">
        <v>1746</v>
      </c>
      <c r="E490" t="str">
        <f t="shared" si="88"/>
        <v>1203</v>
      </c>
      <c r="F490" t="str">
        <f t="shared" si="79"/>
        <v>0009</v>
      </c>
      <c r="G490" t="str">
        <f t="shared" si="91"/>
        <v>1203-0009</v>
      </c>
      <c r="H490" t="str">
        <f t="shared" si="81"/>
        <v>Дигитализација у области савременог стваралаштва</v>
      </c>
    </row>
    <row r="491" spans="1:9" x14ac:dyDescent="0.2">
      <c r="A491" s="202"/>
      <c r="B491" s="202"/>
      <c r="C491" s="201" t="s">
        <v>1412</v>
      </c>
      <c r="D491" s="201" t="s">
        <v>1828</v>
      </c>
      <c r="E491" t="str">
        <f t="shared" si="88"/>
        <v>1203</v>
      </c>
      <c r="F491" t="str">
        <f t="shared" si="79"/>
        <v>0010</v>
      </c>
      <c r="G491" t="str">
        <f t="shared" si="91"/>
        <v>1203-0010</v>
      </c>
      <c r="H491" t="str">
        <f t="shared" si="81"/>
        <v>Подршка јачању савременог стваралаштва Срба у иностранству</v>
      </c>
      <c r="I491"/>
    </row>
    <row r="492" spans="1:9" x14ac:dyDescent="0.2">
      <c r="A492" s="202"/>
      <c r="B492" s="202"/>
      <c r="C492" s="201" t="s">
        <v>1414</v>
      </c>
      <c r="D492" s="201" t="s">
        <v>1921</v>
      </c>
      <c r="E492" t="str">
        <f t="shared" si="88"/>
        <v>1203</v>
      </c>
      <c r="F492" t="str">
        <f t="shared" si="79"/>
        <v>0011</v>
      </c>
      <c r="G492" t="str">
        <f t="shared" si="91"/>
        <v>1203-0011</v>
      </c>
      <c r="H492" t="str">
        <f t="shared" si="81"/>
        <v>Подршка развоју уметничке игре</v>
      </c>
      <c r="I492"/>
    </row>
    <row r="493" spans="1:9" x14ac:dyDescent="0.2">
      <c r="A493" s="202"/>
      <c r="B493" s="202"/>
      <c r="C493" s="201" t="s">
        <v>1420</v>
      </c>
      <c r="D493" s="201" t="s">
        <v>1922</v>
      </c>
      <c r="E493" t="str">
        <f t="shared" si="88"/>
        <v>1203</v>
      </c>
      <c r="F493" t="str">
        <f t="shared" si="79"/>
        <v>0012</v>
      </c>
      <c r="G493" t="str">
        <f t="shared" si="91"/>
        <v>1203-0012</v>
      </c>
      <c r="H493" t="str">
        <f t="shared" si="81"/>
        <v>Подршка јачању позоришне уметности</v>
      </c>
      <c r="I493"/>
    </row>
    <row r="494" spans="1:9" x14ac:dyDescent="0.2">
      <c r="A494" s="202"/>
      <c r="B494" s="202"/>
      <c r="C494" s="201" t="s">
        <v>1417</v>
      </c>
      <c r="D494" s="201" t="s">
        <v>1990</v>
      </c>
      <c r="E494" t="str">
        <f t="shared" si="88"/>
        <v>1203</v>
      </c>
      <c r="F494" t="str">
        <f t="shared" si="79"/>
        <v>4001</v>
      </c>
      <c r="G494" t="str">
        <f t="shared" ref="G494" si="92">+CONCATENATE(E494,"-",F494)</f>
        <v>1203-4001</v>
      </c>
      <c r="H494" t="str">
        <f t="shared" si="81"/>
        <v>Престоница културе Србије</v>
      </c>
      <c r="I494"/>
    </row>
    <row r="495" spans="1:9" x14ac:dyDescent="0.2">
      <c r="A495" s="201" t="s">
        <v>1333</v>
      </c>
      <c r="B495" s="201" t="s">
        <v>643</v>
      </c>
      <c r="C495" s="201" t="s">
        <v>1390</v>
      </c>
      <c r="D495" s="201" t="s">
        <v>1239</v>
      </c>
      <c r="E495" t="str">
        <f t="shared" si="88"/>
        <v>1204</v>
      </c>
      <c r="F495" t="str">
        <f t="shared" si="79"/>
        <v>0001</v>
      </c>
      <c r="G495" t="str">
        <f t="shared" si="91"/>
        <v>1204-0001</v>
      </c>
      <c r="H495" t="str">
        <f t="shared" si="81"/>
        <v>Подршка остваривању јавног интереса у области информисања</v>
      </c>
      <c r="I495"/>
    </row>
    <row r="496" spans="1:9" x14ac:dyDescent="0.2">
      <c r="A496" s="202"/>
      <c r="B496" s="202"/>
      <c r="C496" s="201" t="s">
        <v>1393</v>
      </c>
      <c r="D496" s="201" t="s">
        <v>1240</v>
      </c>
      <c r="E496" t="str">
        <f t="shared" si="88"/>
        <v>1204</v>
      </c>
      <c r="F496" t="str">
        <f t="shared" si="79"/>
        <v>0003</v>
      </c>
      <c r="G496" t="str">
        <f t="shared" si="91"/>
        <v>1204-0003</v>
      </c>
      <c r="H496" t="str">
        <f t="shared" si="81"/>
        <v>Подршка информисању грађана на територији АП Косово и Метохија на српском језику</v>
      </c>
      <c r="I496"/>
    </row>
    <row r="497" spans="1:9" x14ac:dyDescent="0.2">
      <c r="A497" s="202"/>
      <c r="B497" s="202"/>
      <c r="C497" s="201" t="s">
        <v>1399</v>
      </c>
      <c r="D497" s="201" t="s">
        <v>1241</v>
      </c>
      <c r="E497" t="str">
        <f t="shared" si="88"/>
        <v>1204</v>
      </c>
      <c r="F497" t="str">
        <f t="shared" si="79"/>
        <v>0005</v>
      </c>
      <c r="G497" t="str">
        <f t="shared" ref="G497" si="93">+CONCATENATE(E497,"-",F497)</f>
        <v>1204-0005</v>
      </c>
      <c r="H497" t="str">
        <f t="shared" si="81"/>
        <v>Подршка информисању припадника српског народа у земљама региона на српском језику</v>
      </c>
      <c r="I497"/>
    </row>
    <row r="498" spans="1:9" x14ac:dyDescent="0.2">
      <c r="A498" s="202"/>
      <c r="B498" s="202"/>
      <c r="C498" s="201" t="s">
        <v>1400</v>
      </c>
      <c r="D498" s="201" t="s">
        <v>1242</v>
      </c>
      <c r="E498" t="str">
        <f t="shared" si="88"/>
        <v>1204</v>
      </c>
      <c r="F498" t="str">
        <f t="shared" si="79"/>
        <v>0006</v>
      </c>
      <c r="G498" t="str">
        <f t="shared" si="91"/>
        <v>1204-0006</v>
      </c>
      <c r="H498" t="str">
        <f t="shared" si="81"/>
        <v>Подршка информисању националних мањина на сопственом језику</v>
      </c>
      <c r="I498"/>
    </row>
    <row r="499" spans="1:9" x14ac:dyDescent="0.2">
      <c r="A499" s="202"/>
      <c r="B499" s="202"/>
      <c r="C499" s="201" t="s">
        <v>1405</v>
      </c>
      <c r="D499" s="201" t="s">
        <v>1243</v>
      </c>
      <c r="E499" t="str">
        <f t="shared" si="88"/>
        <v>1204</v>
      </c>
      <c r="F499" t="str">
        <f t="shared" si="79"/>
        <v>0007</v>
      </c>
      <c r="G499" t="str">
        <f t="shared" si="91"/>
        <v>1204-0007</v>
      </c>
      <c r="H499" t="str">
        <f t="shared" si="81"/>
        <v>Подршка информисању особа са инвалидитетом</v>
      </c>
      <c r="I499"/>
    </row>
    <row r="500" spans="1:9" x14ac:dyDescent="0.2">
      <c r="A500" s="202"/>
      <c r="B500" s="202"/>
      <c r="C500" s="201" t="s">
        <v>1429</v>
      </c>
      <c r="D500" s="201" t="s">
        <v>1247</v>
      </c>
      <c r="E500" t="str">
        <f t="shared" si="88"/>
        <v>1204</v>
      </c>
      <c r="F500" t="str">
        <f t="shared" si="79"/>
        <v>0008</v>
      </c>
      <c r="G500" t="str">
        <f t="shared" si="91"/>
        <v>1204-0008</v>
      </c>
      <c r="H500" t="str">
        <f t="shared" si="81"/>
        <v>Подршка раду установе за новинско - издавачку делатност „Панорама”</v>
      </c>
      <c r="I500"/>
    </row>
    <row r="501" spans="1:9" x14ac:dyDescent="0.2">
      <c r="A501" s="202"/>
      <c r="B501" s="202"/>
      <c r="C501" s="201" t="s">
        <v>1411</v>
      </c>
      <c r="D501" s="201" t="s">
        <v>1109</v>
      </c>
      <c r="E501" t="str">
        <f t="shared" si="88"/>
        <v>1204</v>
      </c>
      <c r="F501" t="str">
        <f t="shared" si="79"/>
        <v>0009</v>
      </c>
      <c r="G501" t="str">
        <f t="shared" si="91"/>
        <v>1204-0009</v>
      </c>
      <c r="H501" t="str">
        <f t="shared" si="81"/>
        <v>Финансирање основне делатности јавних медијских сервиса</v>
      </c>
      <c r="I501"/>
    </row>
    <row r="502" spans="1:9" x14ac:dyDescent="0.2">
      <c r="A502" s="202"/>
      <c r="B502" s="202"/>
      <c r="C502" s="201" t="s">
        <v>1412</v>
      </c>
      <c r="D502" s="201" t="s">
        <v>1529</v>
      </c>
      <c r="E502" t="str">
        <f t="shared" si="88"/>
        <v>1204</v>
      </c>
      <c r="F502" t="str">
        <f t="shared" si="79"/>
        <v>0010</v>
      </c>
      <c r="G502" t="str">
        <f t="shared" si="91"/>
        <v>1204-0010</v>
      </c>
      <c r="H502" t="str">
        <f t="shared" si="81"/>
        <v>Пројектно финансирање јавних медијских сервиса</v>
      </c>
      <c r="I502"/>
    </row>
    <row r="503" spans="1:9" x14ac:dyDescent="0.2">
      <c r="A503" s="202"/>
      <c r="B503" s="202"/>
      <c r="C503" s="201" t="s">
        <v>1414</v>
      </c>
      <c r="D503" s="201" t="s">
        <v>1829</v>
      </c>
      <c r="E503" t="str">
        <f t="shared" si="88"/>
        <v>1204</v>
      </c>
      <c r="F503" t="str">
        <f t="shared" si="79"/>
        <v>0011</v>
      </c>
      <c r="G503" t="str">
        <f t="shared" si="91"/>
        <v>1204-0011</v>
      </c>
      <c r="H503" t="str">
        <f t="shared" si="81"/>
        <v>Међународна сарадња у области информисања</v>
      </c>
      <c r="I503"/>
    </row>
    <row r="504" spans="1:9" x14ac:dyDescent="0.2">
      <c r="A504" s="202"/>
      <c r="B504" s="202"/>
      <c r="C504" s="201" t="s">
        <v>1420</v>
      </c>
      <c r="D504" s="201" t="s">
        <v>1229</v>
      </c>
      <c r="E504" t="str">
        <f t="shared" si="88"/>
        <v>1204</v>
      </c>
      <c r="F504" t="str">
        <f t="shared" si="79"/>
        <v>0012</v>
      </c>
      <c r="G504" t="str">
        <f t="shared" si="91"/>
        <v>1204-0012</v>
      </c>
      <c r="H504" t="str">
        <f t="shared" si="81"/>
        <v>Развој система у области јавног информисања и надзор над спровођењем закона</v>
      </c>
      <c r="I504"/>
    </row>
    <row r="505" spans="1:9" x14ac:dyDescent="0.2">
      <c r="A505" s="201" t="s">
        <v>1334</v>
      </c>
      <c r="B505" s="201" t="s">
        <v>644</v>
      </c>
      <c r="C505" s="201" t="s">
        <v>1399</v>
      </c>
      <c r="D505" s="201" t="s">
        <v>1244</v>
      </c>
      <c r="E505" t="str">
        <f t="shared" si="88"/>
        <v>1205</v>
      </c>
      <c r="F505" t="str">
        <f t="shared" si="79"/>
        <v>0005</v>
      </c>
      <c r="G505" t="str">
        <f t="shared" si="91"/>
        <v>1205-0005</v>
      </c>
      <c r="H505" t="str">
        <f t="shared" si="81"/>
        <v>Европске интеграције и сарадња са међународним организацијама</v>
      </c>
      <c r="I505"/>
    </row>
    <row r="506" spans="1:9" x14ac:dyDescent="0.2">
      <c r="A506" s="202"/>
      <c r="B506" s="202"/>
      <c r="C506" s="201" t="s">
        <v>1400</v>
      </c>
      <c r="D506" s="201" t="s">
        <v>1245</v>
      </c>
      <c r="E506" t="str">
        <f t="shared" si="88"/>
        <v>1205</v>
      </c>
      <c r="F506" t="str">
        <f t="shared" si="79"/>
        <v>0006</v>
      </c>
      <c r="G506" t="str">
        <f t="shared" si="91"/>
        <v>1205-0006</v>
      </c>
      <c r="H506" t="str">
        <f t="shared" si="81"/>
        <v>Билатерална сарадња и Међународна културна размена</v>
      </c>
      <c r="I506"/>
    </row>
    <row r="507" spans="1:9" x14ac:dyDescent="0.2">
      <c r="A507" s="202"/>
      <c r="B507" s="202"/>
      <c r="C507" s="201" t="s">
        <v>1417</v>
      </c>
      <c r="D507" s="201" t="s">
        <v>2125</v>
      </c>
      <c r="E507" t="str">
        <f t="shared" si="88"/>
        <v>1205</v>
      </c>
      <c r="F507" t="str">
        <f t="shared" si="79"/>
        <v>4001</v>
      </c>
      <c r="G507" t="str">
        <f t="shared" si="91"/>
        <v>1205-4001</v>
      </c>
      <c r="H507" t="str">
        <f t="shared" si="81"/>
        <v>Нови Сад - Европска престоница културе</v>
      </c>
      <c r="I507"/>
    </row>
    <row r="508" spans="1:9" x14ac:dyDescent="0.2">
      <c r="A508" s="202"/>
      <c r="B508" s="202"/>
      <c r="C508" s="201" t="s">
        <v>1415</v>
      </c>
      <c r="D508" s="201" t="s">
        <v>771</v>
      </c>
      <c r="E508" t="str">
        <f t="shared" si="88"/>
        <v>1205</v>
      </c>
      <c r="F508" t="str">
        <f t="shared" si="79"/>
        <v>7010</v>
      </c>
      <c r="G508" t="str">
        <f t="shared" si="91"/>
        <v>1205-7010</v>
      </c>
      <c r="H508" t="str">
        <f t="shared" si="81"/>
        <v>ИПА Подршка за учешће у програмима ЕУ</v>
      </c>
      <c r="I508"/>
    </row>
    <row r="509" spans="1:9" x14ac:dyDescent="0.2">
      <c r="A509" s="201" t="s">
        <v>1335</v>
      </c>
      <c r="B509" s="201" t="s">
        <v>645</v>
      </c>
      <c r="C509" s="201" t="s">
        <v>1390</v>
      </c>
      <c r="D509" s="201" t="s">
        <v>803</v>
      </c>
      <c r="E509" t="str">
        <f t="shared" si="88"/>
        <v>1206</v>
      </c>
      <c r="F509" t="str">
        <f t="shared" si="79"/>
        <v>0001</v>
      </c>
      <c r="G509" t="str">
        <f t="shared" si="91"/>
        <v>1206-0001</v>
      </c>
      <c r="H509" t="str">
        <f t="shared" si="81"/>
        <v>Национална признања за врхунски допринос у култури</v>
      </c>
      <c r="I509"/>
    </row>
    <row r="510" spans="1:9" x14ac:dyDescent="0.2">
      <c r="A510" s="201" t="s">
        <v>1336</v>
      </c>
      <c r="B510" s="201" t="s">
        <v>646</v>
      </c>
      <c r="C510" s="201" t="s">
        <v>1390</v>
      </c>
      <c r="D510" s="201" t="s">
        <v>1530</v>
      </c>
      <c r="E510" t="str">
        <f t="shared" si="88"/>
        <v>1301</v>
      </c>
      <c r="F510" t="str">
        <f t="shared" si="79"/>
        <v>0001</v>
      </c>
      <c r="G510" t="str">
        <f t="shared" si="91"/>
        <v>1301-0001</v>
      </c>
      <c r="H510" t="str">
        <f t="shared" si="81"/>
        <v>Уређење и надзор система спорта</v>
      </c>
      <c r="I510"/>
    </row>
    <row r="511" spans="1:9" x14ac:dyDescent="0.2">
      <c r="A511" s="202"/>
      <c r="B511" s="202"/>
      <c r="C511" s="201" t="s">
        <v>1394</v>
      </c>
      <c r="D511" s="201" t="s">
        <v>686</v>
      </c>
      <c r="E511" t="str">
        <f t="shared" si="88"/>
        <v>1301</v>
      </c>
      <c r="F511" t="str">
        <f t="shared" si="79"/>
        <v>0004</v>
      </c>
      <c r="G511" t="str">
        <f t="shared" si="91"/>
        <v>1301-0004</v>
      </c>
      <c r="H511" t="str">
        <f t="shared" si="81"/>
        <v>Администрација и управљање</v>
      </c>
      <c r="I511"/>
    </row>
    <row r="512" spans="1:9" x14ac:dyDescent="0.2">
      <c r="A512" s="202"/>
      <c r="B512" s="202"/>
      <c r="C512" s="201" t="s">
        <v>1399</v>
      </c>
      <c r="D512" s="201" t="s">
        <v>1155</v>
      </c>
      <c r="E512" t="str">
        <f t="shared" si="88"/>
        <v>1301</v>
      </c>
      <c r="F512" t="str">
        <f t="shared" si="79"/>
        <v>0005</v>
      </c>
      <c r="G512" t="str">
        <f t="shared" si="91"/>
        <v>1301-0005</v>
      </c>
      <c r="H512" t="str">
        <f t="shared" si="81"/>
        <v>Програми гранских спортских савеза</v>
      </c>
      <c r="I512"/>
    </row>
    <row r="513" spans="1:9" x14ac:dyDescent="0.2">
      <c r="A513" s="202"/>
      <c r="B513" s="202"/>
      <c r="C513" s="201" t="s">
        <v>1400</v>
      </c>
      <c r="D513" s="201" t="s">
        <v>1171</v>
      </c>
      <c r="E513" t="str">
        <f t="shared" si="88"/>
        <v>1301</v>
      </c>
      <c r="F513" t="str">
        <f t="shared" si="79"/>
        <v>0006</v>
      </c>
      <c r="G513" t="str">
        <f t="shared" si="91"/>
        <v>1301-0006</v>
      </c>
      <c r="H513" t="str">
        <f t="shared" si="81"/>
        <v>Допинг контроле</v>
      </c>
      <c r="I513"/>
    </row>
    <row r="514" spans="1:9" x14ac:dyDescent="0.2">
      <c r="A514" s="202"/>
      <c r="B514" s="202"/>
      <c r="C514" s="201" t="s">
        <v>1405</v>
      </c>
      <c r="D514" s="201" t="s">
        <v>1172</v>
      </c>
      <c r="E514" t="str">
        <f t="shared" si="88"/>
        <v>1301</v>
      </c>
      <c r="F514" t="str">
        <f t="shared" si="79"/>
        <v>0007</v>
      </c>
      <c r="G514" t="str">
        <f t="shared" si="91"/>
        <v>1301-0007</v>
      </c>
      <c r="H514" t="str">
        <f t="shared" si="81"/>
        <v>Контрола тренираности спортиста и физичке способности становништва</v>
      </c>
      <c r="I514"/>
    </row>
    <row r="515" spans="1:9" x14ac:dyDescent="0.2">
      <c r="A515" s="202"/>
      <c r="B515" s="202"/>
      <c r="C515" s="201" t="s">
        <v>1429</v>
      </c>
      <c r="D515" s="201" t="s">
        <v>1156</v>
      </c>
      <c r="E515" t="str">
        <f t="shared" si="88"/>
        <v>1301</v>
      </c>
      <c r="F515" t="str">
        <f t="shared" si="79"/>
        <v>0008</v>
      </c>
      <c r="G515" t="str">
        <f t="shared" si="91"/>
        <v>1301-0008</v>
      </c>
      <c r="H515" t="str">
        <f t="shared" si="81"/>
        <v>Програм Спортског савеза Србије</v>
      </c>
      <c r="I515"/>
    </row>
    <row r="516" spans="1:9" x14ac:dyDescent="0.2">
      <c r="A516" s="202"/>
      <c r="B516" s="202"/>
      <c r="C516" s="201" t="s">
        <v>1411</v>
      </c>
      <c r="D516" s="201" t="s">
        <v>1157</v>
      </c>
      <c r="E516" t="str">
        <f t="shared" si="88"/>
        <v>1301</v>
      </c>
      <c r="F516" t="str">
        <f t="shared" si="79"/>
        <v>0009</v>
      </c>
      <c r="G516" t="str">
        <f t="shared" si="91"/>
        <v>1301-0009</v>
      </c>
      <c r="H516" t="str">
        <f t="shared" si="81"/>
        <v>Програм Олимпијског комитета Србије</v>
      </c>
      <c r="I516"/>
    </row>
    <row r="517" spans="1:9" x14ac:dyDescent="0.2">
      <c r="A517" s="202"/>
      <c r="B517" s="202"/>
      <c r="C517" s="201" t="s">
        <v>1412</v>
      </c>
      <c r="D517" s="201" t="s">
        <v>1158</v>
      </c>
      <c r="E517" t="str">
        <f t="shared" si="88"/>
        <v>1301</v>
      </c>
      <c r="F517" t="str">
        <f t="shared" si="79"/>
        <v>0010</v>
      </c>
      <c r="G517" t="str">
        <f t="shared" si="91"/>
        <v>1301-0010</v>
      </c>
      <c r="H517" t="str">
        <f t="shared" si="81"/>
        <v>Програм Параолимпијског комитета Србије</v>
      </c>
      <c r="I517"/>
    </row>
    <row r="518" spans="1:9" x14ac:dyDescent="0.2">
      <c r="A518" s="202"/>
      <c r="B518" s="202"/>
      <c r="C518" s="201" t="s">
        <v>1414</v>
      </c>
      <c r="D518" s="201" t="s">
        <v>1159</v>
      </c>
      <c r="E518" t="str">
        <f t="shared" si="88"/>
        <v>1301</v>
      </c>
      <c r="F518" t="str">
        <f t="shared" si="79"/>
        <v>0011</v>
      </c>
      <c r="G518" t="str">
        <f t="shared" si="91"/>
        <v>1301-0011</v>
      </c>
      <c r="H518" t="str">
        <f t="shared" si="81"/>
        <v>Програми међународних и националних спортских такмичења</v>
      </c>
      <c r="I518"/>
    </row>
    <row r="519" spans="1:9" x14ac:dyDescent="0.2">
      <c r="A519" s="202"/>
      <c r="B519" s="202"/>
      <c r="C519" s="201" t="s">
        <v>1420</v>
      </c>
      <c r="D519" s="201" t="s">
        <v>1160</v>
      </c>
      <c r="E519" t="str">
        <f t="shared" si="88"/>
        <v>1301</v>
      </c>
      <c r="F519" t="str">
        <f t="shared" si="79"/>
        <v>0012</v>
      </c>
      <c r="G519" t="str">
        <f t="shared" si="91"/>
        <v>1301-0012</v>
      </c>
      <c r="H519" t="str">
        <f t="shared" si="81"/>
        <v>Програми спортских кампова за перспективне спортисте</v>
      </c>
      <c r="I519"/>
    </row>
    <row r="520" spans="1:9" x14ac:dyDescent="0.2">
      <c r="A520" s="202"/>
      <c r="B520" s="202"/>
      <c r="C520" s="201" t="s">
        <v>1450</v>
      </c>
      <c r="D520" s="201" t="s">
        <v>1161</v>
      </c>
      <c r="E520" t="str">
        <f t="shared" si="88"/>
        <v>1301</v>
      </c>
      <c r="F520" t="str">
        <f t="shared" si="79"/>
        <v>0013</v>
      </c>
      <c r="G520" t="str">
        <f t="shared" si="91"/>
        <v>1301-0013</v>
      </c>
      <c r="H520" t="str">
        <f t="shared" si="81"/>
        <v>Стипендирање врхунских спортиста</v>
      </c>
      <c r="I520"/>
    </row>
    <row r="521" spans="1:9" x14ac:dyDescent="0.2">
      <c r="A521" s="202"/>
      <c r="B521" s="202"/>
      <c r="C521" s="201" t="s">
        <v>1451</v>
      </c>
      <c r="D521" s="201" t="s">
        <v>1162</v>
      </c>
      <c r="E521" t="str">
        <f t="shared" si="88"/>
        <v>1301</v>
      </c>
      <c r="F521" t="str">
        <f t="shared" si="79"/>
        <v>0014</v>
      </c>
      <c r="G521" t="str">
        <f t="shared" si="91"/>
        <v>1301-0014</v>
      </c>
      <c r="H521" t="str">
        <f t="shared" si="81"/>
        <v>Новчане награде за врхунске спортске резултате</v>
      </c>
      <c r="I521"/>
    </row>
    <row r="522" spans="1:9" x14ac:dyDescent="0.2">
      <c r="A522" s="202"/>
      <c r="B522" s="202"/>
      <c r="C522" s="201" t="s">
        <v>1452</v>
      </c>
      <c r="D522" s="201" t="s">
        <v>1163</v>
      </c>
      <c r="E522" t="str">
        <f t="shared" si="88"/>
        <v>1301</v>
      </c>
      <c r="F522" t="str">
        <f t="shared" ref="F522:F585" si="94">+IF(C522&gt;0,C522,F521)</f>
        <v>0015</v>
      </c>
      <c r="G522" t="str">
        <f t="shared" si="91"/>
        <v>1301-0015</v>
      </c>
      <c r="H522" t="str">
        <f t="shared" ref="H522:H585" si="95">+D522</f>
        <v>Национална признања за посебан допринос развоју и афирмацији спорта</v>
      </c>
      <c r="I522"/>
    </row>
    <row r="523" spans="1:9" x14ac:dyDescent="0.2">
      <c r="A523" s="202"/>
      <c r="B523" s="202"/>
      <c r="C523" s="201" t="s">
        <v>1453</v>
      </c>
      <c r="D523" s="201" t="s">
        <v>1173</v>
      </c>
      <c r="E523" t="str">
        <f t="shared" si="88"/>
        <v>1301</v>
      </c>
      <c r="F523" t="str">
        <f t="shared" si="94"/>
        <v>0016</v>
      </c>
      <c r="G523" t="str">
        <f t="shared" ref="G523" si="96">+CONCATENATE(E523,"-",F523)</f>
        <v>1301-0016</v>
      </c>
      <c r="H523" t="str">
        <f t="shared" si="95"/>
        <v>Управљање објектима и административни послови</v>
      </c>
      <c r="I523"/>
    </row>
    <row r="524" spans="1:9" x14ac:dyDescent="0.2">
      <c r="A524" s="202"/>
      <c r="B524" s="202"/>
      <c r="C524" s="201" t="s">
        <v>1454</v>
      </c>
      <c r="D524" s="201" t="s">
        <v>1531</v>
      </c>
      <c r="E524" t="str">
        <f t="shared" si="88"/>
        <v>1301</v>
      </c>
      <c r="F524" t="str">
        <f t="shared" si="94"/>
        <v>0017</v>
      </c>
      <c r="G524" t="str">
        <f t="shared" si="91"/>
        <v>1301-0017</v>
      </c>
      <c r="H524" t="str">
        <f t="shared" si="95"/>
        <v>Посебни програми у области спорта</v>
      </c>
      <c r="I524"/>
    </row>
    <row r="525" spans="1:9" x14ac:dyDescent="0.2">
      <c r="A525" s="202"/>
      <c r="B525" s="202"/>
      <c r="C525" s="201" t="s">
        <v>1563</v>
      </c>
      <c r="D525" s="201" t="s">
        <v>2221</v>
      </c>
      <c r="E525" t="str">
        <f t="shared" si="88"/>
        <v>1301</v>
      </c>
      <c r="F525" t="str">
        <f t="shared" si="94"/>
        <v>4017</v>
      </c>
      <c r="G525" t="str">
        <f t="shared" si="91"/>
        <v>1301-4017</v>
      </c>
      <c r="H525" t="str">
        <f t="shared" si="95"/>
        <v>Одржавање Београдског маратона</v>
      </c>
      <c r="I525"/>
    </row>
    <row r="526" spans="1:9" x14ac:dyDescent="0.2">
      <c r="A526" s="201" t="s">
        <v>1337</v>
      </c>
      <c r="B526" s="201" t="s">
        <v>1164</v>
      </c>
      <c r="C526" s="201" t="s">
        <v>1392</v>
      </c>
      <c r="D526" s="201" t="s">
        <v>1165</v>
      </c>
      <c r="E526" t="str">
        <f t="shared" si="88"/>
        <v>1302</v>
      </c>
      <c r="F526" t="str">
        <f t="shared" si="94"/>
        <v>0002</v>
      </c>
      <c r="G526" t="str">
        <f t="shared" si="91"/>
        <v>1302-0002</v>
      </c>
      <c r="H526" t="str">
        <f t="shared" si="95"/>
        <v>Подршка ЈЛС у спровођењу омладинске политике</v>
      </c>
      <c r="I526"/>
    </row>
    <row r="527" spans="1:9" x14ac:dyDescent="0.2">
      <c r="A527" s="202"/>
      <c r="B527" s="202"/>
      <c r="C527" s="201" t="s">
        <v>1394</v>
      </c>
      <c r="D527" s="201" t="s">
        <v>1166</v>
      </c>
      <c r="E527" t="str">
        <f t="shared" si="88"/>
        <v>1302</v>
      </c>
      <c r="F527" t="str">
        <f t="shared" si="94"/>
        <v>0004</v>
      </c>
      <c r="G527" t="str">
        <f t="shared" si="91"/>
        <v>1302-0004</v>
      </c>
      <c r="H527" t="str">
        <f t="shared" si="95"/>
        <v>Развој и спровођење омладинске политике</v>
      </c>
      <c r="I527"/>
    </row>
    <row r="528" spans="1:9" x14ac:dyDescent="0.2">
      <c r="A528" s="202"/>
      <c r="B528" s="202"/>
      <c r="C528" s="201" t="s">
        <v>1399</v>
      </c>
      <c r="D528" s="201" t="s">
        <v>1167</v>
      </c>
      <c r="E528" t="str">
        <f t="shared" si="88"/>
        <v>1302</v>
      </c>
      <c r="F528" t="str">
        <f t="shared" si="94"/>
        <v>0005</v>
      </c>
      <c r="G528" t="str">
        <f t="shared" si="91"/>
        <v>1302-0005</v>
      </c>
      <c r="H528" t="str">
        <f t="shared" si="95"/>
        <v>Програми и пројекти подршке младима у образовању, васпитању, безбедности, здрављу и партиципацији</v>
      </c>
      <c r="I528"/>
    </row>
    <row r="529" spans="1:9" x14ac:dyDescent="0.2">
      <c r="A529" s="202"/>
      <c r="B529" s="202"/>
      <c r="C529" s="201" t="s">
        <v>1400</v>
      </c>
      <c r="D529" s="201" t="s">
        <v>1168</v>
      </c>
      <c r="E529" t="str">
        <f t="shared" si="88"/>
        <v>1302</v>
      </c>
      <c r="F529" t="str">
        <f t="shared" si="94"/>
        <v>0006</v>
      </c>
      <c r="G529" t="str">
        <f t="shared" si="91"/>
        <v>1302-0006</v>
      </c>
      <c r="H529" t="str">
        <f t="shared" si="95"/>
        <v>Програми и пројекти подршке младима у запошљавању</v>
      </c>
      <c r="I529"/>
    </row>
    <row r="530" spans="1:9" x14ac:dyDescent="0.2">
      <c r="A530" s="202"/>
      <c r="B530" s="202"/>
      <c r="C530" s="201" t="s">
        <v>1429</v>
      </c>
      <c r="D530" s="201" t="s">
        <v>2222</v>
      </c>
      <c r="E530" t="str">
        <f t="shared" si="88"/>
        <v>1302</v>
      </c>
      <c r="F530" t="str">
        <f t="shared" si="94"/>
        <v>0008</v>
      </c>
      <c r="G530" t="str">
        <f t="shared" si="91"/>
        <v>1302-0008</v>
      </c>
      <c r="H530" t="str">
        <f t="shared" si="95"/>
        <v>Међународна сарадња у области омладине</v>
      </c>
      <c r="I530"/>
    </row>
    <row r="531" spans="1:9" x14ac:dyDescent="0.2">
      <c r="A531" s="202"/>
      <c r="B531" s="202"/>
      <c r="C531" s="201" t="s">
        <v>1574</v>
      </c>
      <c r="D531" s="201" t="s">
        <v>1145</v>
      </c>
      <c r="E531" t="str">
        <f t="shared" si="88"/>
        <v>1302</v>
      </c>
      <c r="F531" t="str">
        <f t="shared" si="94"/>
        <v>7024</v>
      </c>
      <c r="G531" t="str">
        <f t="shared" si="91"/>
        <v>1302-7024</v>
      </c>
      <c r="H531" t="str">
        <f t="shared" si="95"/>
        <v>ИПА 2014 - Сектор подршке запошљавању младих и активној инклузији</v>
      </c>
      <c r="I531"/>
    </row>
    <row r="532" spans="1:9" x14ac:dyDescent="0.2">
      <c r="A532" s="202"/>
      <c r="B532" s="202"/>
      <c r="C532" s="201" t="s">
        <v>1533</v>
      </c>
      <c r="D532" s="201" t="s">
        <v>1534</v>
      </c>
      <c r="E532" t="str">
        <f t="shared" si="88"/>
        <v>1302</v>
      </c>
      <c r="F532" t="str">
        <f t="shared" si="94"/>
        <v>7025</v>
      </c>
      <c r="G532" t="str">
        <f t="shared" si="91"/>
        <v>1302-7025</v>
      </c>
      <c r="H532" t="str">
        <f t="shared" si="95"/>
        <v>ИПА 2014 - Сектор целоживотног учења</v>
      </c>
      <c r="I532"/>
    </row>
    <row r="533" spans="1:9" x14ac:dyDescent="0.2">
      <c r="A533" s="201" t="s">
        <v>1338</v>
      </c>
      <c r="B533" s="201" t="s">
        <v>1169</v>
      </c>
      <c r="C533" s="201" t="s">
        <v>1390</v>
      </c>
      <c r="D533" s="201" t="s">
        <v>1170</v>
      </c>
      <c r="E533" t="str">
        <f t="shared" si="88"/>
        <v>1303</v>
      </c>
      <c r="F533" t="str">
        <f t="shared" si="94"/>
        <v>0001</v>
      </c>
      <c r="G533" t="str">
        <f t="shared" si="91"/>
        <v>1303-0001</v>
      </c>
      <c r="H533" t="str">
        <f t="shared" si="95"/>
        <v>Изградња и капитално одржавање спортске инфраструктуре</v>
      </c>
      <c r="I533"/>
    </row>
    <row r="534" spans="1:9" x14ac:dyDescent="0.2">
      <c r="A534" s="201" t="s">
        <v>1339</v>
      </c>
      <c r="B534" s="201" t="s">
        <v>647</v>
      </c>
      <c r="C534" s="201" t="s">
        <v>1394</v>
      </c>
      <c r="D534" s="201" t="s">
        <v>806</v>
      </c>
      <c r="E534" t="str">
        <f t="shared" si="88"/>
        <v>1401</v>
      </c>
      <c r="F534" t="str">
        <f t="shared" si="94"/>
        <v>0004</v>
      </c>
      <c r="G534" t="str">
        <f t="shared" si="91"/>
        <v>1401-0004</v>
      </c>
      <c r="H534" t="str">
        <f t="shared" si="95"/>
        <v>Хуманитарно разминирање у Републици Србији</v>
      </c>
      <c r="I534"/>
    </row>
    <row r="535" spans="1:9" x14ac:dyDescent="0.2">
      <c r="A535" s="201" t="s">
        <v>1340</v>
      </c>
      <c r="B535" s="201" t="s">
        <v>1712</v>
      </c>
      <c r="C535" s="201" t="s">
        <v>1390</v>
      </c>
      <c r="D535" s="201" t="s">
        <v>2127</v>
      </c>
      <c r="E535" t="str">
        <f t="shared" si="88"/>
        <v>1403</v>
      </c>
      <c r="F535" t="str">
        <f t="shared" si="94"/>
        <v>0001</v>
      </c>
      <c r="G535" t="str">
        <f t="shared" si="91"/>
        <v>1403-0001</v>
      </c>
      <c r="H535" t="str">
        <f t="shared" si="95"/>
        <v>Материјално технички капацитети</v>
      </c>
      <c r="I535"/>
    </row>
    <row r="536" spans="1:9" x14ac:dyDescent="0.2">
      <c r="A536" s="201" t="s">
        <v>1341</v>
      </c>
      <c r="B536" s="201" t="s">
        <v>648</v>
      </c>
      <c r="C536" s="201" t="s">
        <v>1390</v>
      </c>
      <c r="D536" s="201" t="s">
        <v>807</v>
      </c>
      <c r="E536" t="str">
        <f t="shared" si="88"/>
        <v>1404</v>
      </c>
      <c r="F536" t="str">
        <f t="shared" si="94"/>
        <v>0001</v>
      </c>
      <c r="G536" t="str">
        <f t="shared" si="91"/>
        <v>1404-0001</v>
      </c>
      <c r="H536" t="str">
        <f t="shared" si="95"/>
        <v>Стручни послови у области заштите тајних података и подршка Канцеларије раду Савета и Бироа</v>
      </c>
      <c r="I536"/>
    </row>
    <row r="537" spans="1:9" x14ac:dyDescent="0.2">
      <c r="A537" s="201" t="s">
        <v>1342</v>
      </c>
      <c r="B537" s="201" t="s">
        <v>649</v>
      </c>
      <c r="C537" s="201" t="s">
        <v>1390</v>
      </c>
      <c r="D537" s="201" t="s">
        <v>808</v>
      </c>
      <c r="E537" t="str">
        <f t="shared" si="88"/>
        <v>1405</v>
      </c>
      <c r="F537" t="str">
        <f t="shared" si="94"/>
        <v>0001</v>
      </c>
      <c r="G537" t="str">
        <f t="shared" si="91"/>
        <v>1405-0001</v>
      </c>
      <c r="H537" t="str">
        <f t="shared" si="95"/>
        <v>Безбедносно-обавештајне и информативне активности</v>
      </c>
      <c r="I537"/>
    </row>
    <row r="538" spans="1:9" x14ac:dyDescent="0.2">
      <c r="A538" s="202"/>
      <c r="B538" s="202"/>
      <c r="C538" s="201" t="s">
        <v>1392</v>
      </c>
      <c r="D538" s="201" t="s">
        <v>809</v>
      </c>
      <c r="E538" t="str">
        <f t="shared" si="88"/>
        <v>1405</v>
      </c>
      <c r="F538" t="str">
        <f t="shared" si="94"/>
        <v>0002</v>
      </c>
      <c r="G538" t="str">
        <f t="shared" si="91"/>
        <v>1405-0002</v>
      </c>
      <c r="H538" t="str">
        <f t="shared" si="95"/>
        <v>Образовање за националну безбедност</v>
      </c>
      <c r="I538"/>
    </row>
    <row r="539" spans="1:9" x14ac:dyDescent="0.2">
      <c r="A539" s="202"/>
      <c r="B539" s="202"/>
      <c r="C539" s="201" t="s">
        <v>1407</v>
      </c>
      <c r="D539" s="201" t="s">
        <v>1535</v>
      </c>
      <c r="E539" t="str">
        <f t="shared" si="88"/>
        <v>1405</v>
      </c>
      <c r="F539" t="str">
        <f t="shared" si="94"/>
        <v>5001</v>
      </c>
      <c r="G539" t="str">
        <f t="shared" si="91"/>
        <v>1405-5001</v>
      </c>
      <c r="H539" t="str">
        <f t="shared" si="95"/>
        <v>Капитални пројекти Безбедносно-информативне агенције</v>
      </c>
      <c r="I539"/>
    </row>
    <row r="540" spans="1:9" x14ac:dyDescent="0.2">
      <c r="A540" s="201" t="s">
        <v>1343</v>
      </c>
      <c r="B540" s="201" t="s">
        <v>1713</v>
      </c>
      <c r="C540" s="201" t="s">
        <v>1393</v>
      </c>
      <c r="D540" s="201" t="s">
        <v>805</v>
      </c>
      <c r="E540" t="str">
        <f t="shared" si="88"/>
        <v>1407</v>
      </c>
      <c r="F540" t="str">
        <f t="shared" si="94"/>
        <v>0003</v>
      </c>
      <c r="G540" t="str">
        <f t="shared" si="91"/>
        <v>1407-0003</v>
      </c>
      <c r="H540" t="str">
        <f t="shared" si="95"/>
        <v>Управљање у ванредним ситуацијама</v>
      </c>
      <c r="I540"/>
    </row>
    <row r="541" spans="1:9" x14ac:dyDescent="0.2">
      <c r="A541" s="202"/>
      <c r="B541" s="202"/>
      <c r="C541" s="201" t="s">
        <v>1422</v>
      </c>
      <c r="D541" s="201" t="s">
        <v>1991</v>
      </c>
      <c r="E541" t="str">
        <f t="shared" ref="E541:E604" si="97">+IF(A541&gt;0,A541,E540)</f>
        <v>1407</v>
      </c>
      <c r="F541" t="str">
        <f t="shared" si="94"/>
        <v>4006</v>
      </c>
      <c r="G541" t="str">
        <f t="shared" si="91"/>
        <v>1407-4006</v>
      </c>
      <c r="H541" t="str">
        <f t="shared" si="95"/>
        <v>ИПА - Сигурније прекогранично подручје кроз унапређено реаговање у ванредним ситуацијама и заједничке обуке</v>
      </c>
      <c r="I541"/>
    </row>
    <row r="542" spans="1:9" x14ac:dyDescent="0.2">
      <c r="A542" s="202"/>
      <c r="B542" s="202"/>
      <c r="C542" s="201" t="s">
        <v>1423</v>
      </c>
      <c r="D542" s="201" t="s">
        <v>1992</v>
      </c>
      <c r="E542" t="str">
        <f t="shared" si="97"/>
        <v>1407</v>
      </c>
      <c r="F542" t="str">
        <f t="shared" si="94"/>
        <v>4007</v>
      </c>
      <c r="G542" t="str">
        <f t="shared" si="91"/>
        <v>1407-4007</v>
      </c>
      <c r="H542" t="str">
        <f t="shared" si="95"/>
        <v>ИПА прекогранична сарадња - Припрема становништва за акције у случају катастрофе и побољшање капацитета стучних тимова за реаговање у ванредним ситуацијама у прекограничном бугарско-српском региону</v>
      </c>
      <c r="I542"/>
    </row>
    <row r="543" spans="1:9" x14ac:dyDescent="0.2">
      <c r="A543" s="202"/>
      <c r="B543" s="202"/>
      <c r="C543" s="201" t="s">
        <v>1477</v>
      </c>
      <c r="D543" s="201" t="s">
        <v>1993</v>
      </c>
      <c r="E543" t="str">
        <f t="shared" si="97"/>
        <v>1407</v>
      </c>
      <c r="F543" t="str">
        <f t="shared" si="94"/>
        <v>5005</v>
      </c>
      <c r="G543" t="str">
        <f t="shared" si="91"/>
        <v>1407-5005</v>
      </c>
      <c r="H543" t="str">
        <f t="shared" si="95"/>
        <v>Заштита и спасавање грађана, добара, имовине и животне средине РС од последица ванредних догађаја</v>
      </c>
      <c r="I543"/>
    </row>
    <row r="544" spans="1:9" x14ac:dyDescent="0.2">
      <c r="A544" s="202"/>
      <c r="B544" s="202"/>
      <c r="C544" s="201" t="s">
        <v>1263</v>
      </c>
      <c r="D544" s="201" t="s">
        <v>2223</v>
      </c>
      <c r="E544" t="str">
        <f t="shared" si="97"/>
        <v>1407</v>
      </c>
      <c r="F544" t="str">
        <f t="shared" si="94"/>
        <v>5007</v>
      </c>
      <c r="G544" t="str">
        <f t="shared" si="91"/>
        <v>1407-5007</v>
      </c>
      <c r="H544" t="str">
        <f t="shared" si="95"/>
        <v>Подизање капацитета Сектора за ванредне ситуације набавком возила различите намене у периоду од 2022. до 2024. године</v>
      </c>
      <c r="I544"/>
    </row>
    <row r="545" spans="1:9" x14ac:dyDescent="0.2">
      <c r="A545" s="202"/>
      <c r="B545" s="202"/>
      <c r="C545" s="201" t="s">
        <v>1480</v>
      </c>
      <c r="D545" s="201" t="s">
        <v>2224</v>
      </c>
      <c r="E545" t="str">
        <f t="shared" si="97"/>
        <v>1407</v>
      </c>
      <c r="F545" t="str">
        <f t="shared" si="94"/>
        <v>5008</v>
      </c>
      <c r="G545" t="str">
        <f t="shared" si="91"/>
        <v>1407-5008</v>
      </c>
      <c r="H545" t="str">
        <f t="shared" si="95"/>
        <v>Подизање капацитета СВС-а кроз стварање услова за адекватан смештај, изградњом нових објеката као и реконструкцијом, санацијом и адаптацијом постојећих у периоду од 2022. до 2024. године</v>
      </c>
      <c r="I545"/>
    </row>
    <row r="546" spans="1:9" x14ac:dyDescent="0.2">
      <c r="A546" s="201" t="s">
        <v>1718</v>
      </c>
      <c r="B546" s="201" t="s">
        <v>1714</v>
      </c>
      <c r="C546" s="201" t="s">
        <v>1390</v>
      </c>
      <c r="D546" s="201" t="s">
        <v>686</v>
      </c>
      <c r="E546" t="str">
        <f t="shared" si="97"/>
        <v>1408</v>
      </c>
      <c r="F546" t="str">
        <f t="shared" si="94"/>
        <v>0001</v>
      </c>
      <c r="G546" t="str">
        <f t="shared" si="91"/>
        <v>1408-0001</v>
      </c>
      <c r="H546" t="str">
        <f t="shared" si="95"/>
        <v>Администрација и управљање</v>
      </c>
      <c r="I546"/>
    </row>
    <row r="547" spans="1:9" x14ac:dyDescent="0.2">
      <c r="A547" s="202"/>
      <c r="B547" s="202"/>
      <c r="C547" s="201" t="s">
        <v>1392</v>
      </c>
      <c r="D547" s="201" t="s">
        <v>1747</v>
      </c>
      <c r="E547" t="str">
        <f t="shared" si="97"/>
        <v>1408</v>
      </c>
      <c r="F547" t="str">
        <f t="shared" si="94"/>
        <v>0002</v>
      </c>
      <c r="G547" t="str">
        <f t="shared" si="91"/>
        <v>1408-0002</v>
      </c>
      <c r="H547" t="str">
        <f t="shared" si="95"/>
        <v>Међународне активности, сарадња и партнерство</v>
      </c>
      <c r="I547"/>
    </row>
    <row r="548" spans="1:9" x14ac:dyDescent="0.2">
      <c r="A548" s="202"/>
      <c r="B548" s="202"/>
      <c r="C548" s="201" t="s">
        <v>1393</v>
      </c>
      <c r="D548" s="201" t="s">
        <v>1748</v>
      </c>
      <c r="E548" t="str">
        <f t="shared" si="97"/>
        <v>1408</v>
      </c>
      <c r="F548" t="str">
        <f t="shared" si="94"/>
        <v>0003</v>
      </c>
      <c r="G548" t="str">
        <f t="shared" si="91"/>
        <v>1408-0003</v>
      </c>
      <c r="H548" t="str">
        <f t="shared" si="95"/>
        <v>Помоћ породицама погинулих и рањених</v>
      </c>
      <c r="I548"/>
    </row>
    <row r="549" spans="1:9" x14ac:dyDescent="0.2">
      <c r="A549" s="202"/>
      <c r="B549" s="202"/>
      <c r="C549" s="201" t="s">
        <v>1480</v>
      </c>
      <c r="D549" s="201" t="s">
        <v>2128</v>
      </c>
      <c r="E549" t="str">
        <f t="shared" si="97"/>
        <v>1408</v>
      </c>
      <c r="F549" t="str">
        <f t="shared" si="94"/>
        <v>5008</v>
      </c>
      <c r="G549" t="str">
        <f t="shared" si="91"/>
        <v>1408-5008</v>
      </c>
      <c r="H549" t="str">
        <f t="shared" si="95"/>
        <v>Повећање информатичких капацитета за обављање пословних процеса у Министарству унутрашњих послова - фаза II</v>
      </c>
      <c r="I549"/>
    </row>
    <row r="550" spans="1:9" x14ac:dyDescent="0.2">
      <c r="A550" s="202"/>
      <c r="B550" s="202"/>
      <c r="C550" s="201" t="s">
        <v>1494</v>
      </c>
      <c r="D550" s="201" t="s">
        <v>1923</v>
      </c>
      <c r="E550" t="str">
        <f t="shared" si="97"/>
        <v>1408</v>
      </c>
      <c r="F550" t="str">
        <f t="shared" si="94"/>
        <v>5010</v>
      </c>
      <c r="G550" t="str">
        <f t="shared" si="91"/>
        <v>1408-5010</v>
      </c>
      <c r="H550" t="str">
        <f t="shared" si="95"/>
        <v>Изградња центра за информациону безбедност</v>
      </c>
      <c r="I550"/>
    </row>
    <row r="551" spans="1:9" x14ac:dyDescent="0.2">
      <c r="A551" s="202"/>
      <c r="B551" s="202"/>
      <c r="C551" s="201" t="s">
        <v>1264</v>
      </c>
      <c r="D551" s="201" t="s">
        <v>2129</v>
      </c>
      <c r="E551" t="str">
        <f t="shared" si="97"/>
        <v>1408</v>
      </c>
      <c r="F551" t="str">
        <f t="shared" si="94"/>
        <v>5011</v>
      </c>
      <c r="G551" t="str">
        <f t="shared" si="91"/>
        <v>1408-5011</v>
      </c>
      <c r="H551" t="str">
        <f t="shared" si="95"/>
        <v>Набавка наоружања, оружне опреме, техничке, комуникационе и заштитне опреме за потребе организационих јединица Министарства унутрашњих послова</v>
      </c>
      <c r="I551"/>
    </row>
    <row r="552" spans="1:9" x14ac:dyDescent="0.2">
      <c r="A552" s="202"/>
      <c r="B552" s="202"/>
      <c r="C552" s="201" t="s">
        <v>1495</v>
      </c>
      <c r="D552" s="201" t="s">
        <v>2130</v>
      </c>
      <c r="E552" t="str">
        <f t="shared" si="97"/>
        <v>1408</v>
      </c>
      <c r="F552" t="str">
        <f t="shared" si="94"/>
        <v>5012</v>
      </c>
      <c r="G552" t="str">
        <f t="shared" si="91"/>
        <v>1408-5012</v>
      </c>
      <c r="H552" t="str">
        <f t="shared" si="95"/>
        <v>Изградња, реконструкција и санација објеката ради унапређења капацитета за реализацију обука у наставном центру „Макиш"</v>
      </c>
      <c r="I552"/>
    </row>
    <row r="553" spans="1:9" x14ac:dyDescent="0.2">
      <c r="A553" s="202"/>
      <c r="B553" s="202"/>
      <c r="C553" s="201" t="s">
        <v>1496</v>
      </c>
      <c r="D553" s="201" t="s">
        <v>2131</v>
      </c>
      <c r="E553" t="str">
        <f t="shared" si="97"/>
        <v>1408</v>
      </c>
      <c r="F553" t="str">
        <f t="shared" si="94"/>
        <v>5013</v>
      </c>
      <c r="G553" t="str">
        <f t="shared" ref="G553:G621" si="98">+CONCATENATE(E553,"-",F553)</f>
        <v>1408-5013</v>
      </c>
      <c r="H553" t="str">
        <f t="shared" si="95"/>
        <v>Надоградња и проширење система IP телефоније у Министарству унутрашњих послова</v>
      </c>
      <c r="I553"/>
    </row>
    <row r="554" spans="1:9" x14ac:dyDescent="0.2">
      <c r="A554" s="202"/>
      <c r="B554" s="202"/>
      <c r="C554" s="201" t="s">
        <v>1839</v>
      </c>
      <c r="D554" s="201" t="s">
        <v>2132</v>
      </c>
      <c r="E554" t="str">
        <f t="shared" si="97"/>
        <v>1408</v>
      </c>
      <c r="F554" t="str">
        <f t="shared" si="94"/>
        <v>5014</v>
      </c>
      <c r="G554" t="str">
        <f t="shared" si="98"/>
        <v>1408-5014</v>
      </c>
      <c r="H554" t="str">
        <f t="shared" si="95"/>
        <v>Проширење система еЛТЕ у Републици Србији</v>
      </c>
      <c r="I554"/>
    </row>
    <row r="555" spans="1:9" x14ac:dyDescent="0.2">
      <c r="A555" s="202"/>
      <c r="B555" s="202"/>
      <c r="C555" s="201" t="s">
        <v>1497</v>
      </c>
      <c r="D555" s="201" t="s">
        <v>2133</v>
      </c>
      <c r="E555" t="str">
        <f t="shared" si="97"/>
        <v>1408</v>
      </c>
      <c r="F555" t="str">
        <f t="shared" si="94"/>
        <v>5015</v>
      </c>
      <c r="G555" t="str">
        <f t="shared" si="98"/>
        <v>1408-5015</v>
      </c>
      <c r="H555" t="str">
        <f t="shared" si="95"/>
        <v>Јачање информатичко-комуникационих и аналитичких капацитета Управе криминалистичке полиције</v>
      </c>
      <c r="I555"/>
    </row>
    <row r="556" spans="1:9" x14ac:dyDescent="0.2">
      <c r="A556" s="202"/>
      <c r="B556" s="202"/>
      <c r="C556" s="201" t="s">
        <v>1900</v>
      </c>
      <c r="D556" s="201" t="s">
        <v>2134</v>
      </c>
      <c r="E556" t="str">
        <f t="shared" si="97"/>
        <v>1408</v>
      </c>
      <c r="F556" t="str">
        <f t="shared" si="94"/>
        <v>5016</v>
      </c>
      <c r="G556" t="str">
        <f t="shared" si="98"/>
        <v>1408-5016</v>
      </c>
      <c r="H556" t="str">
        <f t="shared" si="95"/>
        <v>Подизање оперативних капацитета посебних и специјалне јединице Министарства унутрашњих послова - фаза II</v>
      </c>
      <c r="I556"/>
    </row>
    <row r="557" spans="1:9" x14ac:dyDescent="0.2">
      <c r="A557" s="202"/>
      <c r="B557" s="202"/>
      <c r="C557" s="201" t="s">
        <v>1499</v>
      </c>
      <c r="D557" s="201" t="s">
        <v>2135</v>
      </c>
      <c r="E557" t="str">
        <f t="shared" si="97"/>
        <v>1408</v>
      </c>
      <c r="F557" t="str">
        <f t="shared" si="94"/>
        <v>5017</v>
      </c>
      <c r="G557" t="str">
        <f t="shared" si="98"/>
        <v>1408-5017</v>
      </c>
      <c r="H557" t="str">
        <f t="shared" si="95"/>
        <v>Унапређење информационе безбедности и Дата центра МУП</v>
      </c>
      <c r="I557"/>
    </row>
    <row r="558" spans="1:9" x14ac:dyDescent="0.2">
      <c r="A558" s="202"/>
      <c r="B558" s="202"/>
      <c r="C558" s="201" t="s">
        <v>1501</v>
      </c>
      <c r="D558" s="201" t="s">
        <v>2136</v>
      </c>
      <c r="E558" t="str">
        <f t="shared" si="97"/>
        <v>1408</v>
      </c>
      <c r="F558" t="str">
        <f t="shared" si="94"/>
        <v>5019</v>
      </c>
      <c r="G558" t="str">
        <f t="shared" si="98"/>
        <v>1408-5019</v>
      </c>
      <c r="H558" t="str">
        <f t="shared" si="95"/>
        <v>Унапређење капацитета за реализацију обука у Центру за полицијску обуку</v>
      </c>
      <c r="I558"/>
    </row>
    <row r="559" spans="1:9" x14ac:dyDescent="0.2">
      <c r="A559" s="201" t="s">
        <v>1719</v>
      </c>
      <c r="B559" s="201" t="s">
        <v>1715</v>
      </c>
      <c r="C559" s="201" t="s">
        <v>1390</v>
      </c>
      <c r="D559" s="201" t="s">
        <v>1749</v>
      </c>
      <c r="E559" t="str">
        <f t="shared" si="97"/>
        <v>1409</v>
      </c>
      <c r="F559" t="str">
        <f t="shared" si="94"/>
        <v>0001</v>
      </c>
      <c r="G559" t="str">
        <f t="shared" si="98"/>
        <v>1409-0001</v>
      </c>
      <c r="H559" t="str">
        <f t="shared" si="95"/>
        <v>Руковођење и координација рада полиције и управних послова</v>
      </c>
      <c r="I559"/>
    </row>
    <row r="560" spans="1:9" x14ac:dyDescent="0.2">
      <c r="A560" s="202"/>
      <c r="B560" s="202"/>
      <c r="C560" s="201" t="s">
        <v>1392</v>
      </c>
      <c r="D560" s="201" t="s">
        <v>1994</v>
      </c>
      <c r="E560" t="str">
        <f t="shared" si="97"/>
        <v>1409</v>
      </c>
      <c r="F560" t="str">
        <f t="shared" si="94"/>
        <v>0002</v>
      </c>
      <c r="G560" t="str">
        <f t="shared" si="98"/>
        <v>1409-0002</v>
      </c>
      <c r="H560" t="str">
        <f t="shared" si="95"/>
        <v>Специјална и посебне јединице полиције</v>
      </c>
      <c r="I560"/>
    </row>
    <row r="561" spans="1:9" x14ac:dyDescent="0.2">
      <c r="A561" s="202"/>
      <c r="B561" s="202"/>
      <c r="C561" s="201" t="s">
        <v>1393</v>
      </c>
      <c r="D561" s="201" t="s">
        <v>1750</v>
      </c>
      <c r="E561" t="str">
        <f t="shared" si="97"/>
        <v>1409</v>
      </c>
      <c r="F561" t="str">
        <f t="shared" si="94"/>
        <v>0003</v>
      </c>
      <c r="G561" t="str">
        <f t="shared" si="98"/>
        <v>1409-0003</v>
      </c>
      <c r="H561" t="str">
        <f t="shared" si="95"/>
        <v>Полицијске управе</v>
      </c>
      <c r="I561"/>
    </row>
    <row r="562" spans="1:9" x14ac:dyDescent="0.2">
      <c r="A562" s="202"/>
      <c r="B562" s="202"/>
      <c r="C562" s="201" t="s">
        <v>1839</v>
      </c>
      <c r="D562" s="201" t="s">
        <v>2137</v>
      </c>
      <c r="E562" t="str">
        <f t="shared" si="97"/>
        <v>1409</v>
      </c>
      <c r="F562" t="str">
        <f t="shared" si="94"/>
        <v>5014</v>
      </c>
      <c r="G562" t="str">
        <f t="shared" si="98"/>
        <v>1409-5014</v>
      </c>
      <c r="H562" t="str">
        <f t="shared" si="95"/>
        <v>Набавка опреме за потребе организационих јединица Дирекције полиције</v>
      </c>
      <c r="I562"/>
    </row>
    <row r="563" spans="1:9" x14ac:dyDescent="0.2">
      <c r="A563" s="202"/>
      <c r="B563" s="202"/>
      <c r="C563" s="201" t="s">
        <v>1900</v>
      </c>
      <c r="D563" s="201" t="s">
        <v>1995</v>
      </c>
      <c r="E563" t="str">
        <f t="shared" si="97"/>
        <v>1409</v>
      </c>
      <c r="F563" t="str">
        <f t="shared" si="94"/>
        <v>5016</v>
      </c>
      <c r="G563" t="str">
        <f t="shared" si="98"/>
        <v>1409-5016</v>
      </c>
      <c r="H563" t="str">
        <f t="shared" si="95"/>
        <v>Изградња, реконструкција и адаптација објеката организационих јединица Дирекције полиције</v>
      </c>
      <c r="I563"/>
    </row>
    <row r="564" spans="1:9" x14ac:dyDescent="0.2">
      <c r="A564" s="202"/>
      <c r="B564" s="202"/>
      <c r="C564" s="201" t="s">
        <v>1500</v>
      </c>
      <c r="D564" s="201" t="s">
        <v>1996</v>
      </c>
      <c r="E564" t="str">
        <f t="shared" si="97"/>
        <v>1409</v>
      </c>
      <c r="F564" t="str">
        <f t="shared" si="94"/>
        <v>5018</v>
      </c>
      <c r="G564" t="str">
        <f t="shared" si="98"/>
        <v>1409-5018</v>
      </c>
      <c r="H564" t="str">
        <f t="shared" si="95"/>
        <v>Изградња, реконструкција и проширење комплекса Хеликоптерске јединице</v>
      </c>
      <c r="I564"/>
    </row>
    <row r="565" spans="1:9" x14ac:dyDescent="0.2">
      <c r="A565" s="202"/>
      <c r="B565" s="202"/>
      <c r="C565" s="201" t="s">
        <v>1501</v>
      </c>
      <c r="D565" s="201" t="s">
        <v>2138</v>
      </c>
      <c r="E565" t="str">
        <f t="shared" si="97"/>
        <v>1409</v>
      </c>
      <c r="F565" t="str">
        <f t="shared" si="94"/>
        <v>5019</v>
      </c>
      <c r="G565" t="str">
        <f t="shared" si="98"/>
        <v>1409-5019</v>
      </c>
      <c r="H565" t="str">
        <f t="shared" si="95"/>
        <v>Набавка, ремонт и модернизација возила за потребе организационих јединица Министарства унутрашњих послова</v>
      </c>
      <c r="I565"/>
    </row>
    <row r="566" spans="1:9" x14ac:dyDescent="0.2">
      <c r="A566" s="202"/>
      <c r="B566" s="202"/>
      <c r="C566" s="201" t="s">
        <v>1954</v>
      </c>
      <c r="D566" s="201" t="s">
        <v>2225</v>
      </c>
      <c r="E566" t="str">
        <f t="shared" si="97"/>
        <v>1409</v>
      </c>
      <c r="F566" t="str">
        <f t="shared" si="94"/>
        <v>5020</v>
      </c>
      <c r="G566" t="str">
        <f t="shared" si="98"/>
        <v>1409-5020</v>
      </c>
      <c r="H566" t="str">
        <f t="shared" si="95"/>
        <v>Опремање и реконструкција објеката Сектора унутрашње контроле у циљу подизања капацитета за превенцију и сузбијање корупције у Министарству унутрашњих послова</v>
      </c>
      <c r="I566"/>
    </row>
    <row r="567" spans="1:9" x14ac:dyDescent="0.2">
      <c r="A567" s="202"/>
      <c r="B567" s="202"/>
      <c r="C567" s="201" t="s">
        <v>2139</v>
      </c>
      <c r="D567" s="201" t="s">
        <v>2140</v>
      </c>
      <c r="E567" t="str">
        <f t="shared" si="97"/>
        <v>1409</v>
      </c>
      <c r="F567" t="str">
        <f t="shared" si="94"/>
        <v>5021</v>
      </c>
      <c r="G567" t="str">
        <f t="shared" si="98"/>
        <v>1409-5021</v>
      </c>
      <c r="H567" t="str">
        <f t="shared" si="95"/>
        <v>Изградња, реконструкција и адаптација објеката за потребе организационих јединица Министарства унутрашњих послова</v>
      </c>
      <c r="I567"/>
    </row>
    <row r="568" spans="1:9" x14ac:dyDescent="0.2">
      <c r="A568" s="202"/>
      <c r="B568" s="202"/>
      <c r="C568" s="201" t="s">
        <v>1901</v>
      </c>
      <c r="D568" s="201" t="s">
        <v>1902</v>
      </c>
      <c r="E568" t="str">
        <f t="shared" si="97"/>
        <v>1409</v>
      </c>
      <c r="F568" t="str">
        <f t="shared" si="94"/>
        <v>7072</v>
      </c>
      <c r="G568" t="str">
        <f t="shared" si="98"/>
        <v>1409-7072</v>
      </c>
      <c r="H568" t="str">
        <f t="shared" si="95"/>
        <v>ИПА 2017 - Подршка европским интеграцијама</v>
      </c>
      <c r="I568"/>
    </row>
    <row r="569" spans="1:9" x14ac:dyDescent="0.2">
      <c r="A569" s="202"/>
      <c r="B569" s="202"/>
      <c r="C569" s="201" t="s">
        <v>1975</v>
      </c>
      <c r="D569" s="201" t="s">
        <v>1976</v>
      </c>
      <c r="E569" t="str">
        <f t="shared" si="97"/>
        <v>1409</v>
      </c>
      <c r="F569" t="str">
        <f t="shared" si="94"/>
        <v>7081</v>
      </c>
      <c r="G569" t="str">
        <f t="shared" si="98"/>
        <v>1409-7081</v>
      </c>
      <c r="H569" t="str">
        <f t="shared" si="95"/>
        <v>ИПА 2020 - Демократија и управљање</v>
      </c>
      <c r="I569"/>
    </row>
    <row r="570" spans="1:9" x14ac:dyDescent="0.2">
      <c r="A570" s="201" t="s">
        <v>1720</v>
      </c>
      <c r="B570" s="201" t="s">
        <v>1716</v>
      </c>
      <c r="C570" s="201" t="s">
        <v>1390</v>
      </c>
      <c r="D570" s="201" t="s">
        <v>1751</v>
      </c>
      <c r="E570" t="str">
        <f t="shared" si="97"/>
        <v>1410</v>
      </c>
      <c r="F570" t="str">
        <f t="shared" si="94"/>
        <v>0001</v>
      </c>
      <c r="G570" t="str">
        <f t="shared" si="98"/>
        <v>1410-0001</v>
      </c>
      <c r="H570" t="str">
        <f t="shared" si="95"/>
        <v>Управљање радом граничне полиције</v>
      </c>
      <c r="I570"/>
    </row>
    <row r="571" spans="1:9" x14ac:dyDescent="0.2">
      <c r="A571" s="202"/>
      <c r="B571" s="202"/>
      <c r="C571" s="201" t="s">
        <v>1417</v>
      </c>
      <c r="D571" s="201" t="s">
        <v>1997</v>
      </c>
      <c r="E571" t="str">
        <f t="shared" si="97"/>
        <v>1410</v>
      </c>
      <c r="F571" t="str">
        <f t="shared" si="94"/>
        <v>4001</v>
      </c>
      <c r="G571" t="str">
        <f t="shared" si="98"/>
        <v>1410-4001</v>
      </c>
      <c r="H571" t="str">
        <f t="shared" si="95"/>
        <v>ИПА Сигурнија клима у румунско - српском прекограничном подручју</v>
      </c>
      <c r="I571"/>
    </row>
    <row r="572" spans="1:9" x14ac:dyDescent="0.2">
      <c r="A572" s="202"/>
      <c r="B572" s="202"/>
      <c r="C572" s="201" t="s">
        <v>1516</v>
      </c>
      <c r="D572" s="201" t="s">
        <v>1517</v>
      </c>
      <c r="E572" t="str">
        <f t="shared" si="97"/>
        <v>1410</v>
      </c>
      <c r="F572" t="str">
        <f t="shared" si="94"/>
        <v>7018</v>
      </c>
      <c r="G572" t="str">
        <f t="shared" si="98"/>
        <v>1410-7018</v>
      </c>
      <c r="H572" t="str">
        <f t="shared" si="95"/>
        <v>ИПА 2014 - Сектор унутрашњих послова</v>
      </c>
      <c r="I572"/>
    </row>
    <row r="573" spans="1:9" x14ac:dyDescent="0.2">
      <c r="A573" s="201" t="s">
        <v>1344</v>
      </c>
      <c r="B573" s="201" t="s">
        <v>650</v>
      </c>
      <c r="C573" s="201" t="s">
        <v>1390</v>
      </c>
      <c r="D573" s="201" t="s">
        <v>1536</v>
      </c>
      <c r="E573" t="str">
        <f t="shared" si="97"/>
        <v>1501</v>
      </c>
      <c r="F573" t="str">
        <f t="shared" si="94"/>
        <v>0001</v>
      </c>
      <c r="G573" t="str">
        <f t="shared" si="98"/>
        <v>1501-0001</v>
      </c>
      <c r="H573" t="str">
        <f t="shared" si="95"/>
        <v>Инфраструктурни и економски развој</v>
      </c>
      <c r="I573"/>
    </row>
    <row r="574" spans="1:9" x14ac:dyDescent="0.2">
      <c r="A574" s="202"/>
      <c r="B574" s="202"/>
      <c r="C574" s="201" t="s">
        <v>1392</v>
      </c>
      <c r="D574" s="201" t="s">
        <v>1175</v>
      </c>
      <c r="E574" t="str">
        <f t="shared" si="97"/>
        <v>1501</v>
      </c>
      <c r="F574" t="str">
        <f t="shared" si="94"/>
        <v>0002</v>
      </c>
      <c r="G574" t="str">
        <f t="shared" si="98"/>
        <v>1501-0002</v>
      </c>
      <c r="H574" t="str">
        <f t="shared" si="95"/>
        <v>Стручнa и административнa подршка спровођењу политика Координационог тела</v>
      </c>
      <c r="I574"/>
    </row>
    <row r="575" spans="1:9" x14ac:dyDescent="0.2">
      <c r="A575" s="201" t="s">
        <v>1345</v>
      </c>
      <c r="B575" s="201" t="s">
        <v>1346</v>
      </c>
      <c r="C575" s="201" t="s">
        <v>1390</v>
      </c>
      <c r="D575" s="201" t="s">
        <v>1193</v>
      </c>
      <c r="E575" t="str">
        <f t="shared" si="97"/>
        <v>1503</v>
      </c>
      <c r="F575" t="str">
        <f t="shared" si="94"/>
        <v>0001</v>
      </c>
      <c r="G575" t="str">
        <f t="shared" si="98"/>
        <v>1503-0001</v>
      </c>
      <c r="H575" t="str">
        <f t="shared" si="95"/>
        <v>Уређење у области безбедности и квалитета производа на тржишту</v>
      </c>
      <c r="I575"/>
    </row>
    <row r="576" spans="1:9" x14ac:dyDescent="0.2">
      <c r="A576" s="202"/>
      <c r="B576" s="202"/>
      <c r="C576" s="201" t="s">
        <v>1392</v>
      </c>
      <c r="D576" s="201" t="s">
        <v>811</v>
      </c>
      <c r="E576" t="str">
        <f t="shared" si="97"/>
        <v>1503</v>
      </c>
      <c r="F576" t="str">
        <f t="shared" si="94"/>
        <v>0002</v>
      </c>
      <c r="G576" t="str">
        <f t="shared" si="98"/>
        <v>1503-0002</v>
      </c>
      <c r="H576" t="str">
        <f t="shared" si="95"/>
        <v>Акредитација тела за оцењивање усаглашености</v>
      </c>
      <c r="I576"/>
    </row>
    <row r="577" spans="1:9" x14ac:dyDescent="0.2">
      <c r="A577" s="202"/>
      <c r="B577" s="202"/>
      <c r="C577" s="201" t="s">
        <v>1393</v>
      </c>
      <c r="D577" s="201" t="s">
        <v>1194</v>
      </c>
      <c r="E577" t="str">
        <f t="shared" si="97"/>
        <v>1503</v>
      </c>
      <c r="F577" t="str">
        <f t="shared" si="94"/>
        <v>0003</v>
      </c>
      <c r="G577" t="str">
        <f t="shared" ref="G577" si="99">+CONCATENATE(E577,"-",F577)</f>
        <v>1503-0003</v>
      </c>
      <c r="H577" t="str">
        <f t="shared" si="95"/>
        <v>Уређење области стандардизације</v>
      </c>
      <c r="I577"/>
    </row>
    <row r="578" spans="1:9" x14ac:dyDescent="0.2">
      <c r="A578" s="202"/>
      <c r="B578" s="202"/>
      <c r="C578" s="201" t="s">
        <v>1394</v>
      </c>
      <c r="D578" s="201" t="s">
        <v>1195</v>
      </c>
      <c r="E578" t="str">
        <f t="shared" si="97"/>
        <v>1503</v>
      </c>
      <c r="F578" t="str">
        <f t="shared" si="94"/>
        <v>0004</v>
      </c>
      <c r="G578" t="str">
        <f t="shared" ref="G578" si="100">+CONCATENATE(E578,"-",F578)</f>
        <v>1503-0004</v>
      </c>
      <c r="H578" t="str">
        <f t="shared" si="95"/>
        <v>Развој метролошког система</v>
      </c>
      <c r="I578"/>
    </row>
    <row r="579" spans="1:9" x14ac:dyDescent="0.2">
      <c r="A579" s="202"/>
      <c r="B579" s="202"/>
      <c r="C579" s="201" t="s">
        <v>1399</v>
      </c>
      <c r="D579" s="201" t="s">
        <v>1196</v>
      </c>
      <c r="E579" t="str">
        <f t="shared" si="97"/>
        <v>1503</v>
      </c>
      <c r="F579" t="str">
        <f t="shared" si="94"/>
        <v>0005</v>
      </c>
      <c r="G579" t="str">
        <f t="shared" si="98"/>
        <v>1503-0005</v>
      </c>
      <c r="H579" t="str">
        <f t="shared" si="95"/>
        <v>Развој система контроле предмета од драгоцених метала</v>
      </c>
      <c r="I579"/>
    </row>
    <row r="580" spans="1:9" x14ac:dyDescent="0.2">
      <c r="A580" s="202"/>
      <c r="B580" s="202"/>
      <c r="C580" s="201" t="s">
        <v>1417</v>
      </c>
      <c r="D580" s="201" t="s">
        <v>2141</v>
      </c>
      <c r="E580" t="str">
        <f t="shared" si="97"/>
        <v>1503</v>
      </c>
      <c r="F580" t="str">
        <f t="shared" si="94"/>
        <v>4001</v>
      </c>
      <c r="G580" t="str">
        <f t="shared" si="98"/>
        <v>1503-4001</v>
      </c>
      <c r="H580" t="str">
        <f t="shared" si="95"/>
        <v xml:space="preserve">ПРОИЗВОД ИНФО-Успостављање јединственог дигиталног сервиса у вези са техничким прописима </v>
      </c>
      <c r="I580"/>
    </row>
    <row r="581" spans="1:9" x14ac:dyDescent="0.2">
      <c r="A581" s="202"/>
      <c r="B581" s="202"/>
      <c r="C581" s="201" t="s">
        <v>1406</v>
      </c>
      <c r="D581" s="201" t="s">
        <v>2226</v>
      </c>
      <c r="E581" t="str">
        <f t="shared" si="97"/>
        <v>1503</v>
      </c>
      <c r="F581" t="str">
        <f t="shared" si="94"/>
        <v>4004</v>
      </c>
      <c r="G581" t="str">
        <f t="shared" si="98"/>
        <v>1503-4004</v>
      </c>
      <c r="H581" t="str">
        <f t="shared" si="95"/>
        <v>Програм финансијске подршке - Коришћењем стандардa до конкурентнијих производа</v>
      </c>
      <c r="I581"/>
    </row>
    <row r="582" spans="1:9" x14ac:dyDescent="0.2">
      <c r="A582" s="201" t="s">
        <v>1347</v>
      </c>
      <c r="B582" s="201" t="s">
        <v>651</v>
      </c>
      <c r="C582" s="201" t="s">
        <v>1394</v>
      </c>
      <c r="D582" s="201" t="s">
        <v>1197</v>
      </c>
      <c r="E582" t="str">
        <f t="shared" si="97"/>
        <v>1505</v>
      </c>
      <c r="F582" t="str">
        <f t="shared" si="94"/>
        <v>0004</v>
      </c>
      <c r="G582" t="str">
        <f t="shared" ref="G582" si="101">+CONCATENATE(E582,"-",F582)</f>
        <v>1505-0004</v>
      </c>
      <c r="H582" t="str">
        <f t="shared" si="95"/>
        <v>Подстицање равномерног регионалног развоја</v>
      </c>
      <c r="I582"/>
    </row>
    <row r="583" spans="1:9" x14ac:dyDescent="0.2">
      <c r="A583" s="202"/>
      <c r="B583" s="202"/>
      <c r="C583" s="201" t="s">
        <v>1406</v>
      </c>
      <c r="D583" s="201" t="s">
        <v>1198</v>
      </c>
      <c r="E583" t="str">
        <f t="shared" si="97"/>
        <v>1505</v>
      </c>
      <c r="F583" t="str">
        <f t="shared" si="94"/>
        <v>4004</v>
      </c>
      <c r="G583" t="str">
        <f t="shared" si="98"/>
        <v>1505-4004</v>
      </c>
      <c r="H583" t="str">
        <f t="shared" si="95"/>
        <v>Подршка развоју пословне инфраструктуре</v>
      </c>
      <c r="I583"/>
    </row>
    <row r="584" spans="1:9" x14ac:dyDescent="0.2">
      <c r="A584" s="202"/>
      <c r="B584" s="202"/>
      <c r="C584" s="201" t="s">
        <v>1401</v>
      </c>
      <c r="D584" s="201" t="s">
        <v>1199</v>
      </c>
      <c r="E584" t="str">
        <f t="shared" si="97"/>
        <v>1505</v>
      </c>
      <c r="F584" t="str">
        <f t="shared" si="94"/>
        <v>4005</v>
      </c>
      <c r="G584" t="str">
        <f t="shared" si="98"/>
        <v>1505-4005</v>
      </c>
      <c r="H584" t="str">
        <f t="shared" si="95"/>
        <v>Програм развоја Подриња</v>
      </c>
      <c r="I584"/>
    </row>
    <row r="585" spans="1:9" x14ac:dyDescent="0.2">
      <c r="A585" s="201" t="s">
        <v>1348</v>
      </c>
      <c r="B585" s="201" t="s">
        <v>1349</v>
      </c>
      <c r="C585" s="201" t="s">
        <v>1392</v>
      </c>
      <c r="D585" s="201" t="s">
        <v>814</v>
      </c>
      <c r="E585" t="str">
        <f t="shared" si="97"/>
        <v>1506</v>
      </c>
      <c r="F585" t="str">
        <f t="shared" si="94"/>
        <v>0002</v>
      </c>
      <c r="G585" t="str">
        <f t="shared" si="98"/>
        <v>1506-0002</v>
      </c>
      <c r="H585" t="str">
        <f t="shared" si="95"/>
        <v>Тржишна инспекција</v>
      </c>
      <c r="I585"/>
    </row>
    <row r="586" spans="1:9" x14ac:dyDescent="0.2">
      <c r="A586" s="202"/>
      <c r="B586" s="202"/>
      <c r="C586" s="201" t="s">
        <v>1394</v>
      </c>
      <c r="D586" s="201" t="s">
        <v>1218</v>
      </c>
      <c r="E586" t="str">
        <f t="shared" si="97"/>
        <v>1506</v>
      </c>
      <c r="F586" t="str">
        <f t="shared" ref="F586:F655" si="102">+IF(C586&gt;0,C586,F585)</f>
        <v>0004</v>
      </c>
      <c r="G586" t="str">
        <f t="shared" si="98"/>
        <v>1506-0004</v>
      </c>
      <c r="H586" t="str">
        <f t="shared" ref="H586:H655" si="103">+D586</f>
        <v>Уређење сектора трговине, услуга и политике конкуренције</v>
      </c>
      <c r="I586"/>
    </row>
    <row r="587" spans="1:9" x14ac:dyDescent="0.2">
      <c r="A587" s="202"/>
      <c r="B587" s="202"/>
      <c r="C587" s="201" t="s">
        <v>1399</v>
      </c>
      <c r="D587" s="201" t="s">
        <v>1219</v>
      </c>
      <c r="E587" t="str">
        <f t="shared" si="97"/>
        <v>1506</v>
      </c>
      <c r="F587" t="str">
        <f t="shared" si="102"/>
        <v>0005</v>
      </c>
      <c r="G587" t="str">
        <f t="shared" si="98"/>
        <v>1506-0005</v>
      </c>
      <c r="H587" t="str">
        <f t="shared" si="103"/>
        <v>Подстицаји за развој националног бренда Србије и очување старих заната</v>
      </c>
      <c r="I587"/>
    </row>
    <row r="588" spans="1:9" x14ac:dyDescent="0.2">
      <c r="A588" s="202"/>
      <c r="B588" s="202"/>
      <c r="C588" s="201" t="s">
        <v>1400</v>
      </c>
      <c r="D588" s="201" t="s">
        <v>815</v>
      </c>
      <c r="E588" t="str">
        <f t="shared" si="97"/>
        <v>1506</v>
      </c>
      <c r="F588" t="str">
        <f t="shared" si="102"/>
        <v>0006</v>
      </c>
      <c r="G588" t="str">
        <f t="shared" si="98"/>
        <v>1506-0006</v>
      </c>
      <c r="H588" t="str">
        <f t="shared" si="103"/>
        <v>Јачање заштите потрошача</v>
      </c>
      <c r="I588"/>
    </row>
    <row r="589" spans="1:9" x14ac:dyDescent="0.2">
      <c r="A589" s="202"/>
      <c r="B589" s="202"/>
      <c r="C589" s="201" t="s">
        <v>1405</v>
      </c>
      <c r="D589" s="201" t="s">
        <v>1854</v>
      </c>
      <c r="E589" t="str">
        <f t="shared" si="97"/>
        <v>1506</v>
      </c>
      <c r="F589" t="str">
        <f t="shared" si="102"/>
        <v>0007</v>
      </c>
      <c r="G589" t="str">
        <f t="shared" si="98"/>
        <v>1506-0007</v>
      </c>
      <c r="H589" t="str">
        <f t="shared" si="103"/>
        <v>Подршка програмима удружења потрошача и вансудском решавању потрошачких спорова</v>
      </c>
      <c r="I589"/>
    </row>
    <row r="590" spans="1:9" x14ac:dyDescent="0.2">
      <c r="A590" s="202"/>
      <c r="B590" s="202"/>
      <c r="C590" s="201" t="s">
        <v>1429</v>
      </c>
      <c r="D590" s="201" t="s">
        <v>686</v>
      </c>
      <c r="E590" t="str">
        <f t="shared" si="97"/>
        <v>1506</v>
      </c>
      <c r="F590" t="str">
        <f t="shared" si="102"/>
        <v>0008</v>
      </c>
      <c r="G590" t="str">
        <f t="shared" si="98"/>
        <v>1506-0008</v>
      </c>
      <c r="H590" t="str">
        <f t="shared" si="103"/>
        <v>Администрација и управљање</v>
      </c>
      <c r="I590"/>
    </row>
    <row r="591" spans="1:9" x14ac:dyDescent="0.2">
      <c r="A591" s="202"/>
      <c r="B591" s="202"/>
      <c r="C591" s="201" t="s">
        <v>1411</v>
      </c>
      <c r="D591" s="201" t="s">
        <v>2227</v>
      </c>
      <c r="E591" t="str">
        <f t="shared" si="97"/>
        <v>1506</v>
      </c>
      <c r="F591" t="str">
        <f t="shared" si="102"/>
        <v>0009</v>
      </c>
      <c r="G591" t="str">
        <f t="shared" si="98"/>
        <v>1506-0009</v>
      </c>
      <c r="H591" t="str">
        <f t="shared" si="103"/>
        <v>Кooрдинaциja пoслoвa развоја, упрaвљaња прojeктимa и европских интеграција</v>
      </c>
      <c r="I591"/>
    </row>
    <row r="592" spans="1:9" x14ac:dyDescent="0.2">
      <c r="A592" s="202"/>
      <c r="B592" s="202"/>
      <c r="C592" s="201" t="s">
        <v>1401</v>
      </c>
      <c r="D592" s="201" t="s">
        <v>1924</v>
      </c>
      <c r="E592" t="str">
        <f t="shared" si="97"/>
        <v>1506</v>
      </c>
      <c r="F592" t="str">
        <f t="shared" si="102"/>
        <v>4005</v>
      </c>
      <c r="G592" t="str">
        <f t="shared" si="98"/>
        <v>1506-4005</v>
      </c>
      <c r="H592" t="str">
        <f t="shared" si="103"/>
        <v>ИПА 2018 - Јачање заштите потрошача у Републици Србији као одговор на нове изазове на тржишту</v>
      </c>
      <c r="I592"/>
    </row>
    <row r="593" spans="1:9" x14ac:dyDescent="0.2">
      <c r="A593" s="202"/>
      <c r="B593" s="202"/>
      <c r="C593" s="201" t="s">
        <v>1790</v>
      </c>
      <c r="D593" s="201" t="s">
        <v>1791</v>
      </c>
      <c r="E593" t="str">
        <f t="shared" si="97"/>
        <v>1506</v>
      </c>
      <c r="F593" t="str">
        <f t="shared" si="102"/>
        <v>7070</v>
      </c>
      <c r="G593" t="str">
        <f t="shared" si="98"/>
        <v>1506-7070</v>
      </c>
      <c r="H593" t="str">
        <f t="shared" si="103"/>
        <v>ИПА 2016 - Подршка у форми твининг пројекта</v>
      </c>
      <c r="I593"/>
    </row>
    <row r="594" spans="1:9" x14ac:dyDescent="0.2">
      <c r="A594" s="201" t="s">
        <v>1350</v>
      </c>
      <c r="B594" s="201" t="s">
        <v>652</v>
      </c>
      <c r="C594" s="201" t="s">
        <v>1394</v>
      </c>
      <c r="D594" s="201" t="s">
        <v>816</v>
      </c>
      <c r="E594" t="str">
        <f t="shared" si="97"/>
        <v>1507</v>
      </c>
      <c r="F594" t="str">
        <f t="shared" si="102"/>
        <v>0004</v>
      </c>
      <c r="G594" t="str">
        <f t="shared" si="98"/>
        <v>1507-0004</v>
      </c>
      <c r="H594" t="str">
        <f t="shared" si="103"/>
        <v>Туристичка инспекција</v>
      </c>
      <c r="I594"/>
    </row>
    <row r="595" spans="1:9" x14ac:dyDescent="0.2">
      <c r="A595" s="202"/>
      <c r="B595" s="202"/>
      <c r="C595" s="201" t="s">
        <v>1399</v>
      </c>
      <c r="D595" s="201" t="s">
        <v>1220</v>
      </c>
      <c r="E595" t="str">
        <f t="shared" si="97"/>
        <v>1507</v>
      </c>
      <c r="F595" t="str">
        <f t="shared" si="102"/>
        <v>0005</v>
      </c>
      <c r="G595" t="str">
        <f t="shared" si="98"/>
        <v>1507-0005</v>
      </c>
      <c r="H595" t="str">
        <f t="shared" si="103"/>
        <v>Подстицаји за изградњу инфраструктуре и супраструктуре у туристичким дестинацијама</v>
      </c>
      <c r="I595"/>
    </row>
    <row r="596" spans="1:9" x14ac:dyDescent="0.2">
      <c r="A596" s="202"/>
      <c r="B596" s="202"/>
      <c r="C596" s="201" t="s">
        <v>1400</v>
      </c>
      <c r="D596" s="201" t="s">
        <v>1537</v>
      </c>
      <c r="E596" t="str">
        <f t="shared" si="97"/>
        <v>1507</v>
      </c>
      <c r="F596" t="str">
        <f t="shared" si="102"/>
        <v>0006</v>
      </c>
      <c r="G596" t="str">
        <f t="shared" si="98"/>
        <v>1507-0006</v>
      </c>
      <c r="H596" t="str">
        <f t="shared" si="103"/>
        <v>Подршка раду ЈП „Скијалишта Србије”</v>
      </c>
      <c r="I596"/>
    </row>
    <row r="597" spans="1:9" x14ac:dyDescent="0.2">
      <c r="A597" s="202"/>
      <c r="B597" s="202"/>
      <c r="C597" s="201" t="s">
        <v>1405</v>
      </c>
      <c r="D597" s="201" t="s">
        <v>1830</v>
      </c>
      <c r="E597" t="str">
        <f t="shared" si="97"/>
        <v>1507</v>
      </c>
      <c r="F597" t="str">
        <f t="shared" si="102"/>
        <v>0007</v>
      </c>
      <c r="G597" t="str">
        <f t="shared" si="98"/>
        <v>1507-0007</v>
      </c>
      <c r="H597" t="str">
        <f t="shared" si="103"/>
        <v>Подршка раду ЈП „Стара планинаˮ</v>
      </c>
      <c r="I597"/>
    </row>
    <row r="598" spans="1:9" x14ac:dyDescent="0.2">
      <c r="A598" s="202"/>
      <c r="B598" s="202"/>
      <c r="C598" s="201" t="s">
        <v>1429</v>
      </c>
      <c r="D598" s="201" t="s">
        <v>1752</v>
      </c>
      <c r="E598" t="str">
        <f t="shared" si="97"/>
        <v>1507</v>
      </c>
      <c r="F598" t="str">
        <f t="shared" si="102"/>
        <v>0008</v>
      </c>
      <c r="G598" t="str">
        <f t="shared" si="98"/>
        <v>1507-0008</v>
      </c>
      <c r="H598" t="str">
        <f t="shared" si="103"/>
        <v>Подршка раду „Тврђава Голубачки град”  д.о.о.</v>
      </c>
      <c r="I598"/>
    </row>
    <row r="599" spans="1:9" x14ac:dyDescent="0.2">
      <c r="A599" s="202"/>
      <c r="B599" s="202"/>
      <c r="C599" s="201" t="s">
        <v>1411</v>
      </c>
      <c r="D599" s="201" t="s">
        <v>1753</v>
      </c>
      <c r="E599" t="str">
        <f t="shared" si="97"/>
        <v>1507</v>
      </c>
      <c r="F599" t="str">
        <f t="shared" si="102"/>
        <v>0009</v>
      </c>
      <c r="G599" t="str">
        <f t="shared" si="98"/>
        <v>1507-0009</v>
      </c>
      <c r="H599" t="str">
        <f t="shared" si="103"/>
        <v>Подршка раду „Парк Палић” д.о.о.</v>
      </c>
      <c r="I599"/>
    </row>
    <row r="600" spans="1:9" x14ac:dyDescent="0.2">
      <c r="A600" s="202"/>
      <c r="B600" s="202"/>
      <c r="C600" s="201" t="s">
        <v>1412</v>
      </c>
      <c r="D600" s="201" t="s">
        <v>1221</v>
      </c>
      <c r="E600" t="str">
        <f t="shared" si="97"/>
        <v>1507</v>
      </c>
      <c r="F600" t="str">
        <f t="shared" si="102"/>
        <v>0010</v>
      </c>
      <c r="G600" t="str">
        <f t="shared" si="98"/>
        <v>1507-0010</v>
      </c>
      <c r="H600" t="str">
        <f t="shared" si="103"/>
        <v>Подстицаји за пројекте промоције, едукације и тренинга у туризму</v>
      </c>
      <c r="I600"/>
    </row>
    <row r="601" spans="1:9" x14ac:dyDescent="0.2">
      <c r="A601" s="202"/>
      <c r="B601" s="202"/>
      <c r="C601" s="201" t="s">
        <v>1414</v>
      </c>
      <c r="D601" s="201" t="s">
        <v>1222</v>
      </c>
      <c r="E601" t="str">
        <f t="shared" si="97"/>
        <v>1507</v>
      </c>
      <c r="F601" t="str">
        <f t="shared" si="102"/>
        <v>0011</v>
      </c>
      <c r="G601" t="str">
        <f t="shared" si="98"/>
        <v>1507-0011</v>
      </c>
      <c r="H601" t="str">
        <f t="shared" si="103"/>
        <v>Подршка раду Туристичке организације Србије</v>
      </c>
      <c r="I601"/>
    </row>
    <row r="602" spans="1:9" x14ac:dyDescent="0.2">
      <c r="A602" s="202"/>
      <c r="B602" s="202"/>
      <c r="C602" s="201" t="s">
        <v>1420</v>
      </c>
      <c r="D602" s="201" t="s">
        <v>1538</v>
      </c>
      <c r="E602" t="str">
        <f t="shared" si="97"/>
        <v>1507</v>
      </c>
      <c r="F602" t="str">
        <f t="shared" si="102"/>
        <v>0012</v>
      </c>
      <c r="G602" t="str">
        <f t="shared" si="98"/>
        <v>1507-0012</v>
      </c>
      <c r="H602" t="str">
        <f t="shared" si="103"/>
        <v>Истраживање тржишта, управљање квалитетом, унапређење туристичких производа и конкурентности у туризму</v>
      </c>
      <c r="I602"/>
    </row>
    <row r="603" spans="1:9" x14ac:dyDescent="0.2">
      <c r="A603" s="202"/>
      <c r="B603" s="202"/>
      <c r="C603" s="201" t="s">
        <v>1450</v>
      </c>
      <c r="D603" s="201" t="s">
        <v>686</v>
      </c>
      <c r="E603" t="str">
        <f t="shared" si="97"/>
        <v>1507</v>
      </c>
      <c r="F603" t="str">
        <f t="shared" si="102"/>
        <v>0013</v>
      </c>
      <c r="G603" t="str">
        <f t="shared" si="98"/>
        <v>1507-0013</v>
      </c>
      <c r="H603" t="str">
        <f t="shared" si="103"/>
        <v>Администрација и управљање</v>
      </c>
      <c r="I603"/>
    </row>
    <row r="604" spans="1:9" x14ac:dyDescent="0.2">
      <c r="A604" s="202"/>
      <c r="B604" s="202"/>
      <c r="C604" s="201" t="s">
        <v>1396</v>
      </c>
      <c r="D604" s="201" t="s">
        <v>1539</v>
      </c>
      <c r="E604" t="str">
        <f t="shared" si="97"/>
        <v>1507</v>
      </c>
      <c r="F604" t="str">
        <f t="shared" si="102"/>
        <v>4003</v>
      </c>
      <c r="G604" t="str">
        <f t="shared" si="98"/>
        <v>1507-4003</v>
      </c>
      <c r="H604" t="str">
        <f t="shared" si="103"/>
        <v>Ваучери за интензивирање коришћења туристичке понуде Републике Србије</v>
      </c>
      <c r="I604"/>
    </row>
    <row r="605" spans="1:9" x14ac:dyDescent="0.2">
      <c r="A605" s="202"/>
      <c r="B605" s="202"/>
      <c r="C605" s="201" t="s">
        <v>1406</v>
      </c>
      <c r="D605" s="201" t="s">
        <v>1754</v>
      </c>
      <c r="E605" t="str">
        <f t="shared" ref="E605:E674" si="104">+IF(A605&gt;0,A605,E604)</f>
        <v>1507</v>
      </c>
      <c r="F605" t="str">
        <f t="shared" si="102"/>
        <v>4004</v>
      </c>
      <c r="G605" t="str">
        <f t="shared" si="98"/>
        <v>1507-4004</v>
      </c>
      <c r="H605" t="str">
        <f t="shared" si="103"/>
        <v>Подстицаји унапређењу рецептивне туристичко-угоститељске понуде</v>
      </c>
      <c r="I605"/>
    </row>
    <row r="606" spans="1:9" x14ac:dyDescent="0.2">
      <c r="A606" s="202"/>
      <c r="B606" s="202"/>
      <c r="C606" s="201" t="s">
        <v>1408</v>
      </c>
      <c r="D606" s="201" t="s">
        <v>2142</v>
      </c>
      <c r="E606" t="str">
        <f t="shared" si="104"/>
        <v>1507</v>
      </c>
      <c r="F606" t="str">
        <f t="shared" si="102"/>
        <v>5002</v>
      </c>
      <c r="G606" t="str">
        <f t="shared" si="98"/>
        <v>1507-5002</v>
      </c>
      <c r="H606" t="str">
        <f t="shared" si="103"/>
        <v>Унапређење инфраструктуре у области наутичког туризма</v>
      </c>
      <c r="I606"/>
    </row>
    <row r="607" spans="1:9" x14ac:dyDescent="0.2">
      <c r="A607" s="202"/>
      <c r="B607" s="202"/>
      <c r="C607" s="201" t="s">
        <v>1532</v>
      </c>
      <c r="D607" s="201" t="s">
        <v>2126</v>
      </c>
      <c r="E607" t="str">
        <f t="shared" si="104"/>
        <v>1507</v>
      </c>
      <c r="F607" t="str">
        <f t="shared" si="102"/>
        <v>7051</v>
      </c>
      <c r="G607" t="str">
        <f t="shared" si="98"/>
        <v>1507-7051</v>
      </c>
      <c r="H607" t="str">
        <f t="shared" si="103"/>
        <v xml:space="preserve">Подршка одржавању ЕГЗИТ фестивала </v>
      </c>
      <c r="I607"/>
    </row>
    <row r="608" spans="1:9" x14ac:dyDescent="0.2">
      <c r="A608" s="201" t="s">
        <v>1351</v>
      </c>
      <c r="B608" s="201" t="s">
        <v>1201</v>
      </c>
      <c r="C608" s="201" t="s">
        <v>1390</v>
      </c>
      <c r="D608" s="201" t="s">
        <v>1755</v>
      </c>
      <c r="E608" t="str">
        <f t="shared" si="104"/>
        <v>1508</v>
      </c>
      <c r="F608" t="str">
        <f t="shared" si="102"/>
        <v>0001</v>
      </c>
      <c r="G608" t="str">
        <f t="shared" si="98"/>
        <v>1508-0001</v>
      </c>
      <c r="H608" t="str">
        <f t="shared" si="103"/>
        <v>Контрола и надзор над радом јавних предузећа</v>
      </c>
      <c r="I608"/>
    </row>
    <row r="609" spans="1:9" x14ac:dyDescent="0.2">
      <c r="A609" s="202"/>
      <c r="B609" s="202"/>
      <c r="C609" s="201" t="s">
        <v>1392</v>
      </c>
      <c r="D609" s="201" t="s">
        <v>1202</v>
      </c>
      <c r="E609" t="str">
        <f t="shared" si="104"/>
        <v>1508</v>
      </c>
      <c r="F609" t="str">
        <f t="shared" si="102"/>
        <v>0002</v>
      </c>
      <c r="G609" t="str">
        <f t="shared" si="98"/>
        <v>1508-0002</v>
      </c>
      <c r="H609" t="str">
        <f t="shared" si="103"/>
        <v>Политике и мере привредног и регионалног развоја</v>
      </c>
      <c r="I609"/>
    </row>
    <row r="610" spans="1:9" x14ac:dyDescent="0.2">
      <c r="A610" s="202"/>
      <c r="B610" s="202"/>
      <c r="C610" s="201" t="s">
        <v>1393</v>
      </c>
      <c r="D610" s="201" t="s">
        <v>1203</v>
      </c>
      <c r="E610" t="str">
        <f t="shared" si="104"/>
        <v>1508</v>
      </c>
      <c r="F610" t="str">
        <f t="shared" si="102"/>
        <v>0003</v>
      </c>
      <c r="G610" t="str">
        <f t="shared" si="98"/>
        <v>1508-0003</v>
      </c>
      <c r="H610" t="str">
        <f t="shared" si="103"/>
        <v>Управљање процесом приватизације и стечајем</v>
      </c>
      <c r="I610"/>
    </row>
    <row r="611" spans="1:9" x14ac:dyDescent="0.2">
      <c r="A611" s="202"/>
      <c r="B611" s="202"/>
      <c r="C611" s="201" t="s">
        <v>1394</v>
      </c>
      <c r="D611" s="201" t="s">
        <v>686</v>
      </c>
      <c r="E611" t="str">
        <f t="shared" si="104"/>
        <v>1508</v>
      </c>
      <c r="F611" t="str">
        <f t="shared" si="102"/>
        <v>0004</v>
      </c>
      <c r="G611" t="str">
        <f t="shared" si="98"/>
        <v>1508-0004</v>
      </c>
      <c r="H611" t="str">
        <f t="shared" si="103"/>
        <v>Администрација и управљање</v>
      </c>
      <c r="I611"/>
    </row>
    <row r="612" spans="1:9" x14ac:dyDescent="0.2">
      <c r="A612" s="202"/>
      <c r="B612" s="202"/>
      <c r="C612" s="201" t="s">
        <v>1395</v>
      </c>
      <c r="D612" s="201" t="s">
        <v>1756</v>
      </c>
      <c r="E612" t="str">
        <f t="shared" si="104"/>
        <v>1508</v>
      </c>
      <c r="F612" t="str">
        <f t="shared" si="102"/>
        <v>4002</v>
      </c>
      <c r="G612" t="str">
        <f t="shared" si="98"/>
        <v>1508-4002</v>
      </c>
      <c r="H612" t="str">
        <f t="shared" si="103"/>
        <v>Кредитна подршка предузећима у поступку приватизације</v>
      </c>
      <c r="I612"/>
    </row>
    <row r="613" spans="1:9" x14ac:dyDescent="0.2">
      <c r="A613" s="201" t="s">
        <v>1352</v>
      </c>
      <c r="B613" s="201" t="s">
        <v>1204</v>
      </c>
      <c r="C613" s="201" t="s">
        <v>1395</v>
      </c>
      <c r="D613" s="201" t="s">
        <v>1205</v>
      </c>
      <c r="E613" t="str">
        <f t="shared" si="104"/>
        <v>1509</v>
      </c>
      <c r="F613" t="str">
        <f t="shared" si="102"/>
        <v>4002</v>
      </c>
      <c r="G613" t="str">
        <f t="shared" si="98"/>
        <v>1509-4002</v>
      </c>
      <c r="H613" t="str">
        <f t="shared" si="103"/>
        <v>Подршка развоју предузетништва</v>
      </c>
      <c r="I613"/>
    </row>
    <row r="614" spans="1:9" x14ac:dyDescent="0.2">
      <c r="A614" s="202"/>
      <c r="B614" s="202"/>
      <c r="C614" s="201" t="s">
        <v>1396</v>
      </c>
      <c r="D614" s="201" t="s">
        <v>1206</v>
      </c>
      <c r="E614" t="str">
        <f t="shared" si="104"/>
        <v>1509</v>
      </c>
      <c r="F614" t="str">
        <f t="shared" si="102"/>
        <v>4003</v>
      </c>
      <c r="G614" t="str">
        <f t="shared" si="98"/>
        <v>1509-4003</v>
      </c>
      <c r="H614" t="str">
        <f t="shared" si="103"/>
        <v>Подршка кроз стандардизовани сет услуга за МСПП</v>
      </c>
      <c r="I614"/>
    </row>
    <row r="615" spans="1:9" x14ac:dyDescent="0.2">
      <c r="A615" s="202"/>
      <c r="B615" s="202"/>
      <c r="C615" s="201" t="s">
        <v>1424</v>
      </c>
      <c r="D615" s="201" t="s">
        <v>1998</v>
      </c>
      <c r="E615" t="str">
        <f t="shared" si="104"/>
        <v>1509</v>
      </c>
      <c r="F615" t="str">
        <f t="shared" si="102"/>
        <v>4008</v>
      </c>
      <c r="G615" t="str">
        <f t="shared" si="98"/>
        <v>1509-4008</v>
      </c>
      <c r="H615" t="str">
        <f t="shared" si="103"/>
        <v>Подршка индустријском развоју</v>
      </c>
      <c r="I615"/>
    </row>
    <row r="616" spans="1:9" x14ac:dyDescent="0.2">
      <c r="A616" s="201" t="s">
        <v>1353</v>
      </c>
      <c r="B616" s="201" t="s">
        <v>1124</v>
      </c>
      <c r="C616" s="201" t="s">
        <v>1390</v>
      </c>
      <c r="D616" s="201" t="s">
        <v>1200</v>
      </c>
      <c r="E616" t="str">
        <f t="shared" si="104"/>
        <v>1510</v>
      </c>
      <c r="F616" t="str">
        <f t="shared" si="102"/>
        <v>0001</v>
      </c>
      <c r="G616" t="str">
        <f t="shared" si="98"/>
        <v>1510-0001</v>
      </c>
      <c r="H616" t="str">
        <f t="shared" si="103"/>
        <v>Стручна и административна подршка у области привредног и регионалног развоја</v>
      </c>
      <c r="I616"/>
    </row>
    <row r="617" spans="1:9" x14ac:dyDescent="0.2">
      <c r="A617" s="202"/>
      <c r="B617" s="202"/>
      <c r="C617" s="201" t="s">
        <v>1393</v>
      </c>
      <c r="D617" s="201" t="s">
        <v>813</v>
      </c>
      <c r="E617" t="str">
        <f t="shared" si="104"/>
        <v>1510</v>
      </c>
      <c r="F617" t="str">
        <f t="shared" si="102"/>
        <v>0003</v>
      </c>
      <c r="G617" t="str">
        <f t="shared" si="98"/>
        <v>1510-0003</v>
      </c>
      <c r="H617" t="str">
        <f t="shared" si="103"/>
        <v>Улагања од посебног значаја</v>
      </c>
      <c r="I617"/>
    </row>
    <row r="618" spans="1:9" x14ac:dyDescent="0.2">
      <c r="A618" s="202"/>
      <c r="B618" s="202"/>
      <c r="C618" s="201" t="s">
        <v>1394</v>
      </c>
      <c r="D618" s="201" t="s">
        <v>812</v>
      </c>
      <c r="E618" t="str">
        <f t="shared" si="104"/>
        <v>1510</v>
      </c>
      <c r="F618" t="str">
        <f t="shared" si="102"/>
        <v>0004</v>
      </c>
      <c r="G618" t="str">
        <f t="shared" si="98"/>
        <v>1510-0004</v>
      </c>
      <c r="H618" t="str">
        <f t="shared" si="103"/>
        <v>Унапређење ефикасности рада државних органа ради стварања повољнијег пословног и инвестиционог окружења</v>
      </c>
      <c r="I618"/>
    </row>
    <row r="619" spans="1:9" x14ac:dyDescent="0.2">
      <c r="A619" s="202"/>
      <c r="B619" s="202"/>
      <c r="C619" s="201" t="s">
        <v>1399</v>
      </c>
      <c r="D619" s="201" t="s">
        <v>810</v>
      </c>
      <c r="E619" t="str">
        <f t="shared" si="104"/>
        <v>1510</v>
      </c>
      <c r="F619" t="str">
        <f t="shared" si="102"/>
        <v>0005</v>
      </c>
      <c r="G619" t="str">
        <f t="shared" si="98"/>
        <v>1510-0005</v>
      </c>
      <c r="H619" t="str">
        <f t="shared" si="103"/>
        <v>Промоција, развој, контрола и надзор слободних зона</v>
      </c>
      <c r="I619"/>
    </row>
    <row r="620" spans="1:9" x14ac:dyDescent="0.2">
      <c r="A620" s="202"/>
      <c r="B620" s="202"/>
      <c r="C620" s="201" t="s">
        <v>1417</v>
      </c>
      <c r="D620" s="201" t="s">
        <v>1925</v>
      </c>
      <c r="E620" t="str">
        <f t="shared" si="104"/>
        <v>1510</v>
      </c>
      <c r="F620" t="str">
        <f t="shared" si="102"/>
        <v>4001</v>
      </c>
      <c r="G620" t="str">
        <f t="shared" si="98"/>
        <v>1510-4001</v>
      </c>
      <c r="H620" t="str">
        <f t="shared" si="103"/>
        <v>Оснивачки улог Републике Србије у привредним друштвима</v>
      </c>
      <c r="I620"/>
    </row>
    <row r="621" spans="1:9" x14ac:dyDescent="0.2">
      <c r="A621" s="201" t="s">
        <v>1354</v>
      </c>
      <c r="B621" s="201" t="s">
        <v>1254</v>
      </c>
      <c r="C621" s="201" t="s">
        <v>1390</v>
      </c>
      <c r="D621" s="201" t="s">
        <v>1255</v>
      </c>
      <c r="E621" t="str">
        <f t="shared" si="104"/>
        <v>1511</v>
      </c>
      <c r="F621" t="str">
        <f t="shared" si="102"/>
        <v>0001</v>
      </c>
      <c r="G621" t="str">
        <f t="shared" si="98"/>
        <v>1511-0001</v>
      </c>
      <c r="H621" t="str">
        <f t="shared" si="103"/>
        <v>Координација послова обнове и изградње објеката јавне намене</v>
      </c>
      <c r="I621"/>
    </row>
    <row r="622" spans="1:9" x14ac:dyDescent="0.2">
      <c r="A622" s="202"/>
      <c r="B622" s="202"/>
      <c r="C622" s="201" t="s">
        <v>1392</v>
      </c>
      <c r="D622" s="201" t="s">
        <v>1540</v>
      </c>
      <c r="E622" t="str">
        <f t="shared" si="104"/>
        <v>1511</v>
      </c>
      <c r="F622" t="str">
        <f t="shared" si="102"/>
        <v>0002</v>
      </c>
      <c r="G622" t="str">
        <f t="shared" ref="G622:G694" si="105">+CONCATENATE(E622,"-",F622)</f>
        <v>1511-0002</v>
      </c>
      <c r="H622" t="str">
        <f t="shared" si="103"/>
        <v>Координација послова након елементарне и друге непогоде</v>
      </c>
      <c r="I622"/>
    </row>
    <row r="623" spans="1:9" x14ac:dyDescent="0.2">
      <c r="A623" s="202"/>
      <c r="B623" s="202"/>
      <c r="C623" s="201" t="s">
        <v>1395</v>
      </c>
      <c r="D623" s="201" t="s">
        <v>1757</v>
      </c>
      <c r="E623" t="str">
        <f t="shared" si="104"/>
        <v>1511</v>
      </c>
      <c r="F623" t="str">
        <f t="shared" si="102"/>
        <v>4002</v>
      </c>
      <c r="G623" t="str">
        <f t="shared" si="105"/>
        <v>1511-4002</v>
      </c>
      <c r="H623" t="str">
        <f t="shared" si="103"/>
        <v>Реализација и управљање пројектима ревитализације истраживања и развоја у јавном сектору у Републици Србији</v>
      </c>
      <c r="I623"/>
    </row>
    <row r="624" spans="1:9" x14ac:dyDescent="0.2">
      <c r="A624" s="204"/>
      <c r="B624" s="204"/>
      <c r="C624" s="201" t="s">
        <v>1407</v>
      </c>
      <c r="D624" s="201" t="s">
        <v>2257</v>
      </c>
      <c r="E624" t="str">
        <f t="shared" ref="E624:E629" si="106">+IF(A624&gt;0,A624,E623)</f>
        <v>1511</v>
      </c>
      <c r="F624" t="str">
        <f t="shared" ref="F624:F629" si="107">+IF(C624&gt;0,C624,F623)</f>
        <v>5001</v>
      </c>
      <c r="G624" t="str">
        <f t="shared" ref="G624:G629" si="108">+CONCATENATE(E624,"-",F624)</f>
        <v>1511-5001</v>
      </c>
      <c r="H624" t="str">
        <f t="shared" ref="H624:H629" si="109">+D624</f>
        <v>Обнова и изградња објеката јавне намене у области здравства</v>
      </c>
      <c r="I624"/>
    </row>
    <row r="625" spans="1:9" x14ac:dyDescent="0.2">
      <c r="A625" s="204"/>
      <c r="B625" s="204"/>
      <c r="C625" s="201" t="s">
        <v>1408</v>
      </c>
      <c r="D625" s="201" t="s">
        <v>2258</v>
      </c>
      <c r="E625" t="str">
        <f t="shared" si="106"/>
        <v>1511</v>
      </c>
      <c r="F625" t="str">
        <f t="shared" si="107"/>
        <v>5002</v>
      </c>
      <c r="G625" t="str">
        <f t="shared" si="108"/>
        <v>1511-5002</v>
      </c>
      <c r="H625" t="str">
        <f t="shared" si="109"/>
        <v>Обнова и изградња објеката јавне намене у области просвете и науке</v>
      </c>
      <c r="I625"/>
    </row>
    <row r="626" spans="1:9" x14ac:dyDescent="0.2">
      <c r="A626" s="204"/>
      <c r="B626" s="204"/>
      <c r="C626" s="201" t="s">
        <v>1419</v>
      </c>
      <c r="D626" s="201" t="s">
        <v>2259</v>
      </c>
      <c r="E626" t="str">
        <f t="shared" si="106"/>
        <v>1511</v>
      </c>
      <c r="F626" t="str">
        <f t="shared" si="107"/>
        <v>5003</v>
      </c>
      <c r="G626" t="str">
        <f t="shared" si="108"/>
        <v>1511-5003</v>
      </c>
      <c r="H626" t="str">
        <f t="shared" si="109"/>
        <v>Обнова и изградња објеката јавне намене у области спортске инфраструктуре</v>
      </c>
      <c r="I626"/>
    </row>
    <row r="627" spans="1:9" x14ac:dyDescent="0.2">
      <c r="A627" s="204"/>
      <c r="B627" s="204"/>
      <c r="C627" s="201" t="s">
        <v>1493</v>
      </c>
      <c r="D627" s="201" t="s">
        <v>2260</v>
      </c>
      <c r="E627" t="str">
        <f t="shared" si="106"/>
        <v>1511</v>
      </c>
      <c r="F627" t="str">
        <f t="shared" si="107"/>
        <v>5004</v>
      </c>
      <c r="G627" t="str">
        <f t="shared" si="108"/>
        <v>1511-5004</v>
      </c>
      <c r="H627" t="str">
        <f t="shared" si="109"/>
        <v>Обнова и изградња објеката јавне намене у области социјалне заштите</v>
      </c>
      <c r="I627"/>
    </row>
    <row r="628" spans="1:9" x14ac:dyDescent="0.2">
      <c r="A628" s="204"/>
      <c r="B628" s="204"/>
      <c r="C628" s="201" t="s">
        <v>1477</v>
      </c>
      <c r="D628" s="201" t="s">
        <v>2261</v>
      </c>
      <c r="E628" t="str">
        <f t="shared" si="106"/>
        <v>1511</v>
      </c>
      <c r="F628" t="str">
        <f t="shared" si="107"/>
        <v>5005</v>
      </c>
      <c r="G628" t="str">
        <f t="shared" si="108"/>
        <v>1511-5005</v>
      </c>
      <c r="H628" t="str">
        <f t="shared" si="109"/>
        <v>Обнова и изградња објеката јавне намене у области културе</v>
      </c>
      <c r="I628"/>
    </row>
    <row r="629" spans="1:9" x14ac:dyDescent="0.2">
      <c r="A629" s="204"/>
      <c r="B629" s="204"/>
      <c r="C629" s="201" t="s">
        <v>1478</v>
      </c>
      <c r="D629" s="201" t="s">
        <v>2262</v>
      </c>
      <c r="E629" t="str">
        <f t="shared" si="106"/>
        <v>1511</v>
      </c>
      <c r="F629" t="str">
        <f t="shared" si="107"/>
        <v>5006</v>
      </c>
      <c r="G629" t="str">
        <f t="shared" si="108"/>
        <v>1511-5006</v>
      </c>
      <c r="H629" t="str">
        <f t="shared" si="109"/>
        <v>Обнова и изградња објеката јавне намене у области локалне комуналне инфраструктуре</v>
      </c>
      <c r="I629"/>
    </row>
    <row r="630" spans="1:9" x14ac:dyDescent="0.2">
      <c r="A630" s="201" t="s">
        <v>1355</v>
      </c>
      <c r="B630" s="201" t="s">
        <v>653</v>
      </c>
      <c r="C630" s="201" t="s">
        <v>1390</v>
      </c>
      <c r="D630" s="201" t="s">
        <v>817</v>
      </c>
      <c r="E630" t="str">
        <f>+IF(A630&gt;0,A630,E623)</f>
        <v>1601</v>
      </c>
      <c r="F630" t="str">
        <f>+IF(C630&gt;0,C630,F623)</f>
        <v>0001</v>
      </c>
      <c r="G630" t="str">
        <f t="shared" si="105"/>
        <v>1601-0001</v>
      </c>
      <c r="H630" t="str">
        <f t="shared" si="103"/>
        <v>Стручна подршка Влади у борби против корупције</v>
      </c>
      <c r="I630"/>
    </row>
    <row r="631" spans="1:9" x14ac:dyDescent="0.2">
      <c r="A631" s="202"/>
      <c r="B631" s="202"/>
      <c r="C631" s="201" t="s">
        <v>1405</v>
      </c>
      <c r="D631" s="201" t="s">
        <v>2228</v>
      </c>
      <c r="E631" t="str">
        <f t="shared" si="104"/>
        <v>1601</v>
      </c>
      <c r="F631" t="str">
        <f t="shared" si="102"/>
        <v>0007</v>
      </c>
      <c r="G631" t="str">
        <f t="shared" si="105"/>
        <v>1601-0007</v>
      </c>
      <c r="H631" t="str">
        <f t="shared" si="103"/>
        <v>Спровођење механизама спречавања корупције</v>
      </c>
      <c r="I631"/>
    </row>
    <row r="632" spans="1:9" x14ac:dyDescent="0.2">
      <c r="A632" s="202"/>
      <c r="B632" s="202"/>
      <c r="C632" s="201" t="s">
        <v>1426</v>
      </c>
      <c r="D632" s="201" t="s">
        <v>2143</v>
      </c>
      <c r="E632" t="str">
        <f t="shared" si="104"/>
        <v>1601</v>
      </c>
      <c r="F632" t="str">
        <f t="shared" si="102"/>
        <v>4010</v>
      </c>
      <c r="G632" t="str">
        <f t="shared" si="105"/>
        <v>1601-4010</v>
      </c>
      <c r="H632" t="str">
        <f t="shared" si="103"/>
        <v>Истраживање перцепције и искуства о корупцији</v>
      </c>
      <c r="I632"/>
    </row>
    <row r="633" spans="1:9" x14ac:dyDescent="0.2">
      <c r="A633" s="201" t="s">
        <v>1262</v>
      </c>
      <c r="B633" s="201" t="s">
        <v>654</v>
      </c>
      <c r="C633" s="201" t="s">
        <v>1390</v>
      </c>
      <c r="D633" s="201" t="s">
        <v>818</v>
      </c>
      <c r="E633" t="str">
        <f t="shared" si="104"/>
        <v>1602</v>
      </c>
      <c r="F633" t="str">
        <f t="shared" si="102"/>
        <v>0001</v>
      </c>
      <c r="G633" t="str">
        <f t="shared" si="105"/>
        <v>1602-0001</v>
      </c>
      <c r="H633" t="str">
        <f t="shared" si="103"/>
        <v>Рад савета Високог савета судства</v>
      </c>
      <c r="I633"/>
    </row>
    <row r="634" spans="1:9" x14ac:dyDescent="0.2">
      <c r="A634" s="202"/>
      <c r="B634" s="202"/>
      <c r="C634" s="201" t="s">
        <v>1392</v>
      </c>
      <c r="D634" s="201" t="s">
        <v>819</v>
      </c>
      <c r="E634" t="str">
        <f t="shared" si="104"/>
        <v>1602</v>
      </c>
      <c r="F634" t="str">
        <f t="shared" si="102"/>
        <v>0002</v>
      </c>
      <c r="G634" t="str">
        <f t="shared" ref="G634" si="110">+CONCATENATE(E634,"-",F634)</f>
        <v>1602-0002</v>
      </c>
      <c r="H634" t="str">
        <f t="shared" si="103"/>
        <v>Рад административне канцеларије Високог савета судства</v>
      </c>
      <c r="I634"/>
    </row>
    <row r="635" spans="1:9" x14ac:dyDescent="0.2">
      <c r="A635" s="202"/>
      <c r="B635" s="202"/>
      <c r="C635" s="201" t="s">
        <v>1393</v>
      </c>
      <c r="D635" s="201" t="s">
        <v>820</v>
      </c>
      <c r="E635" t="str">
        <f t="shared" si="104"/>
        <v>1602</v>
      </c>
      <c r="F635" t="str">
        <f t="shared" si="102"/>
        <v>0003</v>
      </c>
      <c r="G635" t="str">
        <f t="shared" si="105"/>
        <v>1602-0003</v>
      </c>
      <c r="H635" t="str">
        <f t="shared" si="103"/>
        <v>Рад већа Државног већа тужилаца</v>
      </c>
      <c r="I635"/>
    </row>
    <row r="636" spans="1:9" x14ac:dyDescent="0.2">
      <c r="A636" s="202"/>
      <c r="B636" s="202"/>
      <c r="C636" s="201" t="s">
        <v>1394</v>
      </c>
      <c r="D636" s="201" t="s">
        <v>1541</v>
      </c>
      <c r="E636" t="str">
        <f t="shared" si="104"/>
        <v>1602</v>
      </c>
      <c r="F636" t="str">
        <f t="shared" si="102"/>
        <v>0004</v>
      </c>
      <c r="G636" t="str">
        <f t="shared" si="105"/>
        <v>1602-0004</v>
      </c>
      <c r="H636" t="str">
        <f t="shared" si="103"/>
        <v>Рад административне канцеларије Државног већа тужилаца</v>
      </c>
      <c r="I636"/>
    </row>
    <row r="637" spans="1:9" x14ac:dyDescent="0.2">
      <c r="A637" s="202"/>
      <c r="B637" s="202"/>
      <c r="C637" s="201" t="s">
        <v>1399</v>
      </c>
      <c r="D637" s="201" t="s">
        <v>821</v>
      </c>
      <c r="E637" t="str">
        <f t="shared" si="104"/>
        <v>1602</v>
      </c>
      <c r="F637" t="str">
        <f t="shared" si="102"/>
        <v>0005</v>
      </c>
      <c r="G637" t="str">
        <f t="shared" si="105"/>
        <v>1602-0005</v>
      </c>
      <c r="H637" t="str">
        <f t="shared" si="103"/>
        <v>Материјална подршка раду правосудних органа</v>
      </c>
      <c r="I637"/>
    </row>
    <row r="638" spans="1:9" x14ac:dyDescent="0.2">
      <c r="A638" s="202"/>
      <c r="B638" s="202"/>
      <c r="C638" s="201" t="s">
        <v>1429</v>
      </c>
      <c r="D638" s="201" t="s">
        <v>823</v>
      </c>
      <c r="E638" t="str">
        <f t="shared" si="104"/>
        <v>1602</v>
      </c>
      <c r="F638" t="str">
        <f t="shared" si="102"/>
        <v>0008</v>
      </c>
      <c r="G638" t="str">
        <f t="shared" si="105"/>
        <v>1602-0008</v>
      </c>
      <c r="H638" t="str">
        <f t="shared" si="103"/>
        <v>Управљање одузетом имовином</v>
      </c>
      <c r="I638"/>
    </row>
    <row r="639" spans="1:9" x14ac:dyDescent="0.2">
      <c r="A639" s="202"/>
      <c r="B639" s="202"/>
      <c r="C639" s="201" t="s">
        <v>1411</v>
      </c>
      <c r="D639" s="201" t="s">
        <v>824</v>
      </c>
      <c r="E639" t="str">
        <f t="shared" si="104"/>
        <v>1602</v>
      </c>
      <c r="F639" t="str">
        <f t="shared" si="102"/>
        <v>0009</v>
      </c>
      <c r="G639" t="str">
        <f t="shared" si="105"/>
        <v>1602-0009</v>
      </c>
      <c r="H639" t="str">
        <f t="shared" si="103"/>
        <v>Стручнo усавршавање за будуће и постојеће носиоце правосудне функције</v>
      </c>
      <c r="I639"/>
    </row>
    <row r="640" spans="1:9" x14ac:dyDescent="0.2">
      <c r="A640" s="202"/>
      <c r="B640" s="202"/>
      <c r="C640" s="201" t="s">
        <v>1412</v>
      </c>
      <c r="D640" s="201" t="s">
        <v>686</v>
      </c>
      <c r="E640" t="str">
        <f t="shared" si="104"/>
        <v>1602</v>
      </c>
      <c r="F640" t="str">
        <f t="shared" si="102"/>
        <v>0010</v>
      </c>
      <c r="G640" t="str">
        <f t="shared" si="105"/>
        <v>1602-0010</v>
      </c>
      <c r="H640" t="str">
        <f t="shared" si="103"/>
        <v>Администрација и управљање</v>
      </c>
      <c r="I640"/>
    </row>
    <row r="641" spans="1:9" x14ac:dyDescent="0.2">
      <c r="A641" s="202"/>
      <c r="B641" s="202"/>
      <c r="C641" s="201" t="s">
        <v>1478</v>
      </c>
      <c r="D641" s="201" t="s">
        <v>825</v>
      </c>
      <c r="E641" t="str">
        <f t="shared" si="104"/>
        <v>1602</v>
      </c>
      <c r="F641" t="str">
        <f t="shared" si="102"/>
        <v>5006</v>
      </c>
      <c r="G641" t="str">
        <f t="shared" si="105"/>
        <v>1602-5006</v>
      </c>
      <c r="H641" t="str">
        <f t="shared" si="103"/>
        <v>Набавка неопходне опреме за функционисање правосудних органа</v>
      </c>
      <c r="I641"/>
    </row>
    <row r="642" spans="1:9" x14ac:dyDescent="0.2">
      <c r="A642" s="202"/>
      <c r="B642" s="202"/>
      <c r="C642" s="201" t="s">
        <v>1481</v>
      </c>
      <c r="D642" s="201" t="s">
        <v>1213</v>
      </c>
      <c r="E642" t="str">
        <f t="shared" si="104"/>
        <v>1602</v>
      </c>
      <c r="F642" t="str">
        <f t="shared" si="102"/>
        <v>5009</v>
      </c>
      <c r="G642" t="str">
        <f t="shared" si="105"/>
        <v>1602-5009</v>
      </c>
      <c r="H642" t="str">
        <f t="shared" si="103"/>
        <v>Решавање смештајно-техничких услова правосудних органа у Нишу</v>
      </c>
      <c r="I642"/>
    </row>
    <row r="643" spans="1:9" x14ac:dyDescent="0.2">
      <c r="A643" s="202"/>
      <c r="B643" s="202"/>
      <c r="C643" s="201" t="s">
        <v>1494</v>
      </c>
      <c r="D643" s="201" t="s">
        <v>826</v>
      </c>
      <c r="E643" t="str">
        <f t="shared" si="104"/>
        <v>1602</v>
      </c>
      <c r="F643" t="str">
        <f t="shared" si="102"/>
        <v>5010</v>
      </c>
      <c r="G643" t="str">
        <f t="shared" si="105"/>
        <v>1602-5010</v>
      </c>
      <c r="H643" t="str">
        <f t="shared" si="103"/>
        <v>Унапређење смештајно-техничких услова рада правосудних органа</v>
      </c>
      <c r="I643"/>
    </row>
    <row r="644" spans="1:9" x14ac:dyDescent="0.2">
      <c r="A644" s="202"/>
      <c r="B644" s="202"/>
      <c r="C644" s="201" t="s">
        <v>2146</v>
      </c>
      <c r="D644" s="201" t="s">
        <v>2147</v>
      </c>
      <c r="E644" t="str">
        <f t="shared" si="104"/>
        <v>1602</v>
      </c>
      <c r="F644" t="str">
        <f t="shared" si="102"/>
        <v>5028</v>
      </c>
      <c r="G644" t="str">
        <f t="shared" si="105"/>
        <v>1602-5028</v>
      </c>
      <c r="H644" t="str">
        <f t="shared" si="103"/>
        <v>Изградња зграде правосудних органа у Крушевцу</v>
      </c>
      <c r="I644"/>
    </row>
    <row r="645" spans="1:9" x14ac:dyDescent="0.2">
      <c r="A645" s="202"/>
      <c r="B645" s="202"/>
      <c r="C645" s="201" t="s">
        <v>1868</v>
      </c>
      <c r="D645" s="201" t="s">
        <v>2144</v>
      </c>
      <c r="E645" t="str">
        <f t="shared" si="104"/>
        <v>1602</v>
      </c>
      <c r="F645" t="str">
        <f t="shared" si="102"/>
        <v>5030</v>
      </c>
      <c r="G645" t="str">
        <f t="shared" si="105"/>
        <v>1602-5030</v>
      </c>
      <c r="H645" t="str">
        <f t="shared" si="103"/>
        <v>Реконструкција зграде трећег основног суда у Београду</v>
      </c>
      <c r="I645"/>
    </row>
    <row r="646" spans="1:9" x14ac:dyDescent="0.2">
      <c r="A646" s="202"/>
      <c r="B646" s="202"/>
      <c r="C646" s="201" t="s">
        <v>1870</v>
      </c>
      <c r="D646" s="201" t="s">
        <v>2145</v>
      </c>
      <c r="E646" t="str">
        <f t="shared" si="104"/>
        <v>1602</v>
      </c>
      <c r="F646" t="str">
        <f t="shared" si="102"/>
        <v>5032</v>
      </c>
      <c r="G646" t="str">
        <f t="shared" si="105"/>
        <v>1602-5032</v>
      </c>
      <c r="H646" t="str">
        <f t="shared" si="103"/>
        <v>Реконструкција и адаптација објекта Привредног суда у Сомбору</v>
      </c>
      <c r="I646"/>
    </row>
    <row r="647" spans="1:9" x14ac:dyDescent="0.2">
      <c r="A647" s="201" t="s">
        <v>1356</v>
      </c>
      <c r="B647" s="201" t="s">
        <v>655</v>
      </c>
      <c r="C647" s="201" t="s">
        <v>1392</v>
      </c>
      <c r="D647" s="201" t="s">
        <v>831</v>
      </c>
      <c r="E647" t="str">
        <f t="shared" si="104"/>
        <v>1603</v>
      </c>
      <c r="F647" t="str">
        <f t="shared" si="102"/>
        <v>0002</v>
      </c>
      <c r="G647" t="str">
        <f t="shared" si="105"/>
        <v>1603-0002</v>
      </c>
      <c r="H647" t="str">
        <f t="shared" si="103"/>
        <v>Техничка подршка раду судова</v>
      </c>
      <c r="I647"/>
    </row>
    <row r="648" spans="1:9" x14ac:dyDescent="0.2">
      <c r="A648" s="202"/>
      <c r="B648" s="202"/>
      <c r="C648" s="201" t="s">
        <v>1393</v>
      </c>
      <c r="D648" s="201" t="s">
        <v>832</v>
      </c>
      <c r="E648" t="str">
        <f t="shared" si="104"/>
        <v>1603</v>
      </c>
      <c r="F648" t="str">
        <f t="shared" si="102"/>
        <v>0003</v>
      </c>
      <c r="G648" t="str">
        <f t="shared" si="105"/>
        <v>1603-0003</v>
      </c>
      <c r="H648" t="str">
        <f t="shared" si="103"/>
        <v>Спровођење судских поступака Врховног касационог суда</v>
      </c>
      <c r="I648"/>
    </row>
    <row r="649" spans="1:9" x14ac:dyDescent="0.2">
      <c r="A649" s="202"/>
      <c r="B649" s="202"/>
      <c r="C649" s="201" t="s">
        <v>1394</v>
      </c>
      <c r="D649" s="201" t="s">
        <v>833</v>
      </c>
      <c r="E649" t="str">
        <f t="shared" si="104"/>
        <v>1603</v>
      </c>
      <c r="F649" t="str">
        <f t="shared" si="102"/>
        <v>0004</v>
      </c>
      <c r="G649" t="str">
        <f t="shared" si="105"/>
        <v>1603-0004</v>
      </c>
      <c r="H649" t="str">
        <f t="shared" si="103"/>
        <v>Административна подршка спровођењу судских поступака  Врховног касационог суда</v>
      </c>
      <c r="I649"/>
    </row>
    <row r="650" spans="1:9" x14ac:dyDescent="0.2">
      <c r="A650" s="202"/>
      <c r="B650" s="202"/>
      <c r="C650" s="201" t="s">
        <v>1399</v>
      </c>
      <c r="D650" s="201" t="s">
        <v>834</v>
      </c>
      <c r="E650" t="str">
        <f t="shared" si="104"/>
        <v>1603</v>
      </c>
      <c r="F650" t="str">
        <f t="shared" si="102"/>
        <v>0005</v>
      </c>
      <c r="G650" t="str">
        <f t="shared" si="105"/>
        <v>1603-0005</v>
      </c>
      <c r="H650" t="str">
        <f t="shared" si="103"/>
        <v>Спровођење судских поступака Управног суда</v>
      </c>
      <c r="I650"/>
    </row>
    <row r="651" spans="1:9" x14ac:dyDescent="0.2">
      <c r="A651" s="202"/>
      <c r="B651" s="202"/>
      <c r="C651" s="201" t="s">
        <v>1400</v>
      </c>
      <c r="D651" s="201" t="s">
        <v>835</v>
      </c>
      <c r="E651" t="str">
        <f t="shared" si="104"/>
        <v>1603</v>
      </c>
      <c r="F651" t="str">
        <f t="shared" si="102"/>
        <v>0006</v>
      </c>
      <c r="G651" t="str">
        <f t="shared" si="105"/>
        <v>1603-0006</v>
      </c>
      <c r="H651" t="str">
        <f t="shared" si="103"/>
        <v>Административна подршка спровођењу судских поступака Управног суда</v>
      </c>
      <c r="I651"/>
    </row>
    <row r="652" spans="1:9" x14ac:dyDescent="0.2">
      <c r="A652" s="202"/>
      <c r="B652" s="202"/>
      <c r="C652" s="201" t="s">
        <v>1405</v>
      </c>
      <c r="D652" s="201" t="s">
        <v>836</v>
      </c>
      <c r="E652" t="str">
        <f t="shared" si="104"/>
        <v>1603</v>
      </c>
      <c r="F652" t="str">
        <f t="shared" si="102"/>
        <v>0007</v>
      </c>
      <c r="G652" t="str">
        <f t="shared" si="105"/>
        <v>1603-0007</v>
      </c>
      <c r="H652" t="str">
        <f t="shared" si="103"/>
        <v>Спровођење судских поступака Привредног апелационог суда</v>
      </c>
      <c r="I652"/>
    </row>
    <row r="653" spans="1:9" x14ac:dyDescent="0.2">
      <c r="A653" s="202"/>
      <c r="B653" s="202"/>
      <c r="C653" s="201" t="s">
        <v>1429</v>
      </c>
      <c r="D653" s="201" t="s">
        <v>1758</v>
      </c>
      <c r="E653" t="str">
        <f t="shared" si="104"/>
        <v>1603</v>
      </c>
      <c r="F653" t="str">
        <f t="shared" si="102"/>
        <v>0008</v>
      </c>
      <c r="G653" t="str">
        <f t="shared" si="105"/>
        <v>1603-0008</v>
      </c>
      <c r="H653" t="str">
        <f t="shared" si="103"/>
        <v>Административна подршка спровођењу судских поступака Привредног апелационог суда</v>
      </c>
      <c r="I653"/>
    </row>
    <row r="654" spans="1:9" x14ac:dyDescent="0.2">
      <c r="A654" s="202"/>
      <c r="B654" s="202"/>
      <c r="C654" s="201" t="s">
        <v>1411</v>
      </c>
      <c r="D654" s="201" t="s">
        <v>837</v>
      </c>
      <c r="E654" t="str">
        <f t="shared" si="104"/>
        <v>1603</v>
      </c>
      <c r="F654" t="str">
        <f t="shared" si="102"/>
        <v>0009</v>
      </c>
      <c r="G654" t="str">
        <f t="shared" si="105"/>
        <v>1603-0009</v>
      </c>
      <c r="H654" t="str">
        <f t="shared" si="103"/>
        <v>Спровођење судских поступака Прекршајног апелационог суда</v>
      </c>
      <c r="I654"/>
    </row>
    <row r="655" spans="1:9" x14ac:dyDescent="0.2">
      <c r="A655" s="202"/>
      <c r="B655" s="202"/>
      <c r="C655" s="201" t="s">
        <v>1412</v>
      </c>
      <c r="D655" s="201" t="s">
        <v>1542</v>
      </c>
      <c r="E655" t="str">
        <f t="shared" si="104"/>
        <v>1603</v>
      </c>
      <c r="F655" t="str">
        <f t="shared" si="102"/>
        <v>0010</v>
      </c>
      <c r="G655" t="str">
        <f t="shared" si="105"/>
        <v>1603-0010</v>
      </c>
      <c r="H655" t="str">
        <f t="shared" si="103"/>
        <v>Административна подршка спровођењу судских поступака Прекршајног апелационог суда</v>
      </c>
      <c r="I655"/>
    </row>
    <row r="656" spans="1:9" x14ac:dyDescent="0.2">
      <c r="A656" s="202"/>
      <c r="B656" s="202"/>
      <c r="C656" s="201" t="s">
        <v>1414</v>
      </c>
      <c r="D656" s="201" t="s">
        <v>838</v>
      </c>
      <c r="E656" t="str">
        <f t="shared" si="104"/>
        <v>1603</v>
      </c>
      <c r="F656" t="str">
        <f t="shared" ref="F656:F719" si="111">+IF(C656&gt;0,C656,F655)</f>
        <v>0011</v>
      </c>
      <c r="G656" t="str">
        <f t="shared" si="105"/>
        <v>1603-0011</v>
      </c>
      <c r="H656" t="str">
        <f t="shared" ref="H656:H719" si="112">+D656</f>
        <v>Спровођење судских поступака Апелационих судова</v>
      </c>
      <c r="I656"/>
    </row>
    <row r="657" spans="1:9" x14ac:dyDescent="0.2">
      <c r="A657" s="202"/>
      <c r="B657" s="202"/>
      <c r="C657" s="201" t="s">
        <v>1420</v>
      </c>
      <c r="D657" s="201" t="s">
        <v>839</v>
      </c>
      <c r="E657" t="str">
        <f t="shared" si="104"/>
        <v>1603</v>
      </c>
      <c r="F657" t="str">
        <f t="shared" si="111"/>
        <v>0012</v>
      </c>
      <c r="G657" t="str">
        <f t="shared" si="105"/>
        <v>1603-0012</v>
      </c>
      <c r="H657" t="str">
        <f t="shared" si="112"/>
        <v>Административна подршка спровођењу судских поступака  Апелационих судова</v>
      </c>
      <c r="I657"/>
    </row>
    <row r="658" spans="1:9" x14ac:dyDescent="0.2">
      <c r="A658" s="202"/>
      <c r="B658" s="202"/>
      <c r="C658" s="201" t="s">
        <v>1450</v>
      </c>
      <c r="D658" s="201" t="s">
        <v>840</v>
      </c>
      <c r="E658" t="str">
        <f t="shared" si="104"/>
        <v>1603</v>
      </c>
      <c r="F658" t="str">
        <f t="shared" si="111"/>
        <v>0013</v>
      </c>
      <c r="G658" t="str">
        <f t="shared" si="105"/>
        <v>1603-0013</v>
      </c>
      <c r="H658" t="str">
        <f t="shared" si="112"/>
        <v>Спровођење судских поступака Виших судова</v>
      </c>
      <c r="I658"/>
    </row>
    <row r="659" spans="1:9" x14ac:dyDescent="0.2">
      <c r="A659" s="202"/>
      <c r="B659" s="202"/>
      <c r="C659" s="201" t="s">
        <v>1451</v>
      </c>
      <c r="D659" s="201" t="s">
        <v>841</v>
      </c>
      <c r="E659" t="str">
        <f t="shared" si="104"/>
        <v>1603</v>
      </c>
      <c r="F659" t="str">
        <f t="shared" si="111"/>
        <v>0014</v>
      </c>
      <c r="G659" t="str">
        <f t="shared" si="105"/>
        <v>1603-0014</v>
      </c>
      <c r="H659" t="str">
        <f t="shared" si="112"/>
        <v>Административна подршка спровођењу судских поступака Виших судова</v>
      </c>
      <c r="I659"/>
    </row>
    <row r="660" spans="1:9" x14ac:dyDescent="0.2">
      <c r="A660" s="202"/>
      <c r="B660" s="202"/>
      <c r="C660" s="201" t="s">
        <v>1452</v>
      </c>
      <c r="D660" s="201" t="s">
        <v>842</v>
      </c>
      <c r="E660" t="str">
        <f t="shared" si="104"/>
        <v>1603</v>
      </c>
      <c r="F660" t="str">
        <f t="shared" si="111"/>
        <v>0015</v>
      </c>
      <c r="G660" t="str">
        <f t="shared" si="105"/>
        <v>1603-0015</v>
      </c>
      <c r="H660" t="str">
        <f t="shared" si="112"/>
        <v>Спровођење судских поступака Основних судова</v>
      </c>
      <c r="I660"/>
    </row>
    <row r="661" spans="1:9" x14ac:dyDescent="0.2">
      <c r="A661" s="202"/>
      <c r="B661" s="202"/>
      <c r="C661" s="201" t="s">
        <v>1453</v>
      </c>
      <c r="D661" s="201" t="s">
        <v>843</v>
      </c>
      <c r="E661" t="str">
        <f t="shared" si="104"/>
        <v>1603</v>
      </c>
      <c r="F661" t="str">
        <f t="shared" si="111"/>
        <v>0016</v>
      </c>
      <c r="G661" t="str">
        <f t="shared" si="105"/>
        <v>1603-0016</v>
      </c>
      <c r="H661" t="str">
        <f t="shared" si="112"/>
        <v>Административна подршка спровођењу судских поступака Основних судова</v>
      </c>
      <c r="I661"/>
    </row>
    <row r="662" spans="1:9" x14ac:dyDescent="0.2">
      <c r="A662" s="202"/>
      <c r="B662" s="202"/>
      <c r="C662" s="201" t="s">
        <v>1454</v>
      </c>
      <c r="D662" s="201" t="s">
        <v>844</v>
      </c>
      <c r="E662" t="str">
        <f t="shared" si="104"/>
        <v>1603</v>
      </c>
      <c r="F662" t="str">
        <f t="shared" si="111"/>
        <v>0017</v>
      </c>
      <c r="G662" t="str">
        <f t="shared" si="105"/>
        <v>1603-0017</v>
      </c>
      <c r="H662" t="str">
        <f t="shared" si="112"/>
        <v>Спровођење судских поступака Привредних судова</v>
      </c>
      <c r="I662"/>
    </row>
    <row r="663" spans="1:9" x14ac:dyDescent="0.2">
      <c r="A663" s="202"/>
      <c r="B663" s="202"/>
      <c r="C663" s="201" t="s">
        <v>1455</v>
      </c>
      <c r="D663" s="201" t="s">
        <v>845</v>
      </c>
      <c r="E663" t="str">
        <f t="shared" si="104"/>
        <v>1603</v>
      </c>
      <c r="F663" t="str">
        <f t="shared" si="111"/>
        <v>0018</v>
      </c>
      <c r="G663" t="str">
        <f t="shared" si="105"/>
        <v>1603-0018</v>
      </c>
      <c r="H663" t="str">
        <f t="shared" si="112"/>
        <v>Административна подршка спровођењу судских поступака Привредних судова</v>
      </c>
      <c r="I663"/>
    </row>
    <row r="664" spans="1:9" x14ac:dyDescent="0.2">
      <c r="A664" s="202"/>
      <c r="B664" s="202"/>
      <c r="C664" s="201" t="s">
        <v>1456</v>
      </c>
      <c r="D664" s="201" t="s">
        <v>846</v>
      </c>
      <c r="E664" t="str">
        <f t="shared" si="104"/>
        <v>1603</v>
      </c>
      <c r="F664" t="str">
        <f t="shared" si="111"/>
        <v>0019</v>
      </c>
      <c r="G664" t="str">
        <f t="shared" si="105"/>
        <v>1603-0019</v>
      </c>
      <c r="H664" t="str">
        <f t="shared" si="112"/>
        <v>Спровођење судских поступака Прекршајних судова</v>
      </c>
      <c r="I664"/>
    </row>
    <row r="665" spans="1:9" x14ac:dyDescent="0.2">
      <c r="A665" s="202"/>
      <c r="B665" s="202"/>
      <c r="C665" s="201" t="s">
        <v>1457</v>
      </c>
      <c r="D665" s="201" t="s">
        <v>847</v>
      </c>
      <c r="E665" t="str">
        <f t="shared" si="104"/>
        <v>1603</v>
      </c>
      <c r="F665" t="str">
        <f t="shared" si="111"/>
        <v>0020</v>
      </c>
      <c r="G665" t="str">
        <f t="shared" si="105"/>
        <v>1603-0020</v>
      </c>
      <c r="H665" t="str">
        <f t="shared" si="112"/>
        <v>Административна подршка спровођењу судских поступака Прекршајних судова</v>
      </c>
      <c r="I665"/>
    </row>
    <row r="666" spans="1:9" x14ac:dyDescent="0.2">
      <c r="A666" s="201" t="s">
        <v>1357</v>
      </c>
      <c r="B666" s="201" t="s">
        <v>656</v>
      </c>
      <c r="C666" s="201" t="s">
        <v>1392</v>
      </c>
      <c r="D666" s="201" t="s">
        <v>848</v>
      </c>
      <c r="E666" t="str">
        <f t="shared" si="104"/>
        <v>1604</v>
      </c>
      <c r="F666" t="str">
        <f t="shared" si="111"/>
        <v>0002</v>
      </c>
      <c r="G666" t="str">
        <f t="shared" si="105"/>
        <v>1604-0002</v>
      </c>
      <c r="H666" t="str">
        <f t="shared" si="112"/>
        <v>Техничка подршка раду тужилаштва</v>
      </c>
      <c r="I666"/>
    </row>
    <row r="667" spans="1:9" x14ac:dyDescent="0.2">
      <c r="A667" s="202"/>
      <c r="B667" s="202"/>
      <c r="C667" s="201" t="s">
        <v>1393</v>
      </c>
      <c r="D667" s="201" t="s">
        <v>849</v>
      </c>
      <c r="E667" t="str">
        <f t="shared" si="104"/>
        <v>1604</v>
      </c>
      <c r="F667" t="str">
        <f t="shared" si="111"/>
        <v>0003</v>
      </c>
      <c r="G667" t="str">
        <f t="shared" si="105"/>
        <v>1604-0003</v>
      </c>
      <c r="H667" t="str">
        <f t="shared" si="112"/>
        <v>Спровођење тужилачких активности Републичког јавног тужилаштва</v>
      </c>
      <c r="I667"/>
    </row>
    <row r="668" spans="1:9" x14ac:dyDescent="0.2">
      <c r="A668" s="202"/>
      <c r="B668" s="202"/>
      <c r="C668" s="201" t="s">
        <v>1394</v>
      </c>
      <c r="D668" s="201" t="s">
        <v>850</v>
      </c>
      <c r="E668" t="str">
        <f t="shared" si="104"/>
        <v>1604</v>
      </c>
      <c r="F668" t="str">
        <f t="shared" si="111"/>
        <v>0004</v>
      </c>
      <c r="G668" t="str">
        <f t="shared" si="105"/>
        <v>1604-0004</v>
      </c>
      <c r="H668" t="str">
        <f t="shared" si="112"/>
        <v>Административна подршка раду Републичког јавног тужилаштва</v>
      </c>
      <c r="I668"/>
    </row>
    <row r="669" spans="1:9" x14ac:dyDescent="0.2">
      <c r="A669" s="202"/>
      <c r="B669" s="202"/>
      <c r="C669" s="201" t="s">
        <v>1399</v>
      </c>
      <c r="D669" s="201" t="s">
        <v>851</v>
      </c>
      <c r="E669" t="str">
        <f t="shared" si="104"/>
        <v>1604</v>
      </c>
      <c r="F669" t="str">
        <f t="shared" si="111"/>
        <v>0005</v>
      </c>
      <c r="G669" t="str">
        <f t="shared" si="105"/>
        <v>1604-0005</v>
      </c>
      <c r="H669" t="str">
        <f t="shared" si="112"/>
        <v>Спровођење тужилачких активности Тужилаштва за ратне злочине</v>
      </c>
      <c r="I669"/>
    </row>
    <row r="670" spans="1:9" x14ac:dyDescent="0.2">
      <c r="A670" s="202"/>
      <c r="B670" s="202"/>
      <c r="C670" s="201" t="s">
        <v>1400</v>
      </c>
      <c r="D670" s="201" t="s">
        <v>1543</v>
      </c>
      <c r="E670" t="str">
        <f t="shared" si="104"/>
        <v>1604</v>
      </c>
      <c r="F670" t="str">
        <f t="shared" si="111"/>
        <v>0006</v>
      </c>
      <c r="G670" t="str">
        <f t="shared" si="105"/>
        <v>1604-0006</v>
      </c>
      <c r="H670" t="str">
        <f t="shared" si="112"/>
        <v>Административна подршка раду Тужилаштва за ратне злочине</v>
      </c>
      <c r="I670"/>
    </row>
    <row r="671" spans="1:9" x14ac:dyDescent="0.2">
      <c r="A671" s="202"/>
      <c r="B671" s="202"/>
      <c r="C671" s="201" t="s">
        <v>1405</v>
      </c>
      <c r="D671" s="201" t="s">
        <v>852</v>
      </c>
      <c r="E671" t="str">
        <f t="shared" si="104"/>
        <v>1604</v>
      </c>
      <c r="F671" t="str">
        <f t="shared" si="111"/>
        <v>0007</v>
      </c>
      <c r="G671" t="str">
        <f t="shared" ref="G671" si="113">+CONCATENATE(E671,"-",F671)</f>
        <v>1604-0007</v>
      </c>
      <c r="H671" t="str">
        <f t="shared" si="112"/>
        <v>Спровођење тужилачких активности Тужилаштва за организовани криминал</v>
      </c>
      <c r="I671"/>
    </row>
    <row r="672" spans="1:9" x14ac:dyDescent="0.2">
      <c r="A672" s="202"/>
      <c r="B672" s="202"/>
      <c r="C672" s="201" t="s">
        <v>1429</v>
      </c>
      <c r="D672" s="201" t="s">
        <v>853</v>
      </c>
      <c r="E672" t="str">
        <f t="shared" si="104"/>
        <v>1604</v>
      </c>
      <c r="F672" t="str">
        <f t="shared" si="111"/>
        <v>0008</v>
      </c>
      <c r="G672" t="str">
        <f t="shared" si="105"/>
        <v>1604-0008</v>
      </c>
      <c r="H672" t="str">
        <f t="shared" si="112"/>
        <v>Административна подршка раду Тужилаштва за организовани криминал</v>
      </c>
      <c r="I672"/>
    </row>
    <row r="673" spans="1:9" x14ac:dyDescent="0.2">
      <c r="A673" s="202"/>
      <c r="B673" s="202"/>
      <c r="C673" s="201" t="s">
        <v>1411</v>
      </c>
      <c r="D673" s="201" t="s">
        <v>854</v>
      </c>
      <c r="E673" t="str">
        <f t="shared" si="104"/>
        <v>1604</v>
      </c>
      <c r="F673" t="str">
        <f t="shared" si="111"/>
        <v>0009</v>
      </c>
      <c r="G673" t="str">
        <f t="shared" si="105"/>
        <v>1604-0009</v>
      </c>
      <c r="H673" t="str">
        <f t="shared" si="112"/>
        <v>Спровођење тужилачких активности Апелационих јавних тужилаштава</v>
      </c>
      <c r="I673"/>
    </row>
    <row r="674" spans="1:9" x14ac:dyDescent="0.2">
      <c r="A674" s="202"/>
      <c r="B674" s="202"/>
      <c r="C674" s="201" t="s">
        <v>1412</v>
      </c>
      <c r="D674" s="201" t="s">
        <v>855</v>
      </c>
      <c r="E674" t="str">
        <f t="shared" si="104"/>
        <v>1604</v>
      </c>
      <c r="F674" t="str">
        <f t="shared" si="111"/>
        <v>0010</v>
      </c>
      <c r="G674" t="str">
        <f t="shared" si="105"/>
        <v>1604-0010</v>
      </c>
      <c r="H674" t="str">
        <f t="shared" si="112"/>
        <v>Административна подршка раду Апелационих јавних тужилаштава</v>
      </c>
      <c r="I674"/>
    </row>
    <row r="675" spans="1:9" x14ac:dyDescent="0.2">
      <c r="A675" s="202"/>
      <c r="B675" s="202"/>
      <c r="C675" s="201" t="s">
        <v>1414</v>
      </c>
      <c r="D675" s="201" t="s">
        <v>1544</v>
      </c>
      <c r="E675" t="str">
        <f t="shared" ref="E675:E738" si="114">+IF(A675&gt;0,A675,E674)</f>
        <v>1604</v>
      </c>
      <c r="F675" t="str">
        <f t="shared" si="111"/>
        <v>0011</v>
      </c>
      <c r="G675" t="str">
        <f t="shared" si="105"/>
        <v>1604-0011</v>
      </c>
      <c r="H675" t="str">
        <f t="shared" si="112"/>
        <v>Спровођење тужилачких активности Виших јавних тужилаштава</v>
      </c>
      <c r="I675"/>
    </row>
    <row r="676" spans="1:9" x14ac:dyDescent="0.2">
      <c r="A676" s="202"/>
      <c r="B676" s="202"/>
      <c r="C676" s="201" t="s">
        <v>1420</v>
      </c>
      <c r="D676" s="201" t="s">
        <v>1545</v>
      </c>
      <c r="E676" t="str">
        <f t="shared" si="114"/>
        <v>1604</v>
      </c>
      <c r="F676" t="str">
        <f t="shared" si="111"/>
        <v>0012</v>
      </c>
      <c r="G676" t="str">
        <f t="shared" si="105"/>
        <v>1604-0012</v>
      </c>
      <c r="H676" t="str">
        <f t="shared" si="112"/>
        <v>Административна подршка раду Виших јавних тужилаштава</v>
      </c>
      <c r="I676"/>
    </row>
    <row r="677" spans="1:9" x14ac:dyDescent="0.2">
      <c r="A677" s="202"/>
      <c r="B677" s="202"/>
      <c r="C677" s="201" t="s">
        <v>1450</v>
      </c>
      <c r="D677" s="201" t="s">
        <v>856</v>
      </c>
      <c r="E677" t="str">
        <f t="shared" si="114"/>
        <v>1604</v>
      </c>
      <c r="F677" t="str">
        <f t="shared" si="111"/>
        <v>0013</v>
      </c>
      <c r="G677" t="str">
        <f t="shared" si="105"/>
        <v>1604-0013</v>
      </c>
      <c r="H677" t="str">
        <f t="shared" si="112"/>
        <v>Спровођење тужилачких активности Основних јавних тужилаштава</v>
      </c>
      <c r="I677"/>
    </row>
    <row r="678" spans="1:9" x14ac:dyDescent="0.2">
      <c r="A678" s="202"/>
      <c r="B678" s="202"/>
      <c r="C678" s="201" t="s">
        <v>1451</v>
      </c>
      <c r="D678" s="201" t="s">
        <v>857</v>
      </c>
      <c r="E678" t="str">
        <f t="shared" si="114"/>
        <v>1604</v>
      </c>
      <c r="F678" t="str">
        <f t="shared" si="111"/>
        <v>0014</v>
      </c>
      <c r="G678" t="str">
        <f t="shared" si="105"/>
        <v>1604-0014</v>
      </c>
      <c r="H678" t="str">
        <f t="shared" si="112"/>
        <v>Административна подршка раду Основних јавних тужилаштава</v>
      </c>
      <c r="I678"/>
    </row>
    <row r="679" spans="1:9" x14ac:dyDescent="0.2">
      <c r="A679" s="201" t="s">
        <v>674</v>
      </c>
      <c r="B679" s="201" t="s">
        <v>657</v>
      </c>
      <c r="C679" s="201" t="s">
        <v>1390</v>
      </c>
      <c r="D679" s="201" t="s">
        <v>859</v>
      </c>
      <c r="E679" t="str">
        <f t="shared" si="114"/>
        <v>1605</v>
      </c>
      <c r="F679" t="str">
        <f t="shared" si="111"/>
        <v>0001</v>
      </c>
      <c r="G679" t="str">
        <f t="shared" si="105"/>
        <v>1605-0001</v>
      </c>
      <c r="H679" t="str">
        <f t="shared" si="112"/>
        <v>Остваривање уставних надлежности, администрација и управљање</v>
      </c>
      <c r="I679"/>
    </row>
    <row r="680" spans="1:9" x14ac:dyDescent="0.2">
      <c r="A680" s="201" t="s">
        <v>1358</v>
      </c>
      <c r="B680" s="201" t="s">
        <v>658</v>
      </c>
      <c r="C680" s="201" t="s">
        <v>1390</v>
      </c>
      <c r="D680" s="201" t="s">
        <v>858</v>
      </c>
      <c r="E680" t="str">
        <f t="shared" si="114"/>
        <v>1606</v>
      </c>
      <c r="F680" t="str">
        <f t="shared" si="111"/>
        <v>0001</v>
      </c>
      <c r="G680" t="str">
        <f t="shared" si="105"/>
        <v>1606-0001</v>
      </c>
      <c r="H680" t="str">
        <f t="shared" si="112"/>
        <v>Надзор над процесом доношења прописа и општих аката у правном систему</v>
      </c>
      <c r="I680"/>
    </row>
    <row r="681" spans="1:9" x14ac:dyDescent="0.2">
      <c r="A681" s="201" t="s">
        <v>1359</v>
      </c>
      <c r="B681" s="201" t="s">
        <v>1260</v>
      </c>
      <c r="C681" s="201" t="s">
        <v>1390</v>
      </c>
      <c r="D681" s="201" t="s">
        <v>822</v>
      </c>
      <c r="E681" t="str">
        <f t="shared" si="114"/>
        <v>1607</v>
      </c>
      <c r="F681" t="str">
        <f t="shared" si="111"/>
        <v>0001</v>
      </c>
      <c r="G681" t="str">
        <f t="shared" si="105"/>
        <v>1607-0001</v>
      </c>
      <c r="H681" t="str">
        <f t="shared" si="112"/>
        <v>Извршење кривичних санкција</v>
      </c>
      <c r="I681"/>
    </row>
    <row r="682" spans="1:9" x14ac:dyDescent="0.2">
      <c r="A682" s="202"/>
      <c r="B682" s="202"/>
      <c r="C682" s="201" t="s">
        <v>1392</v>
      </c>
      <c r="D682" s="201" t="s">
        <v>1759</v>
      </c>
      <c r="E682" t="str">
        <f t="shared" si="114"/>
        <v>1607</v>
      </c>
      <c r="F682" t="str">
        <f t="shared" si="111"/>
        <v>0002</v>
      </c>
      <c r="G682" t="str">
        <f t="shared" si="105"/>
        <v>1607-0002</v>
      </c>
      <c r="H682" t="str">
        <f t="shared" si="112"/>
        <v>Подршка лицима лишених слободе</v>
      </c>
      <c r="I682"/>
    </row>
    <row r="683" spans="1:9" x14ac:dyDescent="0.2">
      <c r="A683" s="202"/>
      <c r="B683" s="202"/>
      <c r="C683" s="201" t="s">
        <v>1393</v>
      </c>
      <c r="D683" s="201" t="s">
        <v>1760</v>
      </c>
      <c r="E683" t="str">
        <f t="shared" si="114"/>
        <v>1607</v>
      </c>
      <c r="F683" t="str">
        <f t="shared" si="111"/>
        <v>0003</v>
      </c>
      <c r="G683" t="str">
        <f t="shared" ref="G683" si="115">+CONCATENATE(E683,"-",F683)</f>
        <v>1607-0003</v>
      </c>
      <c r="H683" t="str">
        <f t="shared" si="112"/>
        <v>Интерна производња</v>
      </c>
      <c r="I683"/>
    </row>
    <row r="684" spans="1:9" x14ac:dyDescent="0.2">
      <c r="A684" s="202"/>
      <c r="B684" s="202"/>
      <c r="C684" s="201" t="s">
        <v>1399</v>
      </c>
      <c r="D684" s="201" t="s">
        <v>1761</v>
      </c>
      <c r="E684" t="str">
        <f t="shared" si="114"/>
        <v>1607</v>
      </c>
      <c r="F684" t="str">
        <f t="shared" si="111"/>
        <v>0005</v>
      </c>
      <c r="G684" t="str">
        <f t="shared" si="105"/>
        <v>1607-0005</v>
      </c>
      <c r="H684" t="str">
        <f t="shared" si="112"/>
        <v>Алтернативне санкције</v>
      </c>
      <c r="I684"/>
    </row>
    <row r="685" spans="1:9" x14ac:dyDescent="0.2">
      <c r="A685" s="202"/>
      <c r="B685" s="202"/>
      <c r="C685" s="201" t="s">
        <v>1407</v>
      </c>
      <c r="D685" s="201" t="s">
        <v>827</v>
      </c>
      <c r="E685" t="str">
        <f t="shared" si="114"/>
        <v>1607</v>
      </c>
      <c r="F685" t="str">
        <f t="shared" si="111"/>
        <v>5001</v>
      </c>
      <c r="G685" t="str">
        <f t="shared" si="105"/>
        <v>1607-5001</v>
      </c>
      <c r="H685" t="str">
        <f t="shared" si="112"/>
        <v>Израда пројектно-техничких документација за нове објекте и објекте које треба реконструисати</v>
      </c>
      <c r="I685"/>
    </row>
    <row r="686" spans="1:9" x14ac:dyDescent="0.2">
      <c r="A686" s="202"/>
      <c r="B686" s="202"/>
      <c r="C686" s="201" t="s">
        <v>1419</v>
      </c>
      <c r="D686" s="201" t="s">
        <v>828</v>
      </c>
      <c r="E686" t="str">
        <f t="shared" si="114"/>
        <v>1607</v>
      </c>
      <c r="F686" t="str">
        <f t="shared" si="111"/>
        <v>5003</v>
      </c>
      <c r="G686" t="str">
        <f t="shared" si="105"/>
        <v>1607-5003</v>
      </c>
      <c r="H686" t="str">
        <f t="shared" si="112"/>
        <v>Адаптација притвореничких блокова у Окружном затвору Београд</v>
      </c>
      <c r="I686"/>
    </row>
    <row r="687" spans="1:9" x14ac:dyDescent="0.2">
      <c r="A687" s="202"/>
      <c r="B687" s="202"/>
      <c r="C687" s="201" t="s">
        <v>1478</v>
      </c>
      <c r="D687" s="201" t="s">
        <v>829</v>
      </c>
      <c r="E687" t="str">
        <f t="shared" si="114"/>
        <v>1607</v>
      </c>
      <c r="F687" t="str">
        <f t="shared" si="111"/>
        <v>5006</v>
      </c>
      <c r="G687" t="str">
        <f t="shared" si="105"/>
        <v>1607-5006</v>
      </c>
      <c r="H687" t="str">
        <f t="shared" si="112"/>
        <v>Изградња новог затвора у Крагујевцу</v>
      </c>
      <c r="I687"/>
    </row>
    <row r="688" spans="1:9" x14ac:dyDescent="0.2">
      <c r="A688" s="202"/>
      <c r="B688" s="202"/>
      <c r="C688" s="201" t="s">
        <v>1480</v>
      </c>
      <c r="D688" s="201" t="s">
        <v>830</v>
      </c>
      <c r="E688" t="str">
        <f t="shared" si="114"/>
        <v>1607</v>
      </c>
      <c r="F688" t="str">
        <f t="shared" si="111"/>
        <v>5008</v>
      </c>
      <c r="G688" t="str">
        <f t="shared" si="105"/>
        <v>1607-5008</v>
      </c>
      <c r="H688" t="str">
        <f t="shared" si="112"/>
        <v>Реконструкција смештајних капацитета по заводима у оквиру Управе за извршење кривичних санкција</v>
      </c>
      <c r="I688"/>
    </row>
    <row r="689" spans="1:9" x14ac:dyDescent="0.2">
      <c r="A689" s="202"/>
      <c r="B689" s="202"/>
      <c r="C689" s="201" t="s">
        <v>1481</v>
      </c>
      <c r="D689" s="201" t="s">
        <v>1762</v>
      </c>
      <c r="E689" t="str">
        <f t="shared" si="114"/>
        <v>1607</v>
      </c>
      <c r="F689" t="str">
        <f t="shared" si="111"/>
        <v>5009</v>
      </c>
      <c r="G689" t="str">
        <f t="shared" si="105"/>
        <v>1607-5009</v>
      </c>
      <c r="H689" t="str">
        <f t="shared" si="112"/>
        <v>КПЗ зa жeнe у Пoжaрeвцу, изгрaдњa и рeкoнструкциja oбjeкaтa</v>
      </c>
      <c r="I689"/>
    </row>
    <row r="690" spans="1:9" x14ac:dyDescent="0.2">
      <c r="A690" s="202"/>
      <c r="B690" s="202"/>
      <c r="C690" s="201" t="s">
        <v>1494</v>
      </c>
      <c r="D690" s="201" t="s">
        <v>1261</v>
      </c>
      <c r="E690" t="str">
        <f t="shared" si="114"/>
        <v>1607</v>
      </c>
      <c r="F690" t="str">
        <f t="shared" si="111"/>
        <v>5010</v>
      </c>
      <c r="G690" t="str">
        <f t="shared" si="105"/>
        <v>1607-5010</v>
      </c>
      <c r="H690" t="str">
        <f t="shared" si="112"/>
        <v>Изградња и реконструкција смештајних капацитета у КПЗ Пожаревац-Забела</v>
      </c>
      <c r="I690"/>
    </row>
    <row r="691" spans="1:9" x14ac:dyDescent="0.2">
      <c r="A691" s="202"/>
      <c r="B691" s="202"/>
      <c r="C691" s="201" t="s">
        <v>1264</v>
      </c>
      <c r="D691" s="201" t="s">
        <v>2148</v>
      </c>
      <c r="E691" t="str">
        <f t="shared" si="114"/>
        <v>1607</v>
      </c>
      <c r="F691" t="str">
        <f t="shared" si="111"/>
        <v>5011</v>
      </c>
      <c r="G691" t="str">
        <f t="shared" si="105"/>
        <v>1607-5011</v>
      </c>
      <c r="H691" t="str">
        <f t="shared" si="112"/>
        <v>Радови на реконструкцији и изградњи објеката у оквиру КПЗ у Сремској Митровици</v>
      </c>
      <c r="I691"/>
    </row>
    <row r="692" spans="1:9" x14ac:dyDescent="0.2">
      <c r="A692" s="202"/>
      <c r="B692" s="202"/>
      <c r="C692" s="201" t="s">
        <v>1839</v>
      </c>
      <c r="D692" s="201" t="s">
        <v>1926</v>
      </c>
      <c r="E692" t="str">
        <f t="shared" si="114"/>
        <v>1607</v>
      </c>
      <c r="F692" t="str">
        <f t="shared" si="111"/>
        <v>5014</v>
      </c>
      <c r="G692" t="str">
        <f t="shared" si="105"/>
        <v>1607-5014</v>
      </c>
      <c r="H692" t="str">
        <f t="shared" si="112"/>
        <v>Изградња смештајних капацитета затвореног типа</v>
      </c>
      <c r="I692"/>
    </row>
    <row r="693" spans="1:9" x14ac:dyDescent="0.2">
      <c r="A693" s="202"/>
      <c r="B693" s="202"/>
      <c r="C693" s="201" t="s">
        <v>1497</v>
      </c>
      <c r="D693" s="201" t="s">
        <v>2149</v>
      </c>
      <c r="E693" t="str">
        <f t="shared" si="114"/>
        <v>1607</v>
      </c>
      <c r="F693" t="str">
        <f t="shared" si="111"/>
        <v>5015</v>
      </c>
      <c r="G693" t="str">
        <f t="shared" si="105"/>
        <v>1607-5015</v>
      </c>
      <c r="H693" t="str">
        <f t="shared" si="112"/>
        <v>Изградња и опремање новог затвора у Крушевцу</v>
      </c>
      <c r="I693"/>
    </row>
    <row r="694" spans="1:9" x14ac:dyDescent="0.2">
      <c r="A694" s="202"/>
      <c r="B694" s="202"/>
      <c r="C694" s="201" t="s">
        <v>1900</v>
      </c>
      <c r="D694" s="201" t="s">
        <v>2229</v>
      </c>
      <c r="E694" t="str">
        <f t="shared" si="114"/>
        <v>1607</v>
      </c>
      <c r="F694" t="str">
        <f t="shared" si="111"/>
        <v>5016</v>
      </c>
      <c r="G694" t="str">
        <f t="shared" si="105"/>
        <v>1607-5016</v>
      </c>
      <c r="H694" t="str">
        <f t="shared" si="112"/>
        <v>Изградња и опремање новог павиљона у Сремској Митровици</v>
      </c>
      <c r="I694"/>
    </row>
    <row r="695" spans="1:9" x14ac:dyDescent="0.2">
      <c r="A695" s="202"/>
      <c r="B695" s="202"/>
      <c r="C695" s="201" t="s">
        <v>1499</v>
      </c>
      <c r="D695" s="201" t="s">
        <v>2150</v>
      </c>
      <c r="E695" t="str">
        <f t="shared" si="114"/>
        <v>1607</v>
      </c>
      <c r="F695" t="str">
        <f t="shared" si="111"/>
        <v>5017</v>
      </c>
      <c r="G695" t="str">
        <f t="shared" ref="G695" si="116">+CONCATENATE(E695,"-",F695)</f>
        <v>1607-5017</v>
      </c>
      <c r="H695" t="str">
        <f t="shared" si="112"/>
        <v>Изградња и опремање новог затвора у Суботици</v>
      </c>
      <c r="I695"/>
    </row>
    <row r="696" spans="1:9" x14ac:dyDescent="0.2">
      <c r="A696" s="201" t="s">
        <v>1360</v>
      </c>
      <c r="B696" s="201" t="s">
        <v>1120</v>
      </c>
      <c r="C696" s="201" t="s">
        <v>1390</v>
      </c>
      <c r="D696" s="201" t="s">
        <v>1118</v>
      </c>
      <c r="E696" t="str">
        <f t="shared" si="114"/>
        <v>1703</v>
      </c>
      <c r="F696" t="str">
        <f t="shared" si="111"/>
        <v>0001</v>
      </c>
      <c r="G696" t="str">
        <f t="shared" ref="G696:G766" si="117">+CONCATENATE(E696,"-",F696)</f>
        <v>1703-0001</v>
      </c>
      <c r="H696" t="str">
        <f t="shared" si="112"/>
        <v>Функционисање МО и ВС</v>
      </c>
      <c r="I696"/>
    </row>
    <row r="697" spans="1:9" x14ac:dyDescent="0.2">
      <c r="A697" s="202"/>
      <c r="B697" s="202"/>
      <c r="C697" s="201" t="s">
        <v>1392</v>
      </c>
      <c r="D697" s="201" t="s">
        <v>1119</v>
      </c>
      <c r="E697" t="str">
        <f t="shared" si="114"/>
        <v>1703</v>
      </c>
      <c r="F697" t="str">
        <f t="shared" si="111"/>
        <v>0002</v>
      </c>
      <c r="G697" t="str">
        <f t="shared" si="117"/>
        <v>1703-0002</v>
      </c>
      <c r="H697" t="str">
        <f t="shared" si="112"/>
        <v>Мултинационалне операције</v>
      </c>
      <c r="I697"/>
    </row>
    <row r="698" spans="1:9" x14ac:dyDescent="0.2">
      <c r="A698" s="202"/>
      <c r="B698" s="202"/>
      <c r="C698" s="201" t="s">
        <v>1393</v>
      </c>
      <c r="D698" s="201" t="s">
        <v>686</v>
      </c>
      <c r="E698" t="str">
        <f t="shared" si="114"/>
        <v>1703</v>
      </c>
      <c r="F698" t="str">
        <f t="shared" si="111"/>
        <v>0003</v>
      </c>
      <c r="G698" t="str">
        <f t="shared" si="117"/>
        <v>1703-0003</v>
      </c>
      <c r="H698" t="str">
        <f t="shared" si="112"/>
        <v>Администрација и управљање</v>
      </c>
      <c r="I698"/>
    </row>
    <row r="699" spans="1:9" x14ac:dyDescent="0.2">
      <c r="A699" s="202"/>
      <c r="B699" s="202"/>
      <c r="C699" s="201" t="s">
        <v>1394</v>
      </c>
      <c r="D699" s="201" t="s">
        <v>861</v>
      </c>
      <c r="E699" t="str">
        <f t="shared" si="114"/>
        <v>1703</v>
      </c>
      <c r="F699" t="str">
        <f t="shared" si="111"/>
        <v>0004</v>
      </c>
      <c r="G699" t="str">
        <f t="shared" si="117"/>
        <v>1703-0004</v>
      </c>
      <c r="H699" t="str">
        <f t="shared" si="112"/>
        <v>Ванредне ситуације</v>
      </c>
      <c r="I699"/>
    </row>
    <row r="700" spans="1:9" x14ac:dyDescent="0.2">
      <c r="A700" s="202"/>
      <c r="B700" s="202"/>
      <c r="C700" s="201" t="s">
        <v>1399</v>
      </c>
      <c r="D700" s="201" t="s">
        <v>860</v>
      </c>
      <c r="E700" t="str">
        <f t="shared" si="114"/>
        <v>1703</v>
      </c>
      <c r="F700" t="str">
        <f t="shared" si="111"/>
        <v>0005</v>
      </c>
      <c r="G700" t="str">
        <f t="shared" si="117"/>
        <v>1703-0005</v>
      </c>
      <c r="H700" t="str">
        <f t="shared" si="112"/>
        <v>Изградња и одржавање стамбеног простора</v>
      </c>
      <c r="I700"/>
    </row>
    <row r="701" spans="1:9" x14ac:dyDescent="0.2">
      <c r="A701" s="202"/>
      <c r="B701" s="202"/>
      <c r="C701" s="201" t="s">
        <v>1400</v>
      </c>
      <c r="D701" s="201" t="s">
        <v>1116</v>
      </c>
      <c r="E701" t="str">
        <f t="shared" si="114"/>
        <v>1703</v>
      </c>
      <c r="F701" t="str">
        <f t="shared" si="111"/>
        <v>0006</v>
      </c>
      <c r="G701" t="str">
        <f t="shared" si="117"/>
        <v>1703-0006</v>
      </c>
      <c r="H701" t="str">
        <f t="shared" si="112"/>
        <v>Унапређење стања у области наоружања и војне опреме и одржавање средстава</v>
      </c>
      <c r="I701"/>
    </row>
    <row r="702" spans="1:9" x14ac:dyDescent="0.2">
      <c r="A702" s="202"/>
      <c r="B702" s="202"/>
      <c r="C702" s="201" t="s">
        <v>1405</v>
      </c>
      <c r="D702" s="201" t="s">
        <v>1117</v>
      </c>
      <c r="E702" t="str">
        <f t="shared" si="114"/>
        <v>1703</v>
      </c>
      <c r="F702" t="str">
        <f t="shared" si="111"/>
        <v>0007</v>
      </c>
      <c r="G702" t="str">
        <f t="shared" si="117"/>
        <v>1703-0007</v>
      </c>
      <c r="H702" t="str">
        <f t="shared" si="112"/>
        <v>Унапређење стања у области војног образовања и војне научноистраживачке делатности</v>
      </c>
      <c r="I702"/>
    </row>
    <row r="703" spans="1:9" x14ac:dyDescent="0.2">
      <c r="A703" s="202"/>
      <c r="B703" s="202"/>
      <c r="C703" s="201" t="s">
        <v>1429</v>
      </c>
      <c r="D703" s="201" t="s">
        <v>1546</v>
      </c>
      <c r="E703" t="str">
        <f t="shared" si="114"/>
        <v>1703</v>
      </c>
      <c r="F703" t="str">
        <f t="shared" si="111"/>
        <v>0008</v>
      </c>
      <c r="G703" t="str">
        <f t="shared" si="117"/>
        <v>1703-0008</v>
      </c>
      <c r="H703" t="str">
        <f t="shared" si="112"/>
        <v>Функционисање система специјалних веза</v>
      </c>
      <c r="I703"/>
    </row>
    <row r="704" spans="1:9" x14ac:dyDescent="0.2">
      <c r="A704" s="202"/>
      <c r="B704" s="202"/>
      <c r="C704" s="201" t="s">
        <v>1411</v>
      </c>
      <c r="D704" s="201" t="s">
        <v>1999</v>
      </c>
      <c r="E704" t="str">
        <f t="shared" si="114"/>
        <v>1703</v>
      </c>
      <c r="F704" t="str">
        <f t="shared" si="111"/>
        <v>0009</v>
      </c>
      <c r="G704" t="str">
        <f t="shared" si="117"/>
        <v>1703-0009</v>
      </c>
      <c r="H704" t="str">
        <f t="shared" si="112"/>
        <v>Војно здравство</v>
      </c>
      <c r="I704"/>
    </row>
    <row r="705" spans="1:9" x14ac:dyDescent="0.2">
      <c r="A705" s="202"/>
      <c r="B705" s="202"/>
      <c r="C705" s="201" t="s">
        <v>1417</v>
      </c>
      <c r="D705" s="201" t="s">
        <v>862</v>
      </c>
      <c r="E705" t="str">
        <f t="shared" si="114"/>
        <v>1703</v>
      </c>
      <c r="F705" t="str">
        <f t="shared" si="111"/>
        <v>4001</v>
      </c>
      <c r="G705" t="str">
        <f t="shared" si="117"/>
        <v>1703-4001</v>
      </c>
      <c r="H705" t="str">
        <f t="shared" si="112"/>
        <v>Попуна ратних материјалних резерви</v>
      </c>
      <c r="I705"/>
    </row>
    <row r="706" spans="1:9" x14ac:dyDescent="0.2">
      <c r="A706" s="202"/>
      <c r="B706" s="202"/>
      <c r="C706" s="201" t="s">
        <v>1424</v>
      </c>
      <c r="D706" s="201" t="s">
        <v>1763</v>
      </c>
      <c r="E706" t="str">
        <f t="shared" si="114"/>
        <v>1703</v>
      </c>
      <c r="F706" t="str">
        <f t="shared" si="111"/>
        <v>4008</v>
      </c>
      <c r="G706" t="str">
        <f t="shared" si="117"/>
        <v>1703-4008</v>
      </c>
      <c r="H706" t="str">
        <f t="shared" si="112"/>
        <v>Модернизација и ремонт средстава НВО</v>
      </c>
      <c r="I706"/>
    </row>
    <row r="707" spans="1:9" x14ac:dyDescent="0.2">
      <c r="A707" s="202"/>
      <c r="B707" s="202"/>
      <c r="C707" s="201" t="s">
        <v>1263</v>
      </c>
      <c r="D707" s="201" t="s">
        <v>2000</v>
      </c>
      <c r="E707" t="str">
        <f t="shared" si="114"/>
        <v>1703</v>
      </c>
      <c r="F707" t="str">
        <f t="shared" si="111"/>
        <v>5007</v>
      </c>
      <c r="G707" t="str">
        <f t="shared" si="117"/>
        <v>1703-5007</v>
      </c>
      <c r="H707" t="str">
        <f t="shared" si="112"/>
        <v>Возила и опрема</v>
      </c>
      <c r="I707"/>
    </row>
    <row r="708" spans="1:9" x14ac:dyDescent="0.2">
      <c r="A708" s="202"/>
      <c r="B708" s="202"/>
      <c r="C708" s="201" t="s">
        <v>1480</v>
      </c>
      <c r="D708" s="201" t="s">
        <v>2151</v>
      </c>
      <c r="E708" t="str">
        <f t="shared" si="114"/>
        <v>1703</v>
      </c>
      <c r="F708" t="str">
        <f t="shared" si="111"/>
        <v>5008</v>
      </c>
      <c r="G708" t="str">
        <f t="shared" si="117"/>
        <v>1703-5008</v>
      </c>
      <c r="H708" t="str">
        <f t="shared" si="112"/>
        <v>Опремање НВО по трипартитном споразуму</v>
      </c>
      <c r="I708"/>
    </row>
    <row r="709" spans="1:9" x14ac:dyDescent="0.2">
      <c r="A709" s="202"/>
      <c r="B709" s="202"/>
      <c r="C709" s="201" t="s">
        <v>1481</v>
      </c>
      <c r="D709" s="201" t="s">
        <v>2152</v>
      </c>
      <c r="E709" t="str">
        <f t="shared" si="114"/>
        <v>1703</v>
      </c>
      <c r="F709" t="str">
        <f t="shared" si="111"/>
        <v>5009</v>
      </c>
      <c r="G709" t="str">
        <f t="shared" si="117"/>
        <v>1703-5009</v>
      </c>
      <c r="H709" t="str">
        <f t="shared" si="112"/>
        <v>Транспортна и војнополицијска средства Војске Србије</v>
      </c>
      <c r="I709"/>
    </row>
    <row r="710" spans="1:9" x14ac:dyDescent="0.2">
      <c r="A710" s="202"/>
      <c r="B710" s="202"/>
      <c r="C710" s="201" t="s">
        <v>1494</v>
      </c>
      <c r="D710" s="201" t="s">
        <v>2153</v>
      </c>
      <c r="E710" t="str">
        <f t="shared" si="114"/>
        <v>1703</v>
      </c>
      <c r="F710" t="str">
        <f t="shared" si="111"/>
        <v>5010</v>
      </c>
      <c r="G710" t="str">
        <f t="shared" si="117"/>
        <v>1703-5010</v>
      </c>
      <c r="H710" t="str">
        <f t="shared" si="112"/>
        <v>Опремање ВМА медицинском опремом</v>
      </c>
      <c r="I710"/>
    </row>
    <row r="711" spans="1:9" x14ac:dyDescent="0.2">
      <c r="A711" s="202"/>
      <c r="B711" s="202"/>
      <c r="C711" s="201" t="s">
        <v>1264</v>
      </c>
      <c r="D711" s="201" t="s">
        <v>2154</v>
      </c>
      <c r="E711" t="str">
        <f t="shared" si="114"/>
        <v>1703</v>
      </c>
      <c r="F711" t="str">
        <f t="shared" si="111"/>
        <v>5011</v>
      </c>
      <c r="G711" t="str">
        <f t="shared" si="117"/>
        <v>1703-5011</v>
      </c>
      <c r="H711" t="str">
        <f t="shared" si="112"/>
        <v>Изградња, реконструкција и капитално одржавање објеката за смештај НВО и особља МО и ВС</v>
      </c>
      <c r="I711"/>
    </row>
    <row r="712" spans="1:9" x14ac:dyDescent="0.2">
      <c r="A712" s="202"/>
      <c r="B712" s="202"/>
      <c r="C712" s="201" t="s">
        <v>1495</v>
      </c>
      <c r="D712" s="201" t="s">
        <v>2155</v>
      </c>
      <c r="E712" t="str">
        <f t="shared" si="114"/>
        <v>1703</v>
      </c>
      <c r="F712" t="str">
        <f t="shared" si="111"/>
        <v>5012</v>
      </c>
      <c r="G712" t="str">
        <f t="shared" si="117"/>
        <v>1703-5012</v>
      </c>
      <c r="H712" t="str">
        <f t="shared" si="112"/>
        <v>Информатичка и телекомуникациона опрема МО и ВС</v>
      </c>
      <c r="I712"/>
    </row>
    <row r="713" spans="1:9" x14ac:dyDescent="0.2">
      <c r="A713" s="201" t="s">
        <v>1361</v>
      </c>
      <c r="B713" s="201" t="s">
        <v>659</v>
      </c>
      <c r="C713" s="201" t="s">
        <v>1390</v>
      </c>
      <c r="D713" s="201" t="s">
        <v>863</v>
      </c>
      <c r="E713" t="str">
        <f t="shared" si="114"/>
        <v>1801</v>
      </c>
      <c r="F713" t="str">
        <f t="shared" si="111"/>
        <v>0001</v>
      </c>
      <c r="G713" t="str">
        <f t="shared" si="117"/>
        <v>1801-0001</v>
      </c>
      <c r="H713" t="str">
        <f t="shared" si="112"/>
        <v>Уређење здравственог система</v>
      </c>
      <c r="I713"/>
    </row>
    <row r="714" spans="1:9" x14ac:dyDescent="0.2">
      <c r="A714" s="202"/>
      <c r="B714" s="202"/>
      <c r="C714" s="201" t="s">
        <v>1392</v>
      </c>
      <c r="D714" s="201" t="s">
        <v>1547</v>
      </c>
      <c r="E714" t="str">
        <f t="shared" si="114"/>
        <v>1801</v>
      </c>
      <c r="F714" t="str">
        <f t="shared" si="111"/>
        <v>0002</v>
      </c>
      <c r="G714" t="str">
        <f t="shared" si="117"/>
        <v>1801-0002</v>
      </c>
      <c r="H714" t="str">
        <f t="shared" si="112"/>
        <v>Надзор здравствених установа</v>
      </c>
      <c r="I714"/>
    </row>
    <row r="715" spans="1:9" x14ac:dyDescent="0.2">
      <c r="A715" s="202"/>
      <c r="B715" s="202"/>
      <c r="C715" s="201" t="s">
        <v>1393</v>
      </c>
      <c r="D715" s="201" t="s">
        <v>864</v>
      </c>
      <c r="E715" t="str">
        <f t="shared" si="114"/>
        <v>1801</v>
      </c>
      <c r="F715" t="str">
        <f t="shared" si="111"/>
        <v>0003</v>
      </c>
      <c r="G715" t="str">
        <f t="shared" si="117"/>
        <v>1801-0003</v>
      </c>
      <c r="H715" t="str">
        <f t="shared" si="112"/>
        <v>Санитарни надзор</v>
      </c>
      <c r="I715"/>
    </row>
    <row r="716" spans="1:9" x14ac:dyDescent="0.2">
      <c r="A716" s="202"/>
      <c r="B716" s="202"/>
      <c r="C716" s="201" t="s">
        <v>1394</v>
      </c>
      <c r="D716" s="201" t="s">
        <v>1764</v>
      </c>
      <c r="E716" t="str">
        <f t="shared" si="114"/>
        <v>1801</v>
      </c>
      <c r="F716" t="str">
        <f t="shared" si="111"/>
        <v>0004</v>
      </c>
      <c r="G716" t="str">
        <f t="shared" si="117"/>
        <v>1801-0004</v>
      </c>
      <c r="H716" t="str">
        <f t="shared" si="112"/>
        <v>Надзор у области лекова и медицинских средстава и психоактивних контролисаних супстанци и прекурсора</v>
      </c>
      <c r="I716"/>
    </row>
    <row r="717" spans="1:9" x14ac:dyDescent="0.2">
      <c r="A717" s="202"/>
      <c r="B717" s="202"/>
      <c r="C717" s="201" t="s">
        <v>1405</v>
      </c>
      <c r="D717" s="201" t="s">
        <v>686</v>
      </c>
      <c r="E717" t="str">
        <f t="shared" si="114"/>
        <v>1801</v>
      </c>
      <c r="F717" t="str">
        <f t="shared" si="111"/>
        <v>0007</v>
      </c>
      <c r="G717" t="str">
        <f t="shared" si="117"/>
        <v>1801-0007</v>
      </c>
      <c r="H717" t="str">
        <f t="shared" si="112"/>
        <v>Администрација и управљање</v>
      </c>
      <c r="I717"/>
    </row>
    <row r="718" spans="1:9" x14ac:dyDescent="0.2">
      <c r="A718" s="201" t="s">
        <v>1362</v>
      </c>
      <c r="B718" s="201" t="s">
        <v>660</v>
      </c>
      <c r="C718" s="201" t="s">
        <v>1390</v>
      </c>
      <c r="D718" s="201" t="s">
        <v>1548</v>
      </c>
      <c r="E718" t="str">
        <f t="shared" si="114"/>
        <v>1802</v>
      </c>
      <c r="F718" t="str">
        <f t="shared" si="111"/>
        <v>0001</v>
      </c>
      <c r="G718" t="str">
        <f t="shared" si="117"/>
        <v>1802-0001</v>
      </c>
      <c r="H718" t="str">
        <f t="shared" si="112"/>
        <v>Подршка раду института „Др Милан Јовановић Батут”</v>
      </c>
      <c r="I718"/>
    </row>
    <row r="719" spans="1:9" x14ac:dyDescent="0.2">
      <c r="A719" s="202"/>
      <c r="B719" s="202"/>
      <c r="C719" s="201" t="s">
        <v>1392</v>
      </c>
      <c r="D719" s="201" t="s">
        <v>1549</v>
      </c>
      <c r="E719" t="str">
        <f t="shared" si="114"/>
        <v>1802</v>
      </c>
      <c r="F719" t="str">
        <f t="shared" si="111"/>
        <v>0002</v>
      </c>
      <c r="G719" t="str">
        <f t="shared" si="117"/>
        <v>1802-0002</v>
      </c>
      <c r="H719" t="str">
        <f t="shared" si="112"/>
        <v>Подршка раду института и завода за јавно здравље</v>
      </c>
      <c r="I719"/>
    </row>
    <row r="720" spans="1:9" x14ac:dyDescent="0.2">
      <c r="A720" s="202"/>
      <c r="B720" s="202"/>
      <c r="C720" s="201" t="s">
        <v>1393</v>
      </c>
      <c r="D720" s="201" t="s">
        <v>1550</v>
      </c>
      <c r="E720" t="str">
        <f t="shared" si="114"/>
        <v>1802</v>
      </c>
      <c r="F720" t="str">
        <f t="shared" ref="F720:F783" si="118">+IF(C720&gt;0,C720,F719)</f>
        <v>0003</v>
      </c>
      <c r="G720" t="str">
        <f t="shared" si="117"/>
        <v>1802-0003</v>
      </c>
      <c r="H720" t="str">
        <f t="shared" ref="H720:H783" si="119">+D720</f>
        <v>Омасовљавање добровољног давалаштва крви</v>
      </c>
      <c r="I720"/>
    </row>
    <row r="721" spans="1:9" x14ac:dyDescent="0.2">
      <c r="A721" s="202"/>
      <c r="B721" s="202"/>
      <c r="C721" s="201" t="s">
        <v>1394</v>
      </c>
      <c r="D721" s="201" t="s">
        <v>1765</v>
      </c>
      <c r="E721" t="str">
        <f t="shared" si="114"/>
        <v>1802</v>
      </c>
      <c r="F721" t="str">
        <f t="shared" si="118"/>
        <v>0004</v>
      </c>
      <c r="G721" t="str">
        <f t="shared" si="117"/>
        <v>1802-0004</v>
      </c>
      <c r="H721" t="str">
        <f t="shared" si="119"/>
        <v>Вирусолошки надзор инфективних болести (Институт „Tорлак”)</v>
      </c>
      <c r="I721"/>
    </row>
    <row r="722" spans="1:9" x14ac:dyDescent="0.2">
      <c r="A722" s="202"/>
      <c r="B722" s="202"/>
      <c r="C722" s="201" t="s">
        <v>1399</v>
      </c>
      <c r="D722" s="201" t="s">
        <v>1551</v>
      </c>
      <c r="E722" t="str">
        <f t="shared" si="114"/>
        <v>1802</v>
      </c>
      <c r="F722" t="str">
        <f t="shared" si="118"/>
        <v>0005</v>
      </c>
      <c r="G722" t="str">
        <f t="shared" si="117"/>
        <v>1802-0005</v>
      </c>
      <c r="H722" t="str">
        <f t="shared" si="119"/>
        <v>Превенција ширења хуманог беснила (Завод „Луј Пастер”)</v>
      </c>
      <c r="I722"/>
    </row>
    <row r="723" spans="1:9" x14ac:dyDescent="0.2">
      <c r="A723" s="202"/>
      <c r="B723" s="202"/>
      <c r="C723" s="201" t="s">
        <v>1412</v>
      </c>
      <c r="D723" s="201" t="s">
        <v>1552</v>
      </c>
      <c r="E723" t="str">
        <f t="shared" si="114"/>
        <v>1802</v>
      </c>
      <c r="F723" t="str">
        <f t="shared" si="118"/>
        <v>0010</v>
      </c>
      <c r="G723" t="str">
        <f t="shared" si="117"/>
        <v>1802-0010</v>
      </c>
      <c r="H723" t="str">
        <f t="shared" si="119"/>
        <v>Унапређење доступности здравствене заштите ромској популацији</v>
      </c>
      <c r="I723"/>
    </row>
    <row r="724" spans="1:9" x14ac:dyDescent="0.2">
      <c r="A724" s="202"/>
      <c r="B724" s="202"/>
      <c r="C724" s="201" t="s">
        <v>1414</v>
      </c>
      <c r="D724" s="201" t="s">
        <v>866</v>
      </c>
      <c r="E724" t="str">
        <f t="shared" si="114"/>
        <v>1802</v>
      </c>
      <c r="F724" t="str">
        <f t="shared" si="118"/>
        <v>0011</v>
      </c>
      <c r="G724" t="str">
        <f t="shared" si="117"/>
        <v>1802-0011</v>
      </c>
      <c r="H724" t="str">
        <f t="shared" si="119"/>
        <v>Стручни и оперативни послови у области борбе против дрога</v>
      </c>
      <c r="I724"/>
    </row>
    <row r="725" spans="1:9" x14ac:dyDescent="0.2">
      <c r="A725" s="202"/>
      <c r="B725" s="202"/>
      <c r="C725" s="201" t="s">
        <v>1420</v>
      </c>
      <c r="D725" s="201" t="s">
        <v>1553</v>
      </c>
      <c r="E725" t="str">
        <f t="shared" si="114"/>
        <v>1802</v>
      </c>
      <c r="F725" t="str">
        <f t="shared" si="118"/>
        <v>0012</v>
      </c>
      <c r="G725" t="str">
        <f t="shared" si="117"/>
        <v>1802-0012</v>
      </c>
      <c r="H725" t="str">
        <f t="shared" si="119"/>
        <v>Подршка активностима удружења грађана у области здравствене заштите</v>
      </c>
      <c r="I725"/>
    </row>
    <row r="726" spans="1:9" x14ac:dyDescent="0.2">
      <c r="A726" s="202"/>
      <c r="B726" s="202"/>
      <c r="C726" s="201" t="s">
        <v>1417</v>
      </c>
      <c r="D726" s="201" t="s">
        <v>865</v>
      </c>
      <c r="E726" t="str">
        <f t="shared" si="114"/>
        <v>1802</v>
      </c>
      <c r="F726" t="str">
        <f t="shared" si="118"/>
        <v>4001</v>
      </c>
      <c r="G726" t="str">
        <f t="shared" si="117"/>
        <v>1802-4001</v>
      </c>
      <c r="H726" t="str">
        <f t="shared" si="119"/>
        <v>Детекција вируса Западног Нила у популацијама комараца на територији Републике Србије</v>
      </c>
      <c r="I726"/>
    </row>
    <row r="727" spans="1:9" x14ac:dyDescent="0.2">
      <c r="A727" s="202"/>
      <c r="B727" s="202"/>
      <c r="C727" s="201" t="s">
        <v>1395</v>
      </c>
      <c r="D727" s="201" t="s">
        <v>1554</v>
      </c>
      <c r="E727" t="str">
        <f t="shared" si="114"/>
        <v>1802</v>
      </c>
      <c r="F727" t="str">
        <f t="shared" si="118"/>
        <v>4002</v>
      </c>
      <c r="G727" t="str">
        <f t="shared" si="117"/>
        <v>1802-4002</v>
      </c>
      <c r="H727" t="str">
        <f t="shared" si="119"/>
        <v>Детекција изазивача Лајмске болести и вирусног, крпељског енцефалитиса на популацији крпеља</v>
      </c>
      <c r="I727"/>
    </row>
    <row r="728" spans="1:9" x14ac:dyDescent="0.2">
      <c r="A728" s="202"/>
      <c r="B728" s="202"/>
      <c r="C728" s="201" t="s">
        <v>1442</v>
      </c>
      <c r="D728" s="201" t="s">
        <v>1556</v>
      </c>
      <c r="E728" t="str">
        <f t="shared" si="114"/>
        <v>1802</v>
      </c>
      <c r="F728" t="str">
        <f t="shared" si="118"/>
        <v>4012</v>
      </c>
      <c r="G728" t="str">
        <f t="shared" si="117"/>
        <v>1802-4012</v>
      </c>
      <c r="H728" t="str">
        <f t="shared" si="119"/>
        <v>Превенције обољења изазваних хуманим папилома вирусом</v>
      </c>
      <c r="I728"/>
    </row>
    <row r="729" spans="1:9" x14ac:dyDescent="0.2">
      <c r="A729" s="202"/>
      <c r="B729" s="202"/>
      <c r="C729" s="201" t="s">
        <v>1444</v>
      </c>
      <c r="D729" s="201" t="s">
        <v>1831</v>
      </c>
      <c r="E729" t="str">
        <f t="shared" si="114"/>
        <v>1802</v>
      </c>
      <c r="F729" t="str">
        <f t="shared" si="118"/>
        <v>4013</v>
      </c>
      <c r="G729" t="str">
        <f t="shared" si="117"/>
        <v>1802-4013</v>
      </c>
      <c r="H729" t="str">
        <f t="shared" si="119"/>
        <v>Подршка активностима удружења грађана у области превенције и контроле HIV инфекције</v>
      </c>
      <c r="I729"/>
    </row>
    <row r="730" spans="1:9" x14ac:dyDescent="0.2">
      <c r="A730" s="202"/>
      <c r="B730" s="202"/>
      <c r="C730" s="201" t="s">
        <v>1724</v>
      </c>
      <c r="D730" s="201" t="s">
        <v>2230</v>
      </c>
      <c r="E730" t="str">
        <f t="shared" si="114"/>
        <v>1802</v>
      </c>
      <c r="F730" t="str">
        <f t="shared" si="118"/>
        <v>4016</v>
      </c>
      <c r="G730" t="str">
        <f t="shared" si="117"/>
        <v>1802-4016</v>
      </c>
      <c r="H730" t="str">
        <f t="shared" si="119"/>
        <v>Програм спречавања слепила у Србији код деце са прематурном ретинопатијом уз програм развоја ретине</v>
      </c>
      <c r="I730"/>
    </row>
    <row r="731" spans="1:9" x14ac:dyDescent="0.2">
      <c r="A731" s="202"/>
      <c r="B731" s="202"/>
      <c r="C731" s="201" t="s">
        <v>1563</v>
      </c>
      <c r="D731" s="201" t="s">
        <v>2231</v>
      </c>
      <c r="E731" t="str">
        <f t="shared" si="114"/>
        <v>1802</v>
      </c>
      <c r="F731" t="str">
        <f t="shared" si="118"/>
        <v>4017</v>
      </c>
      <c r="G731" t="str">
        <f t="shared" si="117"/>
        <v>1802-4017</v>
      </c>
      <c r="H731" t="str">
        <f t="shared" si="119"/>
        <v>Подршка имплементацији програмских активности за унапређење оралног здравља деце и омладине у Републици Србији</v>
      </c>
      <c r="I731"/>
    </row>
    <row r="732" spans="1:9" x14ac:dyDescent="0.2">
      <c r="A732" s="201" t="s">
        <v>1363</v>
      </c>
      <c r="B732" s="201" t="s">
        <v>1127</v>
      </c>
      <c r="C732" s="201" t="s">
        <v>1394</v>
      </c>
      <c r="D732" s="201" t="s">
        <v>1557</v>
      </c>
      <c r="E732" t="str">
        <f t="shared" si="114"/>
        <v>1803</v>
      </c>
      <c r="F732" t="str">
        <f t="shared" si="118"/>
        <v>0004</v>
      </c>
      <c r="G732" t="str">
        <f t="shared" si="117"/>
        <v>1803-0004</v>
      </c>
      <c r="H732" t="str">
        <f t="shared" si="119"/>
        <v>Здравствена заштита лица на издржавању казне затвора и  пружање хитне медицинске помоћи особама непознатог пребивалишта и другим лицима која ово право не остварују на другачији начин</v>
      </c>
      <c r="I732"/>
    </row>
    <row r="733" spans="1:9" x14ac:dyDescent="0.2">
      <c r="A733" s="202"/>
      <c r="B733" s="202"/>
      <c r="C733" s="201" t="s">
        <v>1399</v>
      </c>
      <c r="D733" s="201" t="s">
        <v>868</v>
      </c>
      <c r="E733" t="str">
        <f t="shared" si="114"/>
        <v>1803</v>
      </c>
      <c r="F733" t="str">
        <f t="shared" si="118"/>
        <v>0005</v>
      </c>
      <c r="G733" t="str">
        <f t="shared" si="117"/>
        <v>1803-0005</v>
      </c>
      <c r="H733" t="str">
        <f t="shared" si="119"/>
        <v>Лечење обољења, стања или повреда које се не могу успешно лечити у Републици Србији</v>
      </c>
      <c r="I733"/>
    </row>
    <row r="734" spans="1:9" x14ac:dyDescent="0.2">
      <c r="A734" s="202"/>
      <c r="B734" s="202"/>
      <c r="C734" s="201" t="s">
        <v>1400</v>
      </c>
      <c r="D734" s="201" t="s">
        <v>1558</v>
      </c>
      <c r="E734" t="str">
        <f t="shared" si="114"/>
        <v>1803</v>
      </c>
      <c r="F734" t="str">
        <f t="shared" si="118"/>
        <v>0006</v>
      </c>
      <c r="G734" t="str">
        <f t="shared" si="117"/>
        <v>1803-0006</v>
      </c>
      <c r="H734" t="str">
        <f t="shared" si="119"/>
        <v>Програми Црвеног крста Србије</v>
      </c>
      <c r="I734"/>
    </row>
    <row r="735" spans="1:9" x14ac:dyDescent="0.2">
      <c r="A735" s="202"/>
      <c r="B735" s="202"/>
      <c r="C735" s="201" t="s">
        <v>1405</v>
      </c>
      <c r="D735" s="201" t="s">
        <v>1129</v>
      </c>
      <c r="E735" t="str">
        <f t="shared" si="114"/>
        <v>1803</v>
      </c>
      <c r="F735" t="str">
        <f t="shared" si="118"/>
        <v>0007</v>
      </c>
      <c r="G735" t="str">
        <f t="shared" si="117"/>
        <v>1803-0007</v>
      </c>
      <c r="H735" t="str">
        <f t="shared" si="119"/>
        <v>Уређење Управе у области биомедицине</v>
      </c>
      <c r="I735"/>
    </row>
    <row r="736" spans="1:9" x14ac:dyDescent="0.2">
      <c r="A736" s="202"/>
      <c r="B736" s="202"/>
      <c r="C736" s="201" t="s">
        <v>1429</v>
      </c>
      <c r="D736" s="201" t="s">
        <v>1128</v>
      </c>
      <c r="E736" t="str">
        <f t="shared" si="114"/>
        <v>1803</v>
      </c>
      <c r="F736" t="str">
        <f t="shared" si="118"/>
        <v>0008</v>
      </c>
      <c r="G736" t="str">
        <f t="shared" si="117"/>
        <v>1803-0008</v>
      </c>
      <c r="H736" t="str">
        <f t="shared" si="119"/>
        <v>Извршавање мера безбедности обавезног психијатријског лечења и чувања у здравственој установи, обавезног лечења алкохоличара и зависника од дрога</v>
      </c>
      <c r="I736"/>
    </row>
    <row r="737" spans="1:13" x14ac:dyDescent="0.2">
      <c r="A737" s="202"/>
      <c r="B737" s="202"/>
      <c r="C737" s="201" t="s">
        <v>1411</v>
      </c>
      <c r="D737" s="201" t="s">
        <v>870</v>
      </c>
      <c r="E737" t="str">
        <f t="shared" si="114"/>
        <v>1803</v>
      </c>
      <c r="F737" t="str">
        <f t="shared" si="118"/>
        <v>0009</v>
      </c>
      <c r="G737" t="str">
        <f t="shared" si="117"/>
        <v>1803-0009</v>
      </c>
      <c r="H737" t="str">
        <f t="shared" si="119"/>
        <v>Јавна овлашћења поверена Црвеном крсту Србије</v>
      </c>
      <c r="I737"/>
    </row>
    <row r="738" spans="1:13" x14ac:dyDescent="0.2">
      <c r="A738" s="202"/>
      <c r="B738" s="202"/>
      <c r="C738" s="201" t="s">
        <v>1396</v>
      </c>
      <c r="D738" s="201" t="s">
        <v>1559</v>
      </c>
      <c r="E738" t="str">
        <f t="shared" si="114"/>
        <v>1803</v>
      </c>
      <c r="F738" t="str">
        <f t="shared" si="118"/>
        <v>4003</v>
      </c>
      <c r="G738" t="str">
        <f t="shared" si="117"/>
        <v>1803-4003</v>
      </c>
      <c r="H738" t="str">
        <f t="shared" si="119"/>
        <v>Унапређење квалитета рада Одељења за типизацију ткива</v>
      </c>
      <c r="I738"/>
    </row>
    <row r="739" spans="1:13" x14ac:dyDescent="0.2">
      <c r="A739" s="202"/>
      <c r="B739" s="202"/>
      <c r="C739" s="201" t="s">
        <v>1406</v>
      </c>
      <c r="D739" s="201" t="s">
        <v>1560</v>
      </c>
      <c r="E739" t="str">
        <f t="shared" ref="E739:E802" si="120">+IF(A739&gt;0,A739,E738)</f>
        <v>1803</v>
      </c>
      <c r="F739" t="str">
        <f t="shared" si="118"/>
        <v>4004</v>
      </c>
      <c r="G739" t="str">
        <f t="shared" si="117"/>
        <v>1803-4004</v>
      </c>
      <c r="H739" t="str">
        <f t="shared" si="119"/>
        <v>Подршка здравственој заштити оболелих од хемофилије и других урођених коагулопатија</v>
      </c>
      <c r="I739"/>
    </row>
    <row r="740" spans="1:13" x14ac:dyDescent="0.2">
      <c r="A740" s="202"/>
      <c r="B740" s="202"/>
      <c r="C740" s="201" t="s">
        <v>1401</v>
      </c>
      <c r="D740" s="201" t="s">
        <v>1561</v>
      </c>
      <c r="E740" t="str">
        <f t="shared" si="120"/>
        <v>1803</v>
      </c>
      <c r="F740" t="str">
        <f t="shared" si="118"/>
        <v>4005</v>
      </c>
      <c r="G740" t="str">
        <f t="shared" si="117"/>
        <v>1803-4005</v>
      </c>
      <c r="H740" t="str">
        <f t="shared" si="119"/>
        <v>Обезбеђивање услова за трансплантацију органа код одраслих</v>
      </c>
      <c r="I740"/>
    </row>
    <row r="741" spans="1:13" x14ac:dyDescent="0.2">
      <c r="A741" s="202"/>
      <c r="B741" s="202"/>
      <c r="C741" s="201" t="s">
        <v>1422</v>
      </c>
      <c r="D741" s="201" t="s">
        <v>2001</v>
      </c>
      <c r="E741" t="str">
        <f t="shared" si="120"/>
        <v>1803</v>
      </c>
      <c r="F741" t="str">
        <f t="shared" si="118"/>
        <v>4006</v>
      </c>
      <c r="G741" t="str">
        <f t="shared" si="117"/>
        <v>1803-4006</v>
      </c>
      <c r="H741" t="str">
        <f t="shared" si="119"/>
        <v>Обезбеђивање услова за рад јавне/породичне банке крви пупчаника</v>
      </c>
      <c r="I741"/>
    </row>
    <row r="742" spans="1:13" x14ac:dyDescent="0.2">
      <c r="A742" s="202"/>
      <c r="B742" s="202"/>
      <c r="C742" s="201" t="s">
        <v>1564</v>
      </c>
      <c r="D742" s="201" t="s">
        <v>1832</v>
      </c>
      <c r="E742" t="str">
        <f t="shared" si="120"/>
        <v>1803</v>
      </c>
      <c r="F742" t="str">
        <f t="shared" si="118"/>
        <v>4018</v>
      </c>
      <c r="G742" t="str">
        <f t="shared" si="117"/>
        <v>1803-4018</v>
      </c>
      <c r="H742" t="str">
        <f t="shared" si="119"/>
        <v>Успостављање Националног програма за пресађивање људских органа у Републици Србији</v>
      </c>
      <c r="I742"/>
    </row>
    <row r="743" spans="1:13" x14ac:dyDescent="0.2">
      <c r="A743" s="202"/>
      <c r="B743" s="202"/>
      <c r="C743" s="201" t="s">
        <v>1781</v>
      </c>
      <c r="D743" s="201" t="s">
        <v>1782</v>
      </c>
      <c r="E743" t="str">
        <f t="shared" si="120"/>
        <v>1803</v>
      </c>
      <c r="F743" t="str">
        <f t="shared" si="118"/>
        <v>4019</v>
      </c>
      <c r="G743" t="str">
        <f t="shared" si="117"/>
        <v>1803-4019</v>
      </c>
      <c r="H743" t="str">
        <f t="shared" si="119"/>
        <v>Подршка пружању здравствене заштите мигрантима</v>
      </c>
      <c r="I743"/>
    </row>
    <row r="744" spans="1:13" x14ac:dyDescent="0.2">
      <c r="A744" s="202"/>
      <c r="B744" s="202"/>
      <c r="C744" s="201" t="s">
        <v>1903</v>
      </c>
      <c r="D744" s="201" t="s">
        <v>1904</v>
      </c>
      <c r="E744" t="str">
        <f t="shared" si="120"/>
        <v>1803</v>
      </c>
      <c r="F744" t="str">
        <f t="shared" si="118"/>
        <v>4021</v>
      </c>
      <c r="G744" t="str">
        <f t="shared" si="117"/>
        <v>1803-4021</v>
      </c>
      <c r="H744" t="str">
        <f t="shared" si="119"/>
        <v>ИПА 2018 - Подршка унапређењу капацитета релевантних институција у „SoHo” систему</v>
      </c>
      <c r="I744"/>
    </row>
    <row r="745" spans="1:13" x14ac:dyDescent="0.2">
      <c r="A745" s="202"/>
      <c r="B745" s="202"/>
      <c r="C745" s="201" t="s">
        <v>2002</v>
      </c>
      <c r="D745" s="201" t="s">
        <v>2003</v>
      </c>
      <c r="E745" t="str">
        <f t="shared" si="120"/>
        <v>1803</v>
      </c>
      <c r="F745" t="str">
        <f t="shared" si="118"/>
        <v>4022</v>
      </c>
      <c r="G745" t="str">
        <f t="shared" si="117"/>
        <v>1803-4022</v>
      </c>
      <c r="H745" t="str">
        <f t="shared" si="119"/>
        <v>Хитан одговор Републике Србије на COVID-19</v>
      </c>
      <c r="I745"/>
    </row>
    <row r="746" spans="1:13" x14ac:dyDescent="0.2">
      <c r="A746" s="202"/>
      <c r="B746" s="202"/>
      <c r="C746" s="201" t="s">
        <v>2156</v>
      </c>
      <c r="D746" s="201" t="s">
        <v>2157</v>
      </c>
      <c r="E746" t="str">
        <f t="shared" si="120"/>
        <v>1803</v>
      </c>
      <c r="F746" t="str">
        <f t="shared" si="118"/>
        <v>4024</v>
      </c>
      <c r="G746" t="str">
        <f t="shared" si="117"/>
        <v>1803-4024</v>
      </c>
      <c r="H746" t="str">
        <f t="shared" si="119"/>
        <v>Подстицање активности развоја Регистра типизираних давалаца крви и компонената крви у Институту за трансфузију крви Србије</v>
      </c>
      <c r="I746"/>
    </row>
    <row r="747" spans="1:13" x14ac:dyDescent="0.2">
      <c r="A747" s="202"/>
      <c r="B747" s="202"/>
      <c r="C747" s="201" t="s">
        <v>1986</v>
      </c>
      <c r="D747" s="201" t="s">
        <v>1987</v>
      </c>
      <c r="E747" t="str">
        <f t="shared" si="120"/>
        <v>1803</v>
      </c>
      <c r="F747" t="str">
        <f t="shared" si="118"/>
        <v>7082</v>
      </c>
      <c r="G747" t="str">
        <f t="shared" si="117"/>
        <v>1803-7082</v>
      </c>
      <c r="H747" t="str">
        <f t="shared" si="119"/>
        <v>ИПА 2020 - Образовање, запошљавање и социјалне политике</v>
      </c>
      <c r="I747"/>
    </row>
    <row r="748" spans="1:13" x14ac:dyDescent="0.2">
      <c r="A748" s="201" t="s">
        <v>1364</v>
      </c>
      <c r="B748" s="201" t="s">
        <v>1130</v>
      </c>
      <c r="C748" s="201" t="s">
        <v>1390</v>
      </c>
      <c r="D748" s="201" t="s">
        <v>1766</v>
      </c>
      <c r="E748" t="str">
        <f t="shared" si="120"/>
        <v>1807</v>
      </c>
      <c r="F748" t="str">
        <f t="shared" si="118"/>
        <v>0001</v>
      </c>
      <c r="G748" t="str">
        <f t="shared" si="117"/>
        <v>1807-0001</v>
      </c>
      <c r="H748" t="str">
        <f t="shared" si="119"/>
        <v>Изградња и опремање здравствених установа у државној својини чији је оснивач Република Србија</v>
      </c>
      <c r="I748"/>
    </row>
    <row r="749" spans="1:13" x14ac:dyDescent="0.2">
      <c r="A749" s="202"/>
      <c r="B749" s="202"/>
      <c r="C749" s="201" t="s">
        <v>1417</v>
      </c>
      <c r="D749" s="201" t="s">
        <v>869</v>
      </c>
      <c r="E749" t="str">
        <f t="shared" si="120"/>
        <v>1807</v>
      </c>
      <c r="F749" t="str">
        <f t="shared" si="118"/>
        <v>4001</v>
      </c>
      <c r="G749" t="str">
        <f t="shared" si="117"/>
        <v>1807-4001</v>
      </c>
      <c r="H749" t="str">
        <f t="shared" si="119"/>
        <v>Информатизација здравственог система у јединствени информациони систем</v>
      </c>
      <c r="I749"/>
    </row>
    <row r="750" spans="1:13" x14ac:dyDescent="0.2">
      <c r="A750" s="202"/>
      <c r="B750" s="202"/>
      <c r="C750" s="201" t="s">
        <v>1395</v>
      </c>
      <c r="D750" s="201" t="s">
        <v>2158</v>
      </c>
      <c r="E750" t="str">
        <f t="shared" si="120"/>
        <v>1807</v>
      </c>
      <c r="F750" t="str">
        <f t="shared" si="118"/>
        <v>4002</v>
      </c>
      <c r="G750" t="str">
        <f t="shared" si="117"/>
        <v>1807-4002</v>
      </c>
      <c r="H750" t="str">
        <f t="shared" si="119"/>
        <v>Координација, надзор и контрола реконструкције универзитетских клиничких центара Београд, Крагујевац, Ниш и Нови Сад</v>
      </c>
      <c r="I750"/>
    </row>
    <row r="751" spans="1:13" x14ac:dyDescent="0.2">
      <c r="A751" s="202"/>
      <c r="B751" s="202"/>
      <c r="C751" s="201" t="s">
        <v>1406</v>
      </c>
      <c r="D751" s="201" t="s">
        <v>2159</v>
      </c>
      <c r="E751" t="str">
        <f t="shared" si="120"/>
        <v>1807</v>
      </c>
      <c r="F751" t="str">
        <f t="shared" si="118"/>
        <v>4004</v>
      </c>
      <c r="G751" t="str">
        <f t="shared" si="117"/>
        <v>1807-4004</v>
      </c>
      <c r="H751" t="str">
        <f t="shared" si="119"/>
        <v>Реконструкција Универзитетског клиничког центра Крагујевац</v>
      </c>
      <c r="I751"/>
    </row>
    <row r="752" spans="1:13" s="189" customFormat="1" x14ac:dyDescent="0.2">
      <c r="A752" s="202"/>
      <c r="B752" s="202"/>
      <c r="C752" s="201" t="s">
        <v>1422</v>
      </c>
      <c r="D752" s="201" t="s">
        <v>2160</v>
      </c>
      <c r="E752" t="str">
        <f t="shared" si="120"/>
        <v>1807</v>
      </c>
      <c r="F752" t="str">
        <f t="shared" si="118"/>
        <v>4006</v>
      </c>
      <c r="G752" s="183" t="str">
        <f t="shared" si="117"/>
        <v>1807-4006</v>
      </c>
      <c r="H752" t="str">
        <f t="shared" si="119"/>
        <v>Реконструкција Универзитетског клиничког центра Војводине, Нови Сад</v>
      </c>
      <c r="I752" s="183"/>
      <c r="J752" s="183"/>
      <c r="K752"/>
      <c r="L752"/>
      <c r="M752"/>
    </row>
    <row r="753" spans="1:13" s="189" customFormat="1" x14ac:dyDescent="0.2">
      <c r="A753" s="202"/>
      <c r="B753" s="202"/>
      <c r="C753" s="201" t="s">
        <v>1423</v>
      </c>
      <c r="D753" s="201" t="s">
        <v>1565</v>
      </c>
      <c r="E753" t="str">
        <f t="shared" si="120"/>
        <v>1807</v>
      </c>
      <c r="F753" t="str">
        <f t="shared" si="118"/>
        <v>4007</v>
      </c>
      <c r="G753" s="183" t="str">
        <f t="shared" si="117"/>
        <v>1807-4007</v>
      </c>
      <c r="H753" t="str">
        <f t="shared" si="119"/>
        <v>Развој здравства 2</v>
      </c>
      <c r="I753" s="183"/>
      <c r="J753" s="183"/>
      <c r="K753"/>
      <c r="L753"/>
      <c r="M753"/>
    </row>
    <row r="754" spans="1:13" x14ac:dyDescent="0.2">
      <c r="A754" s="202"/>
      <c r="B754" s="202"/>
      <c r="C754" s="201" t="s">
        <v>1425</v>
      </c>
      <c r="D754" s="201" t="s">
        <v>1834</v>
      </c>
      <c r="E754" t="str">
        <f t="shared" si="120"/>
        <v>1807</v>
      </c>
      <c r="F754" t="str">
        <f t="shared" si="118"/>
        <v>4009</v>
      </c>
      <c r="G754" t="str">
        <f t="shared" si="117"/>
        <v>1807-4009</v>
      </c>
      <c r="H754" t="str">
        <f t="shared" si="119"/>
        <v>Развој здравства 2 - додатно финансирање</v>
      </c>
      <c r="I754"/>
    </row>
    <row r="755" spans="1:13" x14ac:dyDescent="0.2">
      <c r="A755" s="202"/>
      <c r="B755" s="202"/>
      <c r="C755" s="201" t="s">
        <v>1426</v>
      </c>
      <c r="D755" s="201" t="s">
        <v>2232</v>
      </c>
      <c r="E755" t="str">
        <f t="shared" si="120"/>
        <v>1807</v>
      </c>
      <c r="F755" t="str">
        <f t="shared" si="118"/>
        <v>4010</v>
      </c>
      <c r="G755" t="str">
        <f t="shared" si="117"/>
        <v>1807-4010</v>
      </c>
      <c r="H755" t="str">
        <f t="shared" si="119"/>
        <v>Програм „Intereg” IPA Румунија - Србија 2021-2027</v>
      </c>
      <c r="I755"/>
    </row>
    <row r="756" spans="1:13" x14ac:dyDescent="0.2">
      <c r="A756" s="202"/>
      <c r="B756" s="202"/>
      <c r="C756" s="201" t="s">
        <v>1407</v>
      </c>
      <c r="D756" s="201" t="s">
        <v>2161</v>
      </c>
      <c r="E756" t="str">
        <f t="shared" si="120"/>
        <v>1807</v>
      </c>
      <c r="F756" t="str">
        <f t="shared" si="118"/>
        <v>5001</v>
      </c>
      <c r="G756" t="str">
        <f t="shared" si="117"/>
        <v>1807-5001</v>
      </c>
      <c r="H756" t="str">
        <f t="shared" si="119"/>
        <v>Реконструкција Универзитетског клиничког центра Србије, Београд</v>
      </c>
      <c r="I756"/>
    </row>
    <row r="757" spans="1:13" x14ac:dyDescent="0.2">
      <c r="A757" s="201" t="s">
        <v>1365</v>
      </c>
      <c r="B757" s="201" t="s">
        <v>1366</v>
      </c>
      <c r="C757" s="201" t="s">
        <v>1390</v>
      </c>
      <c r="D757" s="201" t="s">
        <v>1855</v>
      </c>
      <c r="E757" t="str">
        <f t="shared" si="120"/>
        <v>1808</v>
      </c>
      <c r="F757" t="str">
        <f t="shared" si="118"/>
        <v>0001</v>
      </c>
      <c r="G757" t="str">
        <f t="shared" si="117"/>
        <v>1808-0001</v>
      </c>
      <c r="H757" t="str">
        <f t="shared" si="119"/>
        <v>Здравствена заштита лица која се сматрају осигураницима по члану 16. став 1. Закона о здравственом осигурању</v>
      </c>
      <c r="I757"/>
    </row>
    <row r="758" spans="1:13" x14ac:dyDescent="0.2">
      <c r="A758" s="202"/>
      <c r="B758" s="202"/>
      <c r="C758" s="201" t="s">
        <v>1392</v>
      </c>
      <c r="D758" s="201" t="s">
        <v>867</v>
      </c>
      <c r="E758" t="str">
        <f t="shared" si="120"/>
        <v>1808</v>
      </c>
      <c r="F758" t="str">
        <f t="shared" si="118"/>
        <v>0002</v>
      </c>
      <c r="G758" t="str">
        <f t="shared" si="117"/>
        <v>1808-0002</v>
      </c>
      <c r="H758" t="str">
        <f t="shared" si="119"/>
        <v>Накнада зараде у случају привремене спречености за рад због болести или компликација у вези са одржавањем трудноће</v>
      </c>
      <c r="I758"/>
    </row>
    <row r="759" spans="1:13" x14ac:dyDescent="0.2">
      <c r="A759" s="202"/>
      <c r="B759" s="202"/>
      <c r="C759" s="201" t="s">
        <v>1393</v>
      </c>
      <c r="D759" s="201" t="s">
        <v>1566</v>
      </c>
      <c r="E759" t="str">
        <f t="shared" si="120"/>
        <v>1808</v>
      </c>
      <c r="F759" t="str">
        <f t="shared" si="118"/>
        <v>0003</v>
      </c>
      <c r="G759" t="str">
        <f t="shared" si="117"/>
        <v>1808-0003</v>
      </c>
      <c r="H759" t="str">
        <f t="shared" si="119"/>
        <v>Здравствена заштита осигураних лица оболелих од ретких болести</v>
      </c>
      <c r="I759"/>
    </row>
    <row r="760" spans="1:13" x14ac:dyDescent="0.2">
      <c r="A760" s="202"/>
      <c r="B760" s="202"/>
      <c r="C760" s="201" t="s">
        <v>1417</v>
      </c>
      <c r="D760" s="201" t="s">
        <v>2162</v>
      </c>
      <c r="E760" t="str">
        <f t="shared" si="120"/>
        <v>1808</v>
      </c>
      <c r="F760" t="str">
        <f t="shared" si="118"/>
        <v>4001</v>
      </c>
      <c r="G760" t="str">
        <f t="shared" si="117"/>
        <v>1808-4001</v>
      </c>
      <c r="H760" t="str">
        <f t="shared" si="119"/>
        <v xml:space="preserve">Подршка активностима Банке репродуктивних ћелија </v>
      </c>
      <c r="I760"/>
    </row>
    <row r="761" spans="1:13" x14ac:dyDescent="0.2">
      <c r="A761" s="202"/>
      <c r="B761" s="202"/>
      <c r="C761" s="201" t="s">
        <v>1946</v>
      </c>
      <c r="D761" s="201" t="s">
        <v>1947</v>
      </c>
      <c r="E761" t="str">
        <f t="shared" si="120"/>
        <v>1808</v>
      </c>
      <c r="F761" t="str">
        <f t="shared" si="118"/>
        <v>7078</v>
      </c>
      <c r="G761" t="str">
        <f t="shared" si="117"/>
        <v>1808-7078</v>
      </c>
      <c r="H761" t="str">
        <f t="shared" si="119"/>
        <v>Превенција и ублажавање последица насталих услед болести COVID-19 изазване вирусом SARS-CoV-2</v>
      </c>
      <c r="I761"/>
    </row>
    <row r="762" spans="1:13" x14ac:dyDescent="0.2">
      <c r="A762" s="201" t="s">
        <v>1367</v>
      </c>
      <c r="B762" s="201" t="s">
        <v>1368</v>
      </c>
      <c r="C762" s="201" t="s">
        <v>1390</v>
      </c>
      <c r="D762" s="201" t="s">
        <v>1567</v>
      </c>
      <c r="E762" t="str">
        <f t="shared" si="120"/>
        <v>1809</v>
      </c>
      <c r="F762" t="str">
        <f t="shared" si="118"/>
        <v>0001</v>
      </c>
      <c r="G762" t="str">
        <f t="shared" si="117"/>
        <v>1809-0001</v>
      </c>
      <c r="H762" t="str">
        <f t="shared" si="119"/>
        <v>Подршка раду Канцеларије за контролу дувана</v>
      </c>
      <c r="I762"/>
    </row>
    <row r="763" spans="1:13" x14ac:dyDescent="0.2">
      <c r="A763" s="202"/>
      <c r="B763" s="202"/>
      <c r="C763" s="201" t="s">
        <v>1392</v>
      </c>
      <c r="D763" s="201" t="s">
        <v>1568</v>
      </c>
      <c r="E763" t="str">
        <f t="shared" si="120"/>
        <v>1809</v>
      </c>
      <c r="F763" t="str">
        <f t="shared" si="118"/>
        <v>0002</v>
      </c>
      <c r="G763" t="str">
        <f t="shared" si="117"/>
        <v>1809-0002</v>
      </c>
      <c r="H763" t="str">
        <f t="shared" si="119"/>
        <v>Подршка активностима здравствених установа у области онколошке здравствене заштите</v>
      </c>
      <c r="I763"/>
    </row>
    <row r="764" spans="1:13" x14ac:dyDescent="0.2">
      <c r="A764" s="202"/>
      <c r="B764" s="202"/>
      <c r="C764" s="201" t="s">
        <v>1393</v>
      </c>
      <c r="D764" s="201" t="s">
        <v>1569</v>
      </c>
      <c r="E764" t="str">
        <f t="shared" si="120"/>
        <v>1809</v>
      </c>
      <c r="F764" t="str">
        <f t="shared" si="118"/>
        <v>0003</v>
      </c>
      <c r="G764" t="str">
        <f t="shared" si="117"/>
        <v>1809-0003</v>
      </c>
      <c r="H764" t="str">
        <f t="shared" si="119"/>
        <v>Подршка активностима здравствених установа у области кардиоваскуларне здравствене заштите</v>
      </c>
      <c r="I764"/>
    </row>
    <row r="765" spans="1:13" x14ac:dyDescent="0.2">
      <c r="A765" s="202"/>
      <c r="B765" s="202"/>
      <c r="C765" s="201" t="s">
        <v>1401</v>
      </c>
      <c r="D765" s="201" t="s">
        <v>1767</v>
      </c>
      <c r="E765" t="str">
        <f t="shared" si="120"/>
        <v>1809</v>
      </c>
      <c r="F765" t="str">
        <f t="shared" si="118"/>
        <v>4005</v>
      </c>
      <c r="G765" t="str">
        <f t="shared" si="117"/>
        <v>1809-4005</v>
      </c>
      <c r="H765" t="str">
        <f t="shared" si="119"/>
        <v>Имплементација Националног програма за палијативно збрињавање деце</v>
      </c>
      <c r="I765"/>
    </row>
    <row r="766" spans="1:13" x14ac:dyDescent="0.2">
      <c r="A766" s="202"/>
      <c r="B766" s="202"/>
      <c r="C766" s="201" t="s">
        <v>1424</v>
      </c>
      <c r="D766" s="201" t="s">
        <v>2163</v>
      </c>
      <c r="E766" t="str">
        <f t="shared" si="120"/>
        <v>1809</v>
      </c>
      <c r="F766" t="str">
        <f t="shared" si="118"/>
        <v>4008</v>
      </c>
      <c r="G766" t="str">
        <f t="shared" si="117"/>
        <v>1809-4008</v>
      </c>
      <c r="H766" t="str">
        <f t="shared" si="119"/>
        <v>Увођење радиониклидне тераностике у Центар за нуклеарну медицину Универзитетског клиничког центра Србије</v>
      </c>
      <c r="I766"/>
    </row>
    <row r="767" spans="1:13" x14ac:dyDescent="0.2">
      <c r="A767" s="201" t="s">
        <v>1369</v>
      </c>
      <c r="B767" s="201" t="s">
        <v>661</v>
      </c>
      <c r="C767" s="201" t="s">
        <v>1390</v>
      </c>
      <c r="D767" s="201" t="s">
        <v>871</v>
      </c>
      <c r="E767" t="str">
        <f t="shared" si="120"/>
        <v>1901</v>
      </c>
      <c r="F767" t="str">
        <f t="shared" si="118"/>
        <v>0001</v>
      </c>
      <c r="G767" t="str">
        <f t="shared" ref="G767:G832" si="121">+CONCATENATE(E767,"-",F767)</f>
        <v>1901-0001</v>
      </c>
      <c r="H767" t="str">
        <f t="shared" si="119"/>
        <v>Подршка раду свештеника, монаха и верских службеника </v>
      </c>
      <c r="I767"/>
    </row>
    <row r="768" spans="1:13" x14ac:dyDescent="0.2">
      <c r="A768" s="202"/>
      <c r="B768" s="202"/>
      <c r="C768" s="201" t="s">
        <v>1392</v>
      </c>
      <c r="D768" s="201" t="s">
        <v>872</v>
      </c>
      <c r="E768" t="str">
        <f t="shared" si="120"/>
        <v>1901</v>
      </c>
      <c r="F768" t="str">
        <f t="shared" si="118"/>
        <v>0002</v>
      </c>
      <c r="G768" t="str">
        <f t="shared" si="121"/>
        <v>1901-0002</v>
      </c>
      <c r="H768" t="str">
        <f t="shared" si="119"/>
        <v>Подршка свештенству и монаштву на Косову и Метохији</v>
      </c>
      <c r="I768"/>
    </row>
    <row r="769" spans="1:9" x14ac:dyDescent="0.2">
      <c r="A769" s="202"/>
      <c r="B769" s="202"/>
      <c r="C769" s="201" t="s">
        <v>1393</v>
      </c>
      <c r="D769" s="201" t="s">
        <v>873</v>
      </c>
      <c r="E769" t="str">
        <f t="shared" si="120"/>
        <v>1901</v>
      </c>
      <c r="F769" t="str">
        <f t="shared" si="118"/>
        <v>0003</v>
      </c>
      <c r="G769" t="str">
        <f t="shared" si="121"/>
        <v>1901-0003</v>
      </c>
      <c r="H769" t="str">
        <f t="shared" si="119"/>
        <v>Подршка средњем теолошком образовању</v>
      </c>
      <c r="I769"/>
    </row>
    <row r="770" spans="1:9" x14ac:dyDescent="0.2">
      <c r="A770" s="202"/>
      <c r="B770" s="202"/>
      <c r="C770" s="201" t="s">
        <v>1394</v>
      </c>
      <c r="D770" s="201" t="s">
        <v>874</v>
      </c>
      <c r="E770" t="str">
        <f t="shared" si="120"/>
        <v>1901</v>
      </c>
      <c r="F770" t="str">
        <f t="shared" si="118"/>
        <v>0004</v>
      </c>
      <c r="G770" t="str">
        <f t="shared" si="121"/>
        <v>1901-0004</v>
      </c>
      <c r="H770" t="str">
        <f t="shared" si="119"/>
        <v>Подршка високом теолошком образовању</v>
      </c>
      <c r="I770"/>
    </row>
    <row r="771" spans="1:9" x14ac:dyDescent="0.2">
      <c r="A771" s="202"/>
      <c r="B771" s="202"/>
      <c r="C771" s="201" t="s">
        <v>1399</v>
      </c>
      <c r="D771" s="201" t="s">
        <v>875</v>
      </c>
      <c r="E771" t="str">
        <f t="shared" si="120"/>
        <v>1901</v>
      </c>
      <c r="F771" t="str">
        <f t="shared" si="118"/>
        <v>0005</v>
      </c>
      <c r="G771" t="str">
        <f t="shared" si="121"/>
        <v>1901-0005</v>
      </c>
      <c r="H771" t="str">
        <f t="shared" si="119"/>
        <v>Заштита верског, културног и националног идентитета</v>
      </c>
      <c r="I771"/>
    </row>
    <row r="772" spans="1:9" x14ac:dyDescent="0.2">
      <c r="A772" s="202"/>
      <c r="B772" s="202"/>
      <c r="C772" s="201" t="s">
        <v>1400</v>
      </c>
      <c r="D772" s="201" t="s">
        <v>876</v>
      </c>
      <c r="E772" t="str">
        <f t="shared" si="120"/>
        <v>1901</v>
      </c>
      <c r="F772" t="str">
        <f t="shared" si="118"/>
        <v>0006</v>
      </c>
      <c r="G772" t="str">
        <f t="shared" si="121"/>
        <v>1901-0006</v>
      </c>
      <c r="H772" t="str">
        <f t="shared" si="119"/>
        <v>Подршка за градњу и обнову верских објеката</v>
      </c>
      <c r="I772"/>
    </row>
    <row r="773" spans="1:9" x14ac:dyDescent="0.2">
      <c r="A773" s="202"/>
      <c r="B773" s="202"/>
      <c r="C773" s="201" t="s">
        <v>1405</v>
      </c>
      <c r="D773" s="201" t="s">
        <v>877</v>
      </c>
      <c r="E773" t="str">
        <f t="shared" si="120"/>
        <v>1901</v>
      </c>
      <c r="F773" t="str">
        <f t="shared" si="118"/>
        <v>0007</v>
      </c>
      <c r="G773" t="str">
        <f t="shared" si="121"/>
        <v>1901-0007</v>
      </c>
      <c r="H773" t="str">
        <f t="shared" si="119"/>
        <v>Унапређење верске културе, верских слобода и толеранције </v>
      </c>
      <c r="I773"/>
    </row>
    <row r="774" spans="1:9" x14ac:dyDescent="0.2">
      <c r="A774" s="202"/>
      <c r="B774" s="202"/>
      <c r="C774" s="201" t="s">
        <v>1429</v>
      </c>
      <c r="D774" s="201" t="s">
        <v>878</v>
      </c>
      <c r="E774" t="str">
        <f t="shared" si="120"/>
        <v>1901</v>
      </c>
      <c r="F774" t="str">
        <f t="shared" si="118"/>
        <v>0008</v>
      </c>
      <c r="G774" t="str">
        <f t="shared" si="121"/>
        <v>1901-0008</v>
      </c>
      <c r="H774" t="str">
        <f t="shared" si="119"/>
        <v>Пензијско, инвалидско и здравствено осигурање за свештенике и верске службенике</v>
      </c>
      <c r="I774"/>
    </row>
    <row r="775" spans="1:9" x14ac:dyDescent="0.2">
      <c r="A775" s="202"/>
      <c r="B775" s="202"/>
      <c r="C775" s="201" t="s">
        <v>1411</v>
      </c>
      <c r="D775" s="201" t="s">
        <v>686</v>
      </c>
      <c r="E775" t="str">
        <f t="shared" si="120"/>
        <v>1901</v>
      </c>
      <c r="F775" t="str">
        <f t="shared" si="118"/>
        <v>0009</v>
      </c>
      <c r="G775" t="str">
        <f t="shared" si="121"/>
        <v>1901-0009</v>
      </c>
      <c r="H775" t="str">
        <f t="shared" si="119"/>
        <v>Администрација и управљање</v>
      </c>
      <c r="I775"/>
    </row>
    <row r="776" spans="1:9" x14ac:dyDescent="0.2">
      <c r="A776" s="201" t="s">
        <v>1370</v>
      </c>
      <c r="B776" s="201" t="s">
        <v>1717</v>
      </c>
      <c r="C776" s="201" t="s">
        <v>1390</v>
      </c>
      <c r="D776" s="201" t="s">
        <v>1108</v>
      </c>
      <c r="E776" t="str">
        <f t="shared" si="120"/>
        <v>1902</v>
      </c>
      <c r="F776" t="str">
        <f t="shared" si="118"/>
        <v>0001</v>
      </c>
      <c r="G776" t="str">
        <f t="shared" si="121"/>
        <v>1902-0001</v>
      </c>
      <c r="H776" t="str">
        <f t="shared" si="119"/>
        <v>Заштита права и интереса припадника дијаспоре и Срба у региону</v>
      </c>
      <c r="I776"/>
    </row>
    <row r="777" spans="1:9" x14ac:dyDescent="0.2">
      <c r="A777" s="202"/>
      <c r="B777" s="202"/>
      <c r="C777" s="201" t="s">
        <v>1392</v>
      </c>
      <c r="D777" s="201" t="s">
        <v>879</v>
      </c>
      <c r="E777" t="str">
        <f t="shared" si="120"/>
        <v>1902</v>
      </c>
      <c r="F777" t="str">
        <f t="shared" si="118"/>
        <v>0002</v>
      </c>
      <c r="G777" t="str">
        <f t="shared" si="121"/>
        <v>1902-0002</v>
      </c>
      <c r="H777" t="str">
        <f t="shared" si="119"/>
        <v>Очување националног и културног идентитета дијаспоре и Срба у региону</v>
      </c>
      <c r="I777"/>
    </row>
    <row r="778" spans="1:9" x14ac:dyDescent="0.2">
      <c r="A778" s="201" t="s">
        <v>1371</v>
      </c>
      <c r="B778" s="201" t="s">
        <v>1372</v>
      </c>
      <c r="C778" s="201" t="s">
        <v>1390</v>
      </c>
      <c r="D778" s="201" t="s">
        <v>880</v>
      </c>
      <c r="E778" t="str">
        <f t="shared" si="120"/>
        <v>2001</v>
      </c>
      <c r="F778" t="str">
        <f t="shared" si="118"/>
        <v>0001</v>
      </c>
      <c r="G778" t="str">
        <f t="shared" si="121"/>
        <v>2001-0001</v>
      </c>
      <c r="H778" t="str">
        <f t="shared" si="119"/>
        <v>Утврђивање законских оквира и праћење развоја образовања на свим нивоима</v>
      </c>
      <c r="I778"/>
    </row>
    <row r="779" spans="1:9" x14ac:dyDescent="0.2">
      <c r="A779" s="202"/>
      <c r="B779" s="202"/>
      <c r="C779" s="201" t="s">
        <v>1392</v>
      </c>
      <c r="D779" s="201" t="s">
        <v>881</v>
      </c>
      <c r="E779" t="str">
        <f t="shared" si="120"/>
        <v>2001</v>
      </c>
      <c r="F779" t="str">
        <f t="shared" si="118"/>
        <v>0002</v>
      </c>
      <c r="G779" t="str">
        <f t="shared" si="121"/>
        <v>2001-0002</v>
      </c>
      <c r="H779" t="str">
        <f t="shared" si="119"/>
        <v>Стручно-педагошки надзор над радом установа образовања и завода</v>
      </c>
      <c r="I779"/>
    </row>
    <row r="780" spans="1:9" x14ac:dyDescent="0.2">
      <c r="A780" s="202"/>
      <c r="B780" s="202"/>
      <c r="C780" s="201" t="s">
        <v>1393</v>
      </c>
      <c r="D780" s="201" t="s">
        <v>882</v>
      </c>
      <c r="E780" t="str">
        <f t="shared" si="120"/>
        <v>2001</v>
      </c>
      <c r="F780" t="str">
        <f t="shared" si="118"/>
        <v>0003</v>
      </c>
      <c r="G780" t="str">
        <f t="shared" si="121"/>
        <v>2001-0003</v>
      </c>
      <c r="H780" t="str">
        <f t="shared" si="119"/>
        <v>Инспекцијски надзор над радом установа образовања и завода</v>
      </c>
      <c r="I780"/>
    </row>
    <row r="781" spans="1:9" x14ac:dyDescent="0.2">
      <c r="A781" s="202"/>
      <c r="B781" s="202"/>
      <c r="C781" s="201" t="s">
        <v>1394</v>
      </c>
      <c r="D781" s="201" t="s">
        <v>1570</v>
      </c>
      <c r="E781" t="str">
        <f t="shared" si="120"/>
        <v>2001</v>
      </c>
      <c r="F781" t="str">
        <f t="shared" si="118"/>
        <v>0004</v>
      </c>
      <c r="G781" t="str">
        <f t="shared" si="121"/>
        <v>2001-0004</v>
      </c>
      <c r="H781" t="str">
        <f t="shared" si="119"/>
        <v>Администрација и управљање у области образовања</v>
      </c>
      <c r="I781"/>
    </row>
    <row r="782" spans="1:9" x14ac:dyDescent="0.2">
      <c r="A782" s="202"/>
      <c r="B782" s="202"/>
      <c r="C782" s="201" t="s">
        <v>1399</v>
      </c>
      <c r="D782" s="201" t="s">
        <v>883</v>
      </c>
      <c r="E782" t="str">
        <f t="shared" si="120"/>
        <v>2001</v>
      </c>
      <c r="F782" t="str">
        <f t="shared" si="118"/>
        <v>0005</v>
      </c>
      <c r="G782" t="str">
        <f t="shared" si="121"/>
        <v>2001-0005</v>
      </c>
      <c r="H782" t="str">
        <f t="shared" si="119"/>
        <v>Развој програма и уџбеника</v>
      </c>
      <c r="I782"/>
    </row>
    <row r="783" spans="1:9" x14ac:dyDescent="0.2">
      <c r="A783" s="202"/>
      <c r="B783" s="202"/>
      <c r="C783" s="201" t="s">
        <v>1400</v>
      </c>
      <c r="D783" s="201" t="s">
        <v>884</v>
      </c>
      <c r="E783" t="str">
        <f t="shared" si="120"/>
        <v>2001</v>
      </c>
      <c r="F783" t="str">
        <f t="shared" si="118"/>
        <v>0006</v>
      </c>
      <c r="G783" t="str">
        <f t="shared" si="121"/>
        <v>2001-0006</v>
      </c>
      <c r="H783" t="str">
        <f t="shared" si="119"/>
        <v>Стручно образовање и образовање одраслих</v>
      </c>
      <c r="I783"/>
    </row>
    <row r="784" spans="1:9" x14ac:dyDescent="0.2">
      <c r="A784" s="202"/>
      <c r="B784" s="202"/>
      <c r="C784" s="201" t="s">
        <v>1405</v>
      </c>
      <c r="D784" s="201" t="s">
        <v>885</v>
      </c>
      <c r="E784" t="str">
        <f t="shared" si="120"/>
        <v>2001</v>
      </c>
      <c r="F784" t="str">
        <f t="shared" ref="F784:F847" si="122">+IF(C784&gt;0,C784,F783)</f>
        <v>0007</v>
      </c>
      <c r="G784" t="str">
        <f t="shared" si="121"/>
        <v>2001-0007</v>
      </c>
      <c r="H784" t="str">
        <f t="shared" ref="H784:H847" si="123">+D784</f>
        <v>Професионални развој запослених у образовању</v>
      </c>
      <c r="I784"/>
    </row>
    <row r="785" spans="1:9" x14ac:dyDescent="0.2">
      <c r="A785" s="202"/>
      <c r="B785" s="202"/>
      <c r="C785" s="201" t="s">
        <v>1429</v>
      </c>
      <c r="D785" s="201" t="s">
        <v>886</v>
      </c>
      <c r="E785" t="str">
        <f t="shared" si="120"/>
        <v>2001</v>
      </c>
      <c r="F785" t="str">
        <f t="shared" si="122"/>
        <v>0008</v>
      </c>
      <c r="G785" t="str">
        <f t="shared" si="121"/>
        <v>2001-0008</v>
      </c>
      <c r="H785" t="str">
        <f t="shared" si="123"/>
        <v>Осигурање квалитета у систему образовања</v>
      </c>
      <c r="I785"/>
    </row>
    <row r="786" spans="1:9" x14ac:dyDescent="0.2">
      <c r="A786" s="202"/>
      <c r="B786" s="202"/>
      <c r="C786" s="201" t="s">
        <v>1411</v>
      </c>
      <c r="D786" s="201" t="s">
        <v>887</v>
      </c>
      <c r="E786" t="str">
        <f t="shared" si="120"/>
        <v>2001</v>
      </c>
      <c r="F786" t="str">
        <f t="shared" si="122"/>
        <v>0009</v>
      </c>
      <c r="G786" t="str">
        <f t="shared" si="121"/>
        <v>2001-0009</v>
      </c>
      <c r="H786" t="str">
        <f t="shared" si="123"/>
        <v>Пружање стручне подршке установама у доменима вредновања и самовредновања</v>
      </c>
      <c r="I786"/>
    </row>
    <row r="787" spans="1:9" x14ac:dyDescent="0.2">
      <c r="A787" s="202"/>
      <c r="B787" s="202"/>
      <c r="C787" s="201" t="s">
        <v>1412</v>
      </c>
      <c r="D787" s="201" t="s">
        <v>888</v>
      </c>
      <c r="E787" t="str">
        <f t="shared" si="120"/>
        <v>2001</v>
      </c>
      <c r="F787" t="str">
        <f t="shared" si="122"/>
        <v>0010</v>
      </c>
      <c r="G787" t="str">
        <f t="shared" si="121"/>
        <v>2001-0010</v>
      </c>
      <c r="H787" t="str">
        <f t="shared" si="123"/>
        <v>Истраживање и вредновање у образовању</v>
      </c>
      <c r="I787"/>
    </row>
    <row r="788" spans="1:9" x14ac:dyDescent="0.2">
      <c r="A788" s="202"/>
      <c r="B788" s="202"/>
      <c r="C788" s="201" t="s">
        <v>1414</v>
      </c>
      <c r="D788" s="201" t="s">
        <v>1139</v>
      </c>
      <c r="E788" t="str">
        <f t="shared" si="120"/>
        <v>2001</v>
      </c>
      <c r="F788" t="str">
        <f t="shared" si="122"/>
        <v>0011</v>
      </c>
      <c r="G788" t="str">
        <f t="shared" si="121"/>
        <v>2001-0011</v>
      </c>
      <c r="H788" t="str">
        <f t="shared" si="123"/>
        <v>Унапређивање квалитета образовања и васпитања</v>
      </c>
      <c r="I788"/>
    </row>
    <row r="789" spans="1:9" x14ac:dyDescent="0.2">
      <c r="A789" s="202"/>
      <c r="B789" s="202"/>
      <c r="C789" s="201" t="s">
        <v>1420</v>
      </c>
      <c r="D789" s="201" t="s">
        <v>1140</v>
      </c>
      <c r="E789" t="str">
        <f t="shared" si="120"/>
        <v>2001</v>
      </c>
      <c r="F789" t="str">
        <f t="shared" si="122"/>
        <v>0012</v>
      </c>
      <c r="G789" t="str">
        <f t="shared" si="121"/>
        <v>2001-0012</v>
      </c>
      <c r="H789" t="str">
        <f t="shared" si="123"/>
        <v>Повећање доступности образовања и васпитања, превенција осипања и дискриминације</v>
      </c>
      <c r="I789"/>
    </row>
    <row r="790" spans="1:9" x14ac:dyDescent="0.2">
      <c r="A790" s="202"/>
      <c r="B790" s="202"/>
      <c r="C790" s="201" t="s">
        <v>1450</v>
      </c>
      <c r="D790" s="201" t="s">
        <v>1141</v>
      </c>
      <c r="E790" t="str">
        <f t="shared" si="120"/>
        <v>2001</v>
      </c>
      <c r="F790" t="str">
        <f t="shared" si="122"/>
        <v>0013</v>
      </c>
      <c r="G790" t="str">
        <f t="shared" si="121"/>
        <v>2001-0013</v>
      </c>
      <c r="H790" t="str">
        <f t="shared" si="123"/>
        <v>Подршка интеграцији у европски образовни простор</v>
      </c>
      <c r="I790"/>
    </row>
    <row r="791" spans="1:9" x14ac:dyDescent="0.2">
      <c r="A791" s="202"/>
      <c r="B791" s="202"/>
      <c r="C791" s="201" t="s">
        <v>1452</v>
      </c>
      <c r="D791" s="201" t="s">
        <v>1571</v>
      </c>
      <c r="E791" t="str">
        <f t="shared" si="120"/>
        <v>2001</v>
      </c>
      <c r="F791" t="str">
        <f t="shared" si="122"/>
        <v>0015</v>
      </c>
      <c r="G791" t="str">
        <f t="shared" si="121"/>
        <v>2001-0015</v>
      </c>
      <c r="H791" t="str">
        <f t="shared" si="123"/>
        <v>Полагање испита за лиценцу, директоре и секретаре установа</v>
      </c>
      <c r="I791"/>
    </row>
    <row r="792" spans="1:9" x14ac:dyDescent="0.2">
      <c r="A792" s="202"/>
      <c r="B792" s="202"/>
      <c r="C792" s="201" t="s">
        <v>1453</v>
      </c>
      <c r="D792" s="201" t="s">
        <v>1927</v>
      </c>
      <c r="E792" t="str">
        <f t="shared" si="120"/>
        <v>2001</v>
      </c>
      <c r="F792" t="str">
        <f t="shared" si="122"/>
        <v>0016</v>
      </c>
      <c r="G792" t="str">
        <f t="shared" si="121"/>
        <v>2001-0016</v>
      </c>
      <c r="H792" t="str">
        <f t="shared" si="123"/>
        <v>Подршка раду Агенције за квалификације</v>
      </c>
      <c r="I792"/>
    </row>
    <row r="793" spans="1:9" x14ac:dyDescent="0.2">
      <c r="A793" s="202"/>
      <c r="B793" s="202"/>
      <c r="C793" s="201" t="s">
        <v>1454</v>
      </c>
      <c r="D793" s="201" t="s">
        <v>2004</v>
      </c>
      <c r="E793" t="str">
        <f t="shared" si="120"/>
        <v>2001</v>
      </c>
      <c r="F793" t="str">
        <f t="shared" si="122"/>
        <v>0017</v>
      </c>
      <c r="G793" t="str">
        <f t="shared" si="121"/>
        <v>2001-0017</v>
      </c>
      <c r="H793" t="str">
        <f t="shared" si="123"/>
        <v>Унапређење језичких компентенција у школама у Републици Србији и изградња Националне референтне тачке за стручно образовање</v>
      </c>
      <c r="I793"/>
    </row>
    <row r="794" spans="1:9" x14ac:dyDescent="0.2">
      <c r="A794" s="202"/>
      <c r="B794" s="202"/>
      <c r="C794" s="201" t="s">
        <v>1455</v>
      </c>
      <c r="D794" s="201" t="s">
        <v>1142</v>
      </c>
      <c r="E794" t="str">
        <f t="shared" si="120"/>
        <v>2001</v>
      </c>
      <c r="F794" t="str">
        <f t="shared" si="122"/>
        <v>0018</v>
      </c>
      <c r="G794" t="str">
        <f t="shared" si="121"/>
        <v>2001-0018</v>
      </c>
      <c r="H794" t="str">
        <f t="shared" si="123"/>
        <v>Развој регионалних образовних политика</v>
      </c>
      <c r="I794"/>
    </row>
    <row r="795" spans="1:9" x14ac:dyDescent="0.2">
      <c r="A795" s="202"/>
      <c r="B795" s="202"/>
      <c r="C795" s="201" t="s">
        <v>1456</v>
      </c>
      <c r="D795" s="201" t="s">
        <v>1144</v>
      </c>
      <c r="E795" t="str">
        <f t="shared" si="120"/>
        <v>2001</v>
      </c>
      <c r="F795" t="str">
        <f t="shared" si="122"/>
        <v>0019</v>
      </c>
      <c r="G795" t="str">
        <f t="shared" si="121"/>
        <v>2001-0019</v>
      </c>
      <c r="H795" t="str">
        <f t="shared" si="123"/>
        <v>Подршка пројектима од значаја за образовање</v>
      </c>
      <c r="I795"/>
    </row>
    <row r="796" spans="1:9" x14ac:dyDescent="0.2">
      <c r="A796" s="202"/>
      <c r="B796" s="202"/>
      <c r="C796" s="201" t="s">
        <v>1457</v>
      </c>
      <c r="D796" s="201" t="s">
        <v>1835</v>
      </c>
      <c r="E796" t="str">
        <f t="shared" si="120"/>
        <v>2001</v>
      </c>
      <c r="F796" t="str">
        <f t="shared" si="122"/>
        <v>0020</v>
      </c>
      <c r="G796" t="str">
        <f t="shared" si="121"/>
        <v>2001-0020</v>
      </c>
      <c r="H796" t="str">
        <f t="shared" si="123"/>
        <v>Промоција дуалног образовања</v>
      </c>
      <c r="I796"/>
    </row>
    <row r="797" spans="1:9" x14ac:dyDescent="0.2">
      <c r="A797" s="202"/>
      <c r="B797" s="202"/>
      <c r="C797" s="201" t="s">
        <v>1458</v>
      </c>
      <c r="D797" s="201" t="s">
        <v>2005</v>
      </c>
      <c r="E797" t="str">
        <f t="shared" si="120"/>
        <v>2001</v>
      </c>
      <c r="F797" t="str">
        <f t="shared" si="122"/>
        <v>0021</v>
      </c>
      <c r="G797" t="str">
        <f t="shared" si="121"/>
        <v>2001-0021</v>
      </c>
      <c r="H797" t="str">
        <f t="shared" si="123"/>
        <v>Подршка раду фондацијама</v>
      </c>
      <c r="I797"/>
    </row>
    <row r="798" spans="1:9" x14ac:dyDescent="0.2">
      <c r="A798" s="202"/>
      <c r="B798" s="202"/>
      <c r="C798" s="201" t="s">
        <v>1401</v>
      </c>
      <c r="D798" s="201" t="s">
        <v>1572</v>
      </c>
      <c r="E798" t="str">
        <f t="shared" si="120"/>
        <v>2001</v>
      </c>
      <c r="F798" t="str">
        <f t="shared" si="122"/>
        <v>4005</v>
      </c>
      <c r="G798" t="str">
        <f t="shared" si="121"/>
        <v>2001-4005</v>
      </c>
      <c r="H798" t="str">
        <f t="shared" si="123"/>
        <v>Реализација међународних истраживања у образовању</v>
      </c>
      <c r="I798"/>
    </row>
    <row r="799" spans="1:9" x14ac:dyDescent="0.2">
      <c r="A799" s="202"/>
      <c r="B799" s="202"/>
      <c r="C799" s="201" t="s">
        <v>1426</v>
      </c>
      <c r="D799" s="201" t="s">
        <v>1143</v>
      </c>
      <c r="E799" t="str">
        <f t="shared" si="120"/>
        <v>2001</v>
      </c>
      <c r="F799" t="str">
        <f t="shared" si="122"/>
        <v>4010</v>
      </c>
      <c r="G799" t="str">
        <f t="shared" si="121"/>
        <v>2001-4010</v>
      </c>
      <c r="H799" t="str">
        <f t="shared" si="123"/>
        <v>Развој оквира квалификација Републике Србије</v>
      </c>
      <c r="I799"/>
    </row>
    <row r="800" spans="1:9" x14ac:dyDescent="0.2">
      <c r="A800" s="202"/>
      <c r="B800" s="202"/>
      <c r="C800" s="201" t="s">
        <v>1724</v>
      </c>
      <c r="D800" s="201" t="s">
        <v>1768</v>
      </c>
      <c r="E800" t="str">
        <f t="shared" si="120"/>
        <v>2001</v>
      </c>
      <c r="F800" t="str">
        <f t="shared" si="122"/>
        <v>4016</v>
      </c>
      <c r="G800" t="str">
        <f t="shared" si="121"/>
        <v>2001-4016</v>
      </c>
      <c r="H800" t="str">
        <f t="shared" si="123"/>
        <v>Подршка програму дигитализације у области националног просветног система</v>
      </c>
      <c r="I800"/>
    </row>
    <row r="801" spans="1:9" x14ac:dyDescent="0.2">
      <c r="A801" s="202"/>
      <c r="B801" s="202"/>
      <c r="C801" s="201" t="s">
        <v>1781</v>
      </c>
      <c r="D801" s="201" t="s">
        <v>2029</v>
      </c>
      <c r="E801" t="str">
        <f t="shared" si="120"/>
        <v>2001</v>
      </c>
      <c r="F801" t="str">
        <f t="shared" si="122"/>
        <v>4019</v>
      </c>
      <c r="G801" t="str">
        <f t="shared" si="121"/>
        <v>2001-4019</v>
      </c>
      <c r="H801" t="str">
        <f t="shared" si="123"/>
        <v>Реализација пријемног/завршног испита</v>
      </c>
      <c r="I801"/>
    </row>
    <row r="802" spans="1:9" x14ac:dyDescent="0.2">
      <c r="A802" s="202"/>
      <c r="B802" s="202"/>
      <c r="C802" s="201" t="s">
        <v>1833</v>
      </c>
      <c r="D802" s="201" t="s">
        <v>2177</v>
      </c>
      <c r="E802" t="str">
        <f t="shared" si="120"/>
        <v>2001</v>
      </c>
      <c r="F802" t="str">
        <f t="shared" si="122"/>
        <v>4020</v>
      </c>
      <c r="G802" t="str">
        <f t="shared" si="121"/>
        <v>2001-4020</v>
      </c>
      <c r="H802" t="str">
        <f t="shared" si="123"/>
        <v>Пројекат унапређења и популаризације женског школског спорта међу девојчицама школског узраста</v>
      </c>
      <c r="I802"/>
    </row>
    <row r="803" spans="1:9" x14ac:dyDescent="0.2">
      <c r="A803" s="202"/>
      <c r="B803" s="202"/>
      <c r="C803" s="201" t="s">
        <v>1408</v>
      </c>
      <c r="D803" s="201" t="s">
        <v>2233</v>
      </c>
      <c r="E803" t="str">
        <f t="shared" ref="E803:E867" si="124">+IF(A803&gt;0,A803,E802)</f>
        <v>2001</v>
      </c>
      <c r="F803" t="str">
        <f t="shared" si="122"/>
        <v>5002</v>
      </c>
      <c r="G803" t="str">
        <f t="shared" si="121"/>
        <v>2001-5002</v>
      </c>
      <c r="H803" t="str">
        <f t="shared" si="123"/>
        <v>Изградња образовно-научних центара</v>
      </c>
      <c r="I803"/>
    </row>
    <row r="804" spans="1:9" x14ac:dyDescent="0.2">
      <c r="A804" s="202"/>
      <c r="B804" s="202"/>
      <c r="C804" s="201" t="s">
        <v>1986</v>
      </c>
      <c r="D804" s="201" t="s">
        <v>1987</v>
      </c>
      <c r="E804" t="str">
        <f t="shared" si="124"/>
        <v>2001</v>
      </c>
      <c r="F804" t="str">
        <f t="shared" si="122"/>
        <v>7082</v>
      </c>
      <c r="G804" t="str">
        <f t="shared" si="121"/>
        <v>2001-7082</v>
      </c>
      <c r="H804" t="str">
        <f t="shared" si="123"/>
        <v>ИПА 2020 - Образовање, запошљавање и социјалне политике</v>
      </c>
      <c r="I804"/>
    </row>
    <row r="805" spans="1:9" x14ac:dyDescent="0.2">
      <c r="A805" s="201" t="s">
        <v>1373</v>
      </c>
      <c r="B805" s="201" t="s">
        <v>662</v>
      </c>
      <c r="C805" s="201" t="s">
        <v>1390</v>
      </c>
      <c r="D805" s="201" t="s">
        <v>1575</v>
      </c>
      <c r="E805" t="str">
        <f t="shared" si="124"/>
        <v>2002</v>
      </c>
      <c r="F805" t="str">
        <f t="shared" si="122"/>
        <v>0001</v>
      </c>
      <c r="G805" t="str">
        <f t="shared" si="121"/>
        <v>2002-0001</v>
      </c>
      <c r="H805" t="str">
        <f t="shared" si="123"/>
        <v>Подршка реализацији четворочасовног припремног предшколског програма</v>
      </c>
      <c r="I805"/>
    </row>
    <row r="806" spans="1:9" x14ac:dyDescent="0.2">
      <c r="A806" s="202"/>
      <c r="B806" s="202"/>
      <c r="C806" s="201" t="s">
        <v>1417</v>
      </c>
      <c r="D806" s="201" t="s">
        <v>1769</v>
      </c>
      <c r="E806" t="str">
        <f t="shared" si="124"/>
        <v>2002</v>
      </c>
      <c r="F806" t="str">
        <f t="shared" si="122"/>
        <v>4001</v>
      </c>
      <c r="G806" t="str">
        <f t="shared" si="121"/>
        <v>2002-4001</v>
      </c>
      <c r="H806" t="str">
        <f t="shared" si="123"/>
        <v>Инклузивно предшколско васпитање и образовање</v>
      </c>
      <c r="I806"/>
    </row>
    <row r="807" spans="1:9" x14ac:dyDescent="0.2">
      <c r="A807" s="202"/>
      <c r="B807" s="202"/>
      <c r="C807" s="201" t="s">
        <v>1395</v>
      </c>
      <c r="D807" s="201" t="s">
        <v>1928</v>
      </c>
      <c r="E807" t="str">
        <f t="shared" si="124"/>
        <v>2002</v>
      </c>
      <c r="F807" t="str">
        <f t="shared" si="122"/>
        <v>4002</v>
      </c>
      <c r="G807" t="str">
        <f t="shared" si="121"/>
        <v>2002-4002</v>
      </c>
      <c r="H807" t="str">
        <f t="shared" si="123"/>
        <v>Подршка примени ИКТ у предшколским установама - кроз коришћење дидактичког средства „Пчелица” (Bee-bot)</v>
      </c>
      <c r="I807"/>
    </row>
    <row r="808" spans="1:9" x14ac:dyDescent="0.2">
      <c r="A808" s="201" t="s">
        <v>1374</v>
      </c>
      <c r="B808" s="201" t="s">
        <v>584</v>
      </c>
      <c r="C808" s="201" t="s">
        <v>1390</v>
      </c>
      <c r="D808" s="201" t="s">
        <v>889</v>
      </c>
      <c r="E808" t="str">
        <f t="shared" si="124"/>
        <v>2003</v>
      </c>
      <c r="F808" t="str">
        <f t="shared" si="122"/>
        <v>0001</v>
      </c>
      <c r="G808" t="str">
        <f t="shared" si="121"/>
        <v>2003-0001</v>
      </c>
      <c r="H808" t="str">
        <f t="shared" si="123"/>
        <v>Реализација делатности основног образовања</v>
      </c>
      <c r="I808"/>
    </row>
    <row r="809" spans="1:9" x14ac:dyDescent="0.2">
      <c r="A809" s="202"/>
      <c r="B809" s="202"/>
      <c r="C809" s="201" t="s">
        <v>1393</v>
      </c>
      <c r="D809" s="201" t="s">
        <v>890</v>
      </c>
      <c r="E809" t="str">
        <f t="shared" si="124"/>
        <v>2003</v>
      </c>
      <c r="F809" t="str">
        <f t="shared" si="122"/>
        <v>0003</v>
      </c>
      <c r="G809" t="str">
        <f t="shared" si="121"/>
        <v>2003-0003</v>
      </c>
      <c r="H809" t="str">
        <f t="shared" si="123"/>
        <v>Допунска школа у иностранству</v>
      </c>
      <c r="I809"/>
    </row>
    <row r="810" spans="1:9" x14ac:dyDescent="0.2">
      <c r="A810" s="202"/>
      <c r="B810" s="202"/>
      <c r="C810" s="201" t="s">
        <v>1394</v>
      </c>
      <c r="D810" s="201" t="s">
        <v>891</v>
      </c>
      <c r="E810" t="str">
        <f t="shared" si="124"/>
        <v>2003</v>
      </c>
      <c r="F810" t="str">
        <f t="shared" si="122"/>
        <v>0004</v>
      </c>
      <c r="G810" t="str">
        <f t="shared" si="121"/>
        <v>2003-0004</v>
      </c>
      <c r="H810" t="str">
        <f t="shared" si="123"/>
        <v>Такмичење ученика основних школа</v>
      </c>
      <c r="I810"/>
    </row>
    <row r="811" spans="1:9" x14ac:dyDescent="0.2">
      <c r="A811" s="202"/>
      <c r="B811" s="202"/>
      <c r="C811" s="201" t="s">
        <v>1400</v>
      </c>
      <c r="D811" s="201" t="s">
        <v>892</v>
      </c>
      <c r="E811" t="str">
        <f t="shared" si="124"/>
        <v>2003</v>
      </c>
      <c r="F811" t="str">
        <f t="shared" si="122"/>
        <v>0006</v>
      </c>
      <c r="G811" t="str">
        <f t="shared" si="121"/>
        <v>2003-0006</v>
      </c>
      <c r="H811" t="str">
        <f t="shared" si="123"/>
        <v>Модернизација инфраструктуре основних школа</v>
      </c>
      <c r="I811"/>
    </row>
    <row r="812" spans="1:9" x14ac:dyDescent="0.2">
      <c r="A812" s="202"/>
      <c r="B812" s="202"/>
      <c r="C812" s="201" t="s">
        <v>1429</v>
      </c>
      <c r="D812" s="201" t="s">
        <v>1770</v>
      </c>
      <c r="E812" t="str">
        <f t="shared" si="124"/>
        <v>2003</v>
      </c>
      <c r="F812" t="str">
        <f t="shared" si="122"/>
        <v>0008</v>
      </c>
      <c r="G812" t="str">
        <f t="shared" si="121"/>
        <v>2003-0008</v>
      </c>
      <c r="H812" t="str">
        <f t="shared" si="123"/>
        <v>Техничка подршка спровођењу завршног испита</v>
      </c>
      <c r="I812"/>
    </row>
    <row r="813" spans="1:9" x14ac:dyDescent="0.2">
      <c r="A813" s="202"/>
      <c r="B813" s="202"/>
      <c r="C813" s="201" t="s">
        <v>1411</v>
      </c>
      <c r="D813" s="201" t="s">
        <v>1771</v>
      </c>
      <c r="E813" t="str">
        <f t="shared" si="124"/>
        <v>2003</v>
      </c>
      <c r="F813" t="str">
        <f t="shared" si="122"/>
        <v>0009</v>
      </c>
      <c r="G813" t="str">
        <f t="shared" si="121"/>
        <v>2003-0009</v>
      </c>
      <c r="H813" t="str">
        <f t="shared" si="123"/>
        <v>Стручно усавршавање  запослених у предшколским установама и основним школама</v>
      </c>
      <c r="I813"/>
    </row>
    <row r="814" spans="1:9" x14ac:dyDescent="0.2">
      <c r="A814" s="202"/>
      <c r="B814" s="202"/>
      <c r="C814" s="201" t="s">
        <v>1412</v>
      </c>
      <c r="D814" s="201" t="s">
        <v>1576</v>
      </c>
      <c r="E814" t="str">
        <f t="shared" si="124"/>
        <v>2003</v>
      </c>
      <c r="F814" t="str">
        <f t="shared" si="122"/>
        <v>0010</v>
      </c>
      <c r="G814" t="str">
        <f t="shared" ref="G814" si="125">+CONCATENATE(E814,"-",F814)</f>
        <v>2003-0010</v>
      </c>
      <c r="H814" t="str">
        <f t="shared" si="123"/>
        <v>Набавка наставних средстава за ученике, полазнике и установе</v>
      </c>
      <c r="I814"/>
    </row>
    <row r="815" spans="1:9" x14ac:dyDescent="0.2">
      <c r="A815" s="202"/>
      <c r="B815" s="202"/>
      <c r="C815" s="201" t="s">
        <v>1414</v>
      </c>
      <c r="D815" s="201" t="s">
        <v>2234</v>
      </c>
      <c r="E815" t="str">
        <f t="shared" si="124"/>
        <v>2003</v>
      </c>
      <c r="F815" t="str">
        <f t="shared" si="122"/>
        <v>0011</v>
      </c>
      <c r="G815" t="str">
        <f t="shared" si="121"/>
        <v>2003-0011</v>
      </c>
      <c r="H815" t="str">
        <f t="shared" si="123"/>
        <v>Унапређење образовних постигнућа кроз рад образовно - научних центара</v>
      </c>
      <c r="I815"/>
    </row>
    <row r="816" spans="1:9" x14ac:dyDescent="0.2">
      <c r="A816" s="202"/>
      <c r="B816" s="202"/>
      <c r="C816" s="201" t="s">
        <v>1420</v>
      </c>
      <c r="D816" s="201" t="s">
        <v>2235</v>
      </c>
      <c r="E816" t="str">
        <f t="shared" si="124"/>
        <v>2003</v>
      </c>
      <c r="F816" t="str">
        <f t="shared" si="122"/>
        <v>0012</v>
      </c>
      <c r="G816" t="str">
        <f t="shared" si="121"/>
        <v>2003-0012</v>
      </c>
      <c r="H816" t="str">
        <f t="shared" si="123"/>
        <v>Подршка унапређивању васпитно - образовног и образовно - васпитног рада установа кроз коришћење дидактичког средства и дидактичко игровних средстава</v>
      </c>
      <c r="I816"/>
    </row>
    <row r="817" spans="1:9" x14ac:dyDescent="0.2">
      <c r="A817" s="202"/>
      <c r="B817" s="202"/>
      <c r="C817" s="201" t="s">
        <v>1396</v>
      </c>
      <c r="D817" s="201" t="s">
        <v>1772</v>
      </c>
      <c r="E817" t="str">
        <f t="shared" si="124"/>
        <v>2003</v>
      </c>
      <c r="F817" t="str">
        <f t="shared" si="122"/>
        <v>4003</v>
      </c>
      <c r="G817" t="str">
        <f t="shared" si="121"/>
        <v>2003-4003</v>
      </c>
      <c r="H817" t="str">
        <f t="shared" si="123"/>
        <v>Наставни садржаји кроз дигитални уџбеник/дигиталну учионицу</v>
      </c>
      <c r="I817"/>
    </row>
    <row r="818" spans="1:9" x14ac:dyDescent="0.2">
      <c r="A818" s="202"/>
      <c r="B818" s="202"/>
      <c r="C818" s="201" t="s">
        <v>1401</v>
      </c>
      <c r="D818" s="201" t="s">
        <v>1929</v>
      </c>
      <c r="E818" t="str">
        <f t="shared" si="124"/>
        <v>2003</v>
      </c>
      <c r="F818" t="str">
        <f t="shared" si="122"/>
        <v>4005</v>
      </c>
      <c r="G818" t="str">
        <f t="shared" si="121"/>
        <v>2003-4005</v>
      </c>
      <c r="H818" t="str">
        <f t="shared" si="123"/>
        <v>Подршка раду ученичких задруга у основном образовању</v>
      </c>
      <c r="I818"/>
    </row>
    <row r="819" spans="1:9" x14ac:dyDescent="0.2">
      <c r="A819" s="201" t="s">
        <v>1375</v>
      </c>
      <c r="B819" s="201" t="s">
        <v>586</v>
      </c>
      <c r="C819" s="201" t="s">
        <v>1390</v>
      </c>
      <c r="D819" s="201" t="s">
        <v>1577</v>
      </c>
      <c r="E819" t="str">
        <f t="shared" si="124"/>
        <v>2004</v>
      </c>
      <c r="F819" t="str">
        <f t="shared" si="122"/>
        <v>0001</v>
      </c>
      <c r="G819" t="str">
        <f t="shared" si="121"/>
        <v>2004-0001</v>
      </c>
      <c r="H819" t="str">
        <f t="shared" si="123"/>
        <v>Реализација делатности средњег образовања и образовања одраслих</v>
      </c>
      <c r="I819"/>
    </row>
    <row r="820" spans="1:9" x14ac:dyDescent="0.2">
      <c r="A820" s="202"/>
      <c r="B820" s="202"/>
      <c r="C820" s="201" t="s">
        <v>1393</v>
      </c>
      <c r="D820" s="201" t="s">
        <v>893</v>
      </c>
      <c r="E820" t="str">
        <f t="shared" si="124"/>
        <v>2004</v>
      </c>
      <c r="F820" t="str">
        <f t="shared" si="122"/>
        <v>0003</v>
      </c>
      <c r="G820" t="str">
        <f t="shared" si="121"/>
        <v>2004-0003</v>
      </c>
      <c r="H820" t="str">
        <f t="shared" si="123"/>
        <v>Подршка раду школа од посебног интереса за Републику Србију</v>
      </c>
      <c r="I820"/>
    </row>
    <row r="821" spans="1:9" ht="15" customHeight="1" x14ac:dyDescent="0.2">
      <c r="A821" s="202"/>
      <c r="B821" s="202"/>
      <c r="C821" s="201" t="s">
        <v>1394</v>
      </c>
      <c r="D821" s="201" t="s">
        <v>894</v>
      </c>
      <c r="E821" t="str">
        <f t="shared" si="124"/>
        <v>2004</v>
      </c>
      <c r="F821" t="str">
        <f t="shared" si="122"/>
        <v>0004</v>
      </c>
      <c r="G821" t="str">
        <f t="shared" si="121"/>
        <v>2004-0004</v>
      </c>
      <c r="H821" t="str">
        <f t="shared" si="123"/>
        <v>Такмичење ученика средњих школа</v>
      </c>
      <c r="I821"/>
    </row>
    <row r="822" spans="1:9" x14ac:dyDescent="0.2">
      <c r="A822" s="202"/>
      <c r="B822" s="202"/>
      <c r="C822" s="201" t="s">
        <v>1399</v>
      </c>
      <c r="D822" s="201" t="s">
        <v>895</v>
      </c>
      <c r="E822" t="str">
        <f t="shared" si="124"/>
        <v>2004</v>
      </c>
      <c r="F822" t="str">
        <f t="shared" si="122"/>
        <v>0005</v>
      </c>
      <c r="G822" t="str">
        <f t="shared" si="121"/>
        <v>2004-0005</v>
      </c>
      <c r="H822" t="str">
        <f t="shared" si="123"/>
        <v>Рад са талентованим и даровитим ученицима</v>
      </c>
      <c r="I822"/>
    </row>
    <row r="823" spans="1:9" x14ac:dyDescent="0.2">
      <c r="A823" s="202"/>
      <c r="B823" s="202"/>
      <c r="C823" s="201" t="s">
        <v>1400</v>
      </c>
      <c r="D823" s="201" t="s">
        <v>896</v>
      </c>
      <c r="E823" t="str">
        <f t="shared" si="124"/>
        <v>2004</v>
      </c>
      <c r="F823" t="str">
        <f t="shared" si="122"/>
        <v>0006</v>
      </c>
      <c r="G823" t="str">
        <f t="shared" si="121"/>
        <v>2004-0006</v>
      </c>
      <c r="H823" t="str">
        <f t="shared" si="123"/>
        <v>Модернизација инфраструктуре средњих школа</v>
      </c>
      <c r="I823"/>
    </row>
    <row r="824" spans="1:9" x14ac:dyDescent="0.2">
      <c r="A824" s="202"/>
      <c r="B824" s="202"/>
      <c r="C824" s="201" t="s">
        <v>1411</v>
      </c>
      <c r="D824" s="201" t="s">
        <v>1773</v>
      </c>
      <c r="E824" t="str">
        <f t="shared" si="124"/>
        <v>2004</v>
      </c>
      <c r="F824" t="str">
        <f t="shared" si="122"/>
        <v>0009</v>
      </c>
      <c r="G824" t="str">
        <f t="shared" si="121"/>
        <v>2004-0009</v>
      </c>
      <c r="H824" t="str">
        <f t="shared" si="123"/>
        <v>Техничка подршка спровођењу уписа ученика у средње школе</v>
      </c>
      <c r="I824"/>
    </row>
    <row r="825" spans="1:9" x14ac:dyDescent="0.2">
      <c r="A825" s="202"/>
      <c r="B825" s="202"/>
      <c r="C825" s="201" t="s">
        <v>1412</v>
      </c>
      <c r="D825" s="201" t="s">
        <v>1930</v>
      </c>
      <c r="E825" t="str">
        <f t="shared" si="124"/>
        <v>2004</v>
      </c>
      <c r="F825" t="str">
        <f t="shared" si="122"/>
        <v>0010</v>
      </c>
      <c r="G825" t="str">
        <f t="shared" si="121"/>
        <v>2004-0010</v>
      </c>
      <c r="H825" t="str">
        <f t="shared" si="123"/>
        <v>Подршка спровођењу државне матуре</v>
      </c>
      <c r="I825"/>
    </row>
    <row r="826" spans="1:9" x14ac:dyDescent="0.2">
      <c r="A826" s="202"/>
      <c r="B826" s="202"/>
      <c r="C826" s="201" t="s">
        <v>1414</v>
      </c>
      <c r="D826" s="201" t="s">
        <v>2164</v>
      </c>
      <c r="E826" t="str">
        <f t="shared" si="124"/>
        <v>2004</v>
      </c>
      <c r="F826" t="str">
        <f t="shared" si="122"/>
        <v>0011</v>
      </c>
      <c r="G826" t="str">
        <f t="shared" si="121"/>
        <v>2004-0011</v>
      </c>
      <c r="H826" t="str">
        <f t="shared" si="123"/>
        <v>Подршка раду Ваздухопловно - образовног центра „Ваздухопловна академија"</v>
      </c>
      <c r="I826"/>
    </row>
    <row r="827" spans="1:9" x14ac:dyDescent="0.2">
      <c r="A827" s="202"/>
      <c r="B827" s="202"/>
      <c r="C827" s="201" t="s">
        <v>1420</v>
      </c>
      <c r="D827" s="201" t="s">
        <v>2165</v>
      </c>
      <c r="E827" t="str">
        <f t="shared" si="124"/>
        <v>2004</v>
      </c>
      <c r="F827" t="str">
        <f t="shared" si="122"/>
        <v>0012</v>
      </c>
      <c r="G827" t="str">
        <f t="shared" si="121"/>
        <v>2004-0012</v>
      </c>
      <c r="H827" t="str">
        <f t="shared" si="123"/>
        <v>Обављање проширене делатности у средњим школама</v>
      </c>
      <c r="I827"/>
    </row>
    <row r="828" spans="1:9" x14ac:dyDescent="0.2">
      <c r="A828" s="202"/>
      <c r="B828" s="202"/>
      <c r="C828" s="201" t="s">
        <v>1417</v>
      </c>
      <c r="D828" s="201" t="s">
        <v>2166</v>
      </c>
      <c r="E828" t="str">
        <f t="shared" si="124"/>
        <v>2004</v>
      </c>
      <c r="F828" t="str">
        <f t="shared" si="122"/>
        <v>4001</v>
      </c>
      <c r="G828" t="str">
        <f t="shared" si="121"/>
        <v>2004-4001</v>
      </c>
      <c r="H828" t="str">
        <f t="shared" si="123"/>
        <v>Оптимизација мреже средњих школа и подршка раду Националне референтне тачке</v>
      </c>
      <c r="I828"/>
    </row>
    <row r="829" spans="1:9" x14ac:dyDescent="0.2">
      <c r="A829" s="202"/>
      <c r="B829" s="202"/>
      <c r="C829" s="201" t="s">
        <v>1395</v>
      </c>
      <c r="D829" s="201" t="s">
        <v>1578</v>
      </c>
      <c r="E829" t="str">
        <f t="shared" si="124"/>
        <v>2004</v>
      </c>
      <c r="F829" t="str">
        <f t="shared" si="122"/>
        <v>4002</v>
      </c>
      <c r="G829" t="str">
        <f t="shared" si="121"/>
        <v>2004-4002</v>
      </c>
      <c r="H829" t="str">
        <f t="shared" si="123"/>
        <v>Реформа општег средњег образовања</v>
      </c>
      <c r="I829"/>
    </row>
    <row r="830" spans="1:9" x14ac:dyDescent="0.2">
      <c r="A830" s="202"/>
      <c r="B830" s="202"/>
      <c r="C830" s="201" t="s">
        <v>1406</v>
      </c>
      <c r="D830" s="201" t="s">
        <v>1931</v>
      </c>
      <c r="E830" t="str">
        <f t="shared" si="124"/>
        <v>2004</v>
      </c>
      <c r="F830" t="str">
        <f t="shared" si="122"/>
        <v>4004</v>
      </c>
      <c r="G830" t="str">
        <f t="shared" si="121"/>
        <v>2004-4004</v>
      </c>
      <c r="H830" t="str">
        <f t="shared" si="123"/>
        <v>Подршка раду ученичких задруга у средњем образовању</v>
      </c>
      <c r="I830"/>
    </row>
    <row r="831" spans="1:9" x14ac:dyDescent="0.2">
      <c r="A831" s="202"/>
      <c r="B831" s="202"/>
      <c r="C831" s="201" t="s">
        <v>1422</v>
      </c>
      <c r="D831" s="201" t="s">
        <v>2034</v>
      </c>
      <c r="E831" t="str">
        <f t="shared" si="124"/>
        <v>2004</v>
      </c>
      <c r="F831" t="str">
        <f t="shared" si="122"/>
        <v>4006</v>
      </c>
      <c r="G831" t="str">
        <f t="shared" si="121"/>
        <v>2004-4006</v>
      </c>
      <c r="H831" t="str">
        <f t="shared" si="123"/>
        <v>Наставни садржаји кроз дигитални уџбеник/дигиталну учионицу за средње школе</v>
      </c>
      <c r="I831"/>
    </row>
    <row r="832" spans="1:9" x14ac:dyDescent="0.2">
      <c r="A832" s="201" t="s">
        <v>1376</v>
      </c>
      <c r="B832" s="201" t="s">
        <v>594</v>
      </c>
      <c r="C832" s="201" t="s">
        <v>1393</v>
      </c>
      <c r="D832" s="201" t="s">
        <v>897</v>
      </c>
      <c r="E832" t="str">
        <f t="shared" si="124"/>
        <v>2005</v>
      </c>
      <c r="F832" t="str">
        <f t="shared" si="122"/>
        <v>0003</v>
      </c>
      <c r="G832" t="str">
        <f t="shared" si="121"/>
        <v>2005-0003</v>
      </c>
      <c r="H832" t="str">
        <f t="shared" si="123"/>
        <v>Модернизација инфраструктуре установа високог образовања</v>
      </c>
      <c r="I832"/>
    </row>
    <row r="833" spans="1:9" x14ac:dyDescent="0.2">
      <c r="A833" s="202"/>
      <c r="B833" s="202"/>
      <c r="C833" s="201" t="s">
        <v>1394</v>
      </c>
      <c r="D833" s="201" t="s">
        <v>1146</v>
      </c>
      <c r="E833" t="str">
        <f t="shared" si="124"/>
        <v>2005</v>
      </c>
      <c r="F833" t="str">
        <f t="shared" si="122"/>
        <v>0004</v>
      </c>
      <c r="G833" t="str">
        <f t="shared" ref="G833:G909" si="126">+CONCATENATE(E833,"-",F833)</f>
        <v>2005-0004</v>
      </c>
      <c r="H833" t="str">
        <f t="shared" si="123"/>
        <v>Подршка раду Универзитета у Београду</v>
      </c>
      <c r="I833"/>
    </row>
    <row r="834" spans="1:9" x14ac:dyDescent="0.2">
      <c r="A834" s="202"/>
      <c r="B834" s="202"/>
      <c r="C834" s="201" t="s">
        <v>1399</v>
      </c>
      <c r="D834" s="201" t="s">
        <v>1147</v>
      </c>
      <c r="E834" t="str">
        <f t="shared" si="124"/>
        <v>2005</v>
      </c>
      <c r="F834" t="str">
        <f t="shared" si="122"/>
        <v>0005</v>
      </c>
      <c r="G834" t="str">
        <f t="shared" si="126"/>
        <v>2005-0005</v>
      </c>
      <c r="H834" t="str">
        <f t="shared" si="123"/>
        <v>Подршка раду Универзитета у Новом Саду</v>
      </c>
      <c r="I834"/>
    </row>
    <row r="835" spans="1:9" x14ac:dyDescent="0.2">
      <c r="A835" s="202"/>
      <c r="B835" s="202"/>
      <c r="C835" s="201" t="s">
        <v>1400</v>
      </c>
      <c r="D835" s="201" t="s">
        <v>1148</v>
      </c>
      <c r="E835" t="str">
        <f t="shared" si="124"/>
        <v>2005</v>
      </c>
      <c r="F835" t="str">
        <f t="shared" si="122"/>
        <v>0006</v>
      </c>
      <c r="G835" t="str">
        <f t="shared" si="126"/>
        <v>2005-0006</v>
      </c>
      <c r="H835" t="str">
        <f t="shared" si="123"/>
        <v>Подршка раду Универзитета у Крагујевцу</v>
      </c>
      <c r="I835"/>
    </row>
    <row r="836" spans="1:9" x14ac:dyDescent="0.2">
      <c r="A836" s="202"/>
      <c r="B836" s="202"/>
      <c r="C836" s="201" t="s">
        <v>1405</v>
      </c>
      <c r="D836" s="201" t="s">
        <v>1149</v>
      </c>
      <c r="E836" t="str">
        <f t="shared" si="124"/>
        <v>2005</v>
      </c>
      <c r="F836" t="str">
        <f t="shared" si="122"/>
        <v>0007</v>
      </c>
      <c r="G836" t="str">
        <f t="shared" si="126"/>
        <v>2005-0007</v>
      </c>
      <c r="H836" t="str">
        <f t="shared" si="123"/>
        <v>Подршка раду Универзитета у Нишу</v>
      </c>
      <c r="I836"/>
    </row>
    <row r="837" spans="1:9" x14ac:dyDescent="0.2">
      <c r="A837" s="202"/>
      <c r="B837" s="202"/>
      <c r="C837" s="201" t="s">
        <v>1429</v>
      </c>
      <c r="D837" s="201" t="s">
        <v>1150</v>
      </c>
      <c r="E837" t="str">
        <f t="shared" si="124"/>
        <v>2005</v>
      </c>
      <c r="F837" t="str">
        <f t="shared" si="122"/>
        <v>0008</v>
      </c>
      <c r="G837" t="str">
        <f t="shared" si="126"/>
        <v>2005-0008</v>
      </c>
      <c r="H837" t="str">
        <f t="shared" si="123"/>
        <v>Подршка раду Универзитета у Приштини са привременим седиштем у Косовској Митровици</v>
      </c>
      <c r="I837"/>
    </row>
    <row r="838" spans="1:9" x14ac:dyDescent="0.2">
      <c r="A838" s="202"/>
      <c r="B838" s="202"/>
      <c r="C838" s="201" t="s">
        <v>1411</v>
      </c>
      <c r="D838" s="201" t="s">
        <v>1151</v>
      </c>
      <c r="E838" t="str">
        <f t="shared" si="124"/>
        <v>2005</v>
      </c>
      <c r="F838" t="str">
        <f t="shared" si="122"/>
        <v>0009</v>
      </c>
      <c r="G838" t="str">
        <f t="shared" si="126"/>
        <v>2005-0009</v>
      </c>
      <c r="H838" t="str">
        <f t="shared" si="123"/>
        <v>Подршка раду Државног универзитета у Новом Пазару</v>
      </c>
      <c r="I838"/>
    </row>
    <row r="839" spans="1:9" x14ac:dyDescent="0.2">
      <c r="A839" s="202"/>
      <c r="B839" s="202"/>
      <c r="C839" s="201" t="s">
        <v>1412</v>
      </c>
      <c r="D839" s="201" t="s">
        <v>1152</v>
      </c>
      <c r="E839" t="str">
        <f t="shared" si="124"/>
        <v>2005</v>
      </c>
      <c r="F839" t="str">
        <f t="shared" si="122"/>
        <v>0010</v>
      </c>
      <c r="G839" t="str">
        <f t="shared" si="126"/>
        <v>2005-0010</v>
      </c>
      <c r="H839" t="str">
        <f t="shared" si="123"/>
        <v>Подршка раду Универзитета уметности</v>
      </c>
      <c r="I839"/>
    </row>
    <row r="840" spans="1:9" x14ac:dyDescent="0.2">
      <c r="A840" s="202"/>
      <c r="B840" s="202"/>
      <c r="C840" s="201" t="s">
        <v>1414</v>
      </c>
      <c r="D840" s="201" t="s">
        <v>1153</v>
      </c>
      <c r="E840" t="str">
        <f>+IF(A840&gt;0,A840,E839)</f>
        <v>2005</v>
      </c>
      <c r="F840" t="str">
        <f t="shared" si="122"/>
        <v>0011</v>
      </c>
      <c r="G840" t="str">
        <f>+CONCATENATE(E840,"-",F840)</f>
        <v>2005-0011</v>
      </c>
      <c r="H840" t="str">
        <f t="shared" si="123"/>
        <v>Подршка раду високих школа</v>
      </c>
      <c r="I840"/>
    </row>
    <row r="841" spans="1:9" x14ac:dyDescent="0.2">
      <c r="A841" s="202"/>
      <c r="B841" s="202"/>
      <c r="C841" s="201" t="s">
        <v>1420</v>
      </c>
      <c r="D841" s="201" t="s">
        <v>1154</v>
      </c>
      <c r="E841" t="str">
        <f>+IF(A841&gt;0,A841,E840)</f>
        <v>2005</v>
      </c>
      <c r="F841" t="str">
        <f t="shared" si="122"/>
        <v>0012</v>
      </c>
      <c r="G841" t="str">
        <f>+CONCATENATE(E841,"-",F841)</f>
        <v>2005-0012</v>
      </c>
      <c r="H841" t="str">
        <f t="shared" si="123"/>
        <v>Подршка отворености високог образовања</v>
      </c>
      <c r="I841"/>
    </row>
    <row r="842" spans="1:9" x14ac:dyDescent="0.2">
      <c r="A842" s="202"/>
      <c r="B842" s="202"/>
      <c r="C842" s="201" t="s">
        <v>1450</v>
      </c>
      <c r="D842" s="201" t="s">
        <v>1579</v>
      </c>
      <c r="E842" t="str">
        <f>+IF(A842&gt;0,A842,E840)</f>
        <v>2005</v>
      </c>
      <c r="F842" t="str">
        <f t="shared" si="122"/>
        <v>0013</v>
      </c>
      <c r="G842" t="str">
        <f t="shared" si="126"/>
        <v>2005-0013</v>
      </c>
      <c r="H842" t="str">
        <f t="shared" si="123"/>
        <v>Подршка реализацији докторских студија</v>
      </c>
      <c r="I842"/>
    </row>
    <row r="843" spans="1:9" x14ac:dyDescent="0.2">
      <c r="A843" s="202"/>
      <c r="B843" s="202"/>
      <c r="C843" s="201" t="s">
        <v>1451</v>
      </c>
      <c r="D843" s="201" t="s">
        <v>1580</v>
      </c>
      <c r="E843" t="str">
        <f t="shared" si="124"/>
        <v>2005</v>
      </c>
      <c r="F843" t="str">
        <f t="shared" si="122"/>
        <v>0014</v>
      </c>
      <c r="G843" t="str">
        <f t="shared" si="126"/>
        <v>2005-0014</v>
      </c>
      <c r="H843" t="str">
        <f t="shared" si="123"/>
        <v>Развој високог образовања</v>
      </c>
      <c r="I843"/>
    </row>
    <row r="844" spans="1:9" x14ac:dyDescent="0.2">
      <c r="A844" s="202"/>
      <c r="B844" s="202"/>
      <c r="C844" s="201" t="s">
        <v>1452</v>
      </c>
      <c r="D844" s="201" t="s">
        <v>1856</v>
      </c>
      <c r="E844" t="str">
        <f t="shared" si="124"/>
        <v>2005</v>
      </c>
      <c r="F844" t="str">
        <f t="shared" si="122"/>
        <v>0015</v>
      </c>
      <c r="G844" t="str">
        <f t="shared" si="126"/>
        <v>2005-0015</v>
      </c>
      <c r="H844" t="str">
        <f t="shared" si="123"/>
        <v>Подршка реализацији мастер студија на универзитетима</v>
      </c>
      <c r="I844"/>
    </row>
    <row r="845" spans="1:9" x14ac:dyDescent="0.2">
      <c r="A845" s="201" t="s">
        <v>1377</v>
      </c>
      <c r="B845" s="201" t="s">
        <v>663</v>
      </c>
      <c r="C845" s="201" t="s">
        <v>1390</v>
      </c>
      <c r="D845" s="201" t="s">
        <v>898</v>
      </c>
      <c r="E845" t="str">
        <f t="shared" si="124"/>
        <v>2007</v>
      </c>
      <c r="F845" t="str">
        <f t="shared" si="122"/>
        <v>0001</v>
      </c>
      <c r="G845" t="str">
        <f t="shared" ref="G845" si="127">+CONCATENATE(E845,"-",F845)</f>
        <v>2007-0001</v>
      </c>
      <c r="H845" t="str">
        <f t="shared" si="123"/>
        <v>Систем установа ученичког стандарда</v>
      </c>
      <c r="I845"/>
    </row>
    <row r="846" spans="1:9" x14ac:dyDescent="0.2">
      <c r="A846" s="202"/>
      <c r="B846" s="202"/>
      <c r="C846" s="201" t="s">
        <v>1392</v>
      </c>
      <c r="D846" s="201" t="s">
        <v>899</v>
      </c>
      <c r="E846" t="str">
        <f t="shared" si="124"/>
        <v>2007</v>
      </c>
      <c r="F846" t="str">
        <f t="shared" si="122"/>
        <v>0002</v>
      </c>
      <c r="G846" t="str">
        <f t="shared" si="126"/>
        <v>2007-0002</v>
      </c>
      <c r="H846" t="str">
        <f t="shared" si="123"/>
        <v>Модернизација инфраструктуре установа ученичког стандарда</v>
      </c>
      <c r="I846"/>
    </row>
    <row r="847" spans="1:9" x14ac:dyDescent="0.2">
      <c r="A847" s="202"/>
      <c r="B847" s="202"/>
      <c r="C847" s="201" t="s">
        <v>1393</v>
      </c>
      <c r="D847" s="201" t="s">
        <v>900</v>
      </c>
      <c r="E847" t="str">
        <f t="shared" si="124"/>
        <v>2007</v>
      </c>
      <c r="F847" t="str">
        <f t="shared" si="122"/>
        <v>0003</v>
      </c>
      <c r="G847" t="str">
        <f t="shared" si="126"/>
        <v>2007-0003</v>
      </c>
      <c r="H847" t="str">
        <f t="shared" si="123"/>
        <v>Индивидуална помоћ ученицима</v>
      </c>
      <c r="I847"/>
    </row>
    <row r="848" spans="1:9" x14ac:dyDescent="0.2">
      <c r="A848" s="202"/>
      <c r="B848" s="202"/>
      <c r="C848" s="201" t="s">
        <v>1394</v>
      </c>
      <c r="D848" s="201" t="s">
        <v>901</v>
      </c>
      <c r="E848" t="str">
        <f t="shared" si="124"/>
        <v>2007</v>
      </c>
      <c r="F848" t="str">
        <f t="shared" ref="F848:F918" si="128">+IF(C848&gt;0,C848,F847)</f>
        <v>0004</v>
      </c>
      <c r="G848" t="str">
        <f t="shared" si="126"/>
        <v>2007-0004</v>
      </c>
      <c r="H848" t="str">
        <f t="shared" ref="H848:H918" si="129">+D848</f>
        <v>Систем установа студентског стандарда</v>
      </c>
      <c r="I848"/>
    </row>
    <row r="849" spans="1:9" x14ac:dyDescent="0.2">
      <c r="A849" s="202"/>
      <c r="B849" s="202"/>
      <c r="C849" s="201" t="s">
        <v>1399</v>
      </c>
      <c r="D849" s="201" t="s">
        <v>902</v>
      </c>
      <c r="E849" t="str">
        <f t="shared" si="124"/>
        <v>2007</v>
      </c>
      <c r="F849" t="str">
        <f t="shared" si="128"/>
        <v>0005</v>
      </c>
      <c r="G849" t="str">
        <f t="shared" si="126"/>
        <v>2007-0005</v>
      </c>
      <c r="H849" t="str">
        <f t="shared" si="129"/>
        <v>Модернизација инфраструктуре установа студентског стандарда</v>
      </c>
      <c r="I849"/>
    </row>
    <row r="850" spans="1:9" x14ac:dyDescent="0.2">
      <c r="A850" s="202"/>
      <c r="B850" s="202"/>
      <c r="C850" s="201" t="s">
        <v>1400</v>
      </c>
      <c r="D850" s="201" t="s">
        <v>903</v>
      </c>
      <c r="E850" t="str">
        <f t="shared" si="124"/>
        <v>2007</v>
      </c>
      <c r="F850" t="str">
        <f t="shared" si="128"/>
        <v>0006</v>
      </c>
      <c r="G850" t="str">
        <f t="shared" ref="G850" si="130">+CONCATENATE(E850,"-",F850)</f>
        <v>2007-0006</v>
      </c>
      <c r="H850" t="str">
        <f t="shared" si="129"/>
        <v>Индивидуална помоћ студентима</v>
      </c>
      <c r="I850"/>
    </row>
    <row r="851" spans="1:9" x14ac:dyDescent="0.2">
      <c r="A851" s="202"/>
      <c r="B851" s="202"/>
      <c r="C851" s="201" t="s">
        <v>1405</v>
      </c>
      <c r="D851" s="201" t="s">
        <v>904</v>
      </c>
      <c r="E851" t="str">
        <f t="shared" si="124"/>
        <v>2007</v>
      </c>
      <c r="F851" t="str">
        <f t="shared" si="128"/>
        <v>0007</v>
      </c>
      <c r="G851" t="str">
        <f t="shared" si="126"/>
        <v>2007-0007</v>
      </c>
      <c r="H851" t="str">
        <f t="shared" si="129"/>
        <v>Унапређење студентског стваралаштва</v>
      </c>
      <c r="I851"/>
    </row>
    <row r="852" spans="1:9" x14ac:dyDescent="0.2">
      <c r="A852" s="202"/>
      <c r="B852" s="202"/>
      <c r="C852" s="201" t="s">
        <v>1417</v>
      </c>
      <c r="D852" s="201" t="s">
        <v>2006</v>
      </c>
      <c r="E852" t="str">
        <f t="shared" si="124"/>
        <v>2007</v>
      </c>
      <c r="F852" t="str">
        <f t="shared" si="128"/>
        <v>4001</v>
      </c>
      <c r="G852" t="str">
        <f t="shared" si="126"/>
        <v>2007-4001</v>
      </c>
      <c r="H852" t="str">
        <f t="shared" si="129"/>
        <v>Студентско становање у Србији</v>
      </c>
      <c r="I852"/>
    </row>
    <row r="853" spans="1:9" x14ac:dyDescent="0.2">
      <c r="A853" s="201" t="s">
        <v>1378</v>
      </c>
      <c r="B853" s="201" t="s">
        <v>664</v>
      </c>
      <c r="C853" s="201" t="s">
        <v>1390</v>
      </c>
      <c r="D853" s="201" t="s">
        <v>905</v>
      </c>
      <c r="E853" t="str">
        <f t="shared" si="124"/>
        <v>2101</v>
      </c>
      <c r="F853" t="str">
        <f t="shared" si="128"/>
        <v>0001</v>
      </c>
      <c r="G853" t="str">
        <f t="shared" si="126"/>
        <v>2101-0001</v>
      </c>
      <c r="H853" t="str">
        <f t="shared" si="129"/>
        <v>Вршење посланичке функције</v>
      </c>
      <c r="I853"/>
    </row>
    <row r="854" spans="1:9" x14ac:dyDescent="0.2">
      <c r="A854" s="202"/>
      <c r="B854" s="202"/>
      <c r="C854" s="201" t="s">
        <v>1392</v>
      </c>
      <c r="D854" s="201" t="s">
        <v>906</v>
      </c>
      <c r="E854" t="str">
        <f t="shared" si="124"/>
        <v>2101</v>
      </c>
      <c r="F854" t="str">
        <f t="shared" si="128"/>
        <v>0002</v>
      </c>
      <c r="G854" t="str">
        <f t="shared" si="126"/>
        <v>2101-0002</v>
      </c>
      <c r="H854" t="str">
        <f t="shared" si="129"/>
        <v>Подршка раду Републичке изборне комисије </v>
      </c>
      <c r="I854"/>
    </row>
    <row r="855" spans="1:9" x14ac:dyDescent="0.2">
      <c r="A855" s="202"/>
      <c r="B855" s="202"/>
      <c r="C855" s="201" t="s">
        <v>1393</v>
      </c>
      <c r="D855" s="201" t="s">
        <v>907</v>
      </c>
      <c r="E855" t="str">
        <f t="shared" si="124"/>
        <v>2101</v>
      </c>
      <c r="F855" t="str">
        <f t="shared" si="128"/>
        <v>0003</v>
      </c>
      <c r="G855" t="str">
        <f t="shared" si="126"/>
        <v>2101-0003</v>
      </c>
      <c r="H855" t="str">
        <f t="shared" si="129"/>
        <v>Стручна и административно – техничка подршка раду посланика</v>
      </c>
      <c r="I855"/>
    </row>
    <row r="856" spans="1:9" x14ac:dyDescent="0.2">
      <c r="A856" s="202"/>
      <c r="B856" s="202"/>
      <c r="C856" s="201" t="s">
        <v>1394</v>
      </c>
      <c r="D856" s="201" t="s">
        <v>1836</v>
      </c>
      <c r="E856" t="str">
        <f t="shared" si="124"/>
        <v>2101</v>
      </c>
      <c r="F856" t="str">
        <f t="shared" si="128"/>
        <v>0004</v>
      </c>
      <c r="G856" t="str">
        <f t="shared" si="126"/>
        <v>2101-0004</v>
      </c>
      <c r="H856" t="str">
        <f t="shared" si="129"/>
        <v>Обављање стручних и других послова у циљу остваривања функције председника Републике</v>
      </c>
      <c r="I856"/>
    </row>
    <row r="857" spans="1:9" x14ac:dyDescent="0.2">
      <c r="A857" s="202"/>
      <c r="B857" s="202"/>
      <c r="C857" s="201" t="s">
        <v>1399</v>
      </c>
      <c r="D857" s="201" t="s">
        <v>908</v>
      </c>
      <c r="E857" t="str">
        <f t="shared" si="124"/>
        <v>2101</v>
      </c>
      <c r="F857" t="str">
        <f t="shared" si="128"/>
        <v>0005</v>
      </c>
      <c r="G857" t="str">
        <f t="shared" si="126"/>
        <v>2101-0005</v>
      </c>
      <c r="H857" t="str">
        <f t="shared" si="129"/>
        <v>Финансирање редовног рада политичких субјеката</v>
      </c>
      <c r="I857"/>
    </row>
    <row r="858" spans="1:9" x14ac:dyDescent="0.2">
      <c r="A858" s="201" t="s">
        <v>1379</v>
      </c>
      <c r="B858" s="201" t="s">
        <v>665</v>
      </c>
      <c r="C858" s="201" t="s">
        <v>1390</v>
      </c>
      <c r="D858" s="201" t="s">
        <v>1837</v>
      </c>
      <c r="E858" t="str">
        <f t="shared" si="124"/>
        <v>2102</v>
      </c>
      <c r="F858" t="str">
        <f t="shared" si="128"/>
        <v>0001</v>
      </c>
      <c r="G858" t="str">
        <f t="shared" si="126"/>
        <v>2102-0001</v>
      </c>
      <c r="H858" t="str">
        <f t="shared" si="129"/>
        <v>Стручни и оперативни послови Кабинета председника Владе</v>
      </c>
      <c r="I858"/>
    </row>
    <row r="859" spans="1:9" x14ac:dyDescent="0.2">
      <c r="A859" s="202"/>
      <c r="B859" s="202"/>
      <c r="C859" s="201" t="s">
        <v>1429</v>
      </c>
      <c r="D859" s="201" t="s">
        <v>909</v>
      </c>
      <c r="E859" t="str">
        <f t="shared" si="124"/>
        <v>2102</v>
      </c>
      <c r="F859" t="str">
        <f t="shared" si="128"/>
        <v>0008</v>
      </c>
      <c r="G859" t="str">
        <f t="shared" si="126"/>
        <v>2102-0008</v>
      </c>
      <c r="H859" t="str">
        <f t="shared" si="129"/>
        <v>Стручни и оперативни послови Генералног секретаријата Владе</v>
      </c>
      <c r="I859"/>
    </row>
    <row r="860" spans="1:9" x14ac:dyDescent="0.2">
      <c r="A860" s="202"/>
      <c r="B860" s="202"/>
      <c r="C860" s="201" t="s">
        <v>1414</v>
      </c>
      <c r="D860" s="201" t="s">
        <v>910</v>
      </c>
      <c r="E860" t="str">
        <f t="shared" si="124"/>
        <v>2102</v>
      </c>
      <c r="F860" t="str">
        <f t="shared" si="128"/>
        <v>0011</v>
      </c>
      <c r="G860" t="str">
        <f t="shared" si="126"/>
        <v>2102-0011</v>
      </c>
      <c r="H860" t="str">
        <f t="shared" si="129"/>
        <v>Летачка оператива</v>
      </c>
      <c r="I860"/>
    </row>
    <row r="861" spans="1:9" x14ac:dyDescent="0.2">
      <c r="A861" s="202"/>
      <c r="B861" s="202"/>
      <c r="C861" s="201" t="s">
        <v>1420</v>
      </c>
      <c r="D861" s="201" t="s">
        <v>911</v>
      </c>
      <c r="E861" t="str">
        <f t="shared" si="124"/>
        <v>2102</v>
      </c>
      <c r="F861" t="str">
        <f t="shared" si="128"/>
        <v>0012</v>
      </c>
      <c r="G861" t="str">
        <f t="shared" ref="G861:G862" si="131">+CONCATENATE(E861,"-",F861)</f>
        <v>2102-0012</v>
      </c>
      <c r="H861" t="str">
        <f t="shared" si="129"/>
        <v>Техничка оператива</v>
      </c>
      <c r="I861"/>
    </row>
    <row r="862" spans="1:9" x14ac:dyDescent="0.2">
      <c r="A862" s="202"/>
      <c r="B862" s="202"/>
      <c r="C862" s="201" t="s">
        <v>1450</v>
      </c>
      <c r="D862" s="201" t="s">
        <v>912</v>
      </c>
      <c r="E862" t="str">
        <f t="shared" si="124"/>
        <v>2102</v>
      </c>
      <c r="F862" t="str">
        <f t="shared" si="128"/>
        <v>0013</v>
      </c>
      <c r="G862" t="str">
        <f t="shared" si="131"/>
        <v>2102-0013</v>
      </c>
      <c r="H862" t="str">
        <f t="shared" si="129"/>
        <v>Пловидбеност ваздухоплова</v>
      </c>
      <c r="I862"/>
    </row>
    <row r="863" spans="1:9" x14ac:dyDescent="0.2">
      <c r="A863" s="202"/>
      <c r="B863" s="202"/>
      <c r="C863" s="201" t="s">
        <v>1451</v>
      </c>
      <c r="D863" s="201" t="s">
        <v>1581</v>
      </c>
      <c r="E863" t="str">
        <f t="shared" si="124"/>
        <v>2102</v>
      </c>
      <c r="F863" t="str">
        <f t="shared" si="128"/>
        <v>0014</v>
      </c>
      <c r="G863" t="str">
        <f t="shared" si="126"/>
        <v>2102-0014</v>
      </c>
      <c r="H863" t="str">
        <f t="shared" si="129"/>
        <v>Стручни и административни послови у преговарачком процесу са привременим институцијама самоуправе у Приштини</v>
      </c>
      <c r="I863"/>
    </row>
    <row r="864" spans="1:9" x14ac:dyDescent="0.2">
      <c r="A864" s="202"/>
      <c r="B864" s="202"/>
      <c r="C864" s="201" t="s">
        <v>1453</v>
      </c>
      <c r="D864" s="201" t="s">
        <v>1582</v>
      </c>
      <c r="E864" t="str">
        <f t="shared" si="124"/>
        <v>2102</v>
      </c>
      <c r="F864" t="str">
        <f t="shared" si="128"/>
        <v>0016</v>
      </c>
      <c r="G864" t="str">
        <f t="shared" si="126"/>
        <v>2102-0016</v>
      </c>
      <c r="H864" t="str">
        <f t="shared" si="129"/>
        <v>Медијско праћење рада Владе</v>
      </c>
      <c r="I864"/>
    </row>
    <row r="865" spans="1:9" x14ac:dyDescent="0.2">
      <c r="A865" s="202"/>
      <c r="B865" s="202"/>
      <c r="C865" s="201" t="s">
        <v>1457</v>
      </c>
      <c r="D865" s="201" t="s">
        <v>1774</v>
      </c>
      <c r="E865" t="str">
        <f t="shared" si="124"/>
        <v>2102</v>
      </c>
      <c r="F865" t="str">
        <f t="shared" si="128"/>
        <v>0020</v>
      </c>
      <c r="G865" t="str">
        <f t="shared" si="126"/>
        <v>2102-0020</v>
      </c>
      <c r="H865" t="str">
        <f t="shared" si="129"/>
        <v>Стручна и административна подршка спровођењу политика националног савета за координацију сарадње са Руском Федерацијом и Народном Републиком Кином</v>
      </c>
      <c r="I865"/>
    </row>
    <row r="866" spans="1:9" x14ac:dyDescent="0.2">
      <c r="A866" s="202"/>
      <c r="B866" s="202"/>
      <c r="C866" s="201" t="s">
        <v>1462</v>
      </c>
      <c r="D866" s="201" t="s">
        <v>1950</v>
      </c>
      <c r="E866" t="str">
        <f t="shared" si="124"/>
        <v>2102</v>
      </c>
      <c r="F866" t="str">
        <f t="shared" si="128"/>
        <v>0025</v>
      </c>
      <c r="G866" t="str">
        <f t="shared" si="126"/>
        <v>2102-0025</v>
      </c>
      <c r="H866" t="str">
        <f t="shared" si="129"/>
        <v>Стручни и оперативни послови Кабинета потпредседника Владе и министра одбране</v>
      </c>
      <c r="I866"/>
    </row>
    <row r="867" spans="1:9" x14ac:dyDescent="0.2">
      <c r="A867" s="202"/>
      <c r="B867" s="202"/>
      <c r="C867" s="201" t="s">
        <v>1463</v>
      </c>
      <c r="D867" s="201" t="s">
        <v>1951</v>
      </c>
      <c r="E867" t="str">
        <f t="shared" si="124"/>
        <v>2102</v>
      </c>
      <c r="F867" t="str">
        <f t="shared" si="128"/>
        <v>0026</v>
      </c>
      <c r="G867" t="str">
        <f t="shared" si="126"/>
        <v>2102-0026</v>
      </c>
      <c r="H867" t="str">
        <f t="shared" si="129"/>
        <v>Стручни и оперативни послови Кабинета потпредседнице Владе и министра културе и информисања</v>
      </c>
      <c r="I867"/>
    </row>
    <row r="868" spans="1:9" x14ac:dyDescent="0.2">
      <c r="A868" s="202"/>
      <c r="B868" s="202"/>
      <c r="C868" s="201" t="s">
        <v>1464</v>
      </c>
      <c r="D868" s="201" t="s">
        <v>1959</v>
      </c>
      <c r="E868" t="str">
        <f t="shared" ref="E868:E938" si="132">+IF(A868&gt;0,A868,E867)</f>
        <v>2102</v>
      </c>
      <c r="F868" t="str">
        <f t="shared" si="128"/>
        <v>0027</v>
      </c>
      <c r="G868" t="str">
        <f t="shared" si="126"/>
        <v>2102-0027</v>
      </c>
      <c r="H868" t="str">
        <f t="shared" si="129"/>
        <v>Стручни и оперативни послови Кабинета министра без портфеља задуженог за унапређење развоја недовољно развијених општина на територији Републике Србије</v>
      </c>
      <c r="I868"/>
    </row>
    <row r="869" spans="1:9" x14ac:dyDescent="0.2">
      <c r="A869" s="202"/>
      <c r="B869" s="202"/>
      <c r="C869" s="201" t="s">
        <v>1465</v>
      </c>
      <c r="D869" s="201" t="s">
        <v>2236</v>
      </c>
      <c r="E869" t="str">
        <f t="shared" si="132"/>
        <v>2102</v>
      </c>
      <c r="F869" t="str">
        <f t="shared" si="128"/>
        <v>0028</v>
      </c>
      <c r="G869" t="str">
        <f t="shared" si="126"/>
        <v>2102-0028</v>
      </c>
      <c r="H869" t="str">
        <f t="shared" si="129"/>
        <v>Стручни и оперативни послови Кабинета потпредседника Владе и министра финансија</v>
      </c>
      <c r="I869"/>
    </row>
    <row r="870" spans="1:9" x14ac:dyDescent="0.2">
      <c r="A870" s="202"/>
      <c r="B870" s="202"/>
      <c r="C870" s="201" t="s">
        <v>1466</v>
      </c>
      <c r="D870" s="201" t="s">
        <v>2237</v>
      </c>
      <c r="E870" t="str">
        <f t="shared" si="132"/>
        <v>2102</v>
      </c>
      <c r="F870" t="str">
        <f t="shared" si="128"/>
        <v>0029</v>
      </c>
      <c r="G870" t="str">
        <f t="shared" si="126"/>
        <v>2102-0029</v>
      </c>
      <c r="H870" t="str">
        <f t="shared" si="129"/>
        <v>Стручни и оперативни послови Кабинета првог потпредседника Владе и министра спољних послова</v>
      </c>
      <c r="I870"/>
    </row>
    <row r="871" spans="1:9" x14ac:dyDescent="0.2">
      <c r="A871" s="202"/>
      <c r="B871" s="202"/>
      <c r="C871" s="201" t="s">
        <v>1467</v>
      </c>
      <c r="D871" s="201" t="s">
        <v>2248</v>
      </c>
      <c r="E871" t="str">
        <f t="shared" ref="E871:E877" si="133">+IF(A871&gt;0,A871,E870)</f>
        <v>2102</v>
      </c>
      <c r="F871" t="str">
        <f t="shared" ref="F871:F877" si="134">+IF(C871&gt;0,C871,F870)</f>
        <v>0030</v>
      </c>
      <c r="G871" t="str">
        <f t="shared" ref="G871:G877" si="135">+CONCATENATE(E871,"-",F871)</f>
        <v>2102-0030</v>
      </c>
      <c r="H871" t="str">
        <f t="shared" ref="H871:H877" si="136">+D871</f>
        <v>Стручни и оперативни послови Канцеларије за дуално образовање и национални оквир квалификација</v>
      </c>
      <c r="I871"/>
    </row>
    <row r="872" spans="1:9" x14ac:dyDescent="0.2">
      <c r="A872" s="202"/>
      <c r="B872" s="202"/>
      <c r="C872" s="201" t="s">
        <v>1468</v>
      </c>
      <c r="D872" s="201" t="s">
        <v>2249</v>
      </c>
      <c r="E872" t="str">
        <f t="shared" si="133"/>
        <v>2102</v>
      </c>
      <c r="F872" t="str">
        <f t="shared" si="134"/>
        <v>0031</v>
      </c>
      <c r="G872" t="str">
        <f t="shared" si="135"/>
        <v>2102-0031</v>
      </c>
      <c r="H872" t="str">
        <f t="shared" si="136"/>
        <v>Унапређење квалитета образовања и васпитања</v>
      </c>
      <c r="I872"/>
    </row>
    <row r="873" spans="1:9" x14ac:dyDescent="0.2">
      <c r="A873" s="202"/>
      <c r="B873" s="202"/>
      <c r="C873" s="201" t="s">
        <v>1469</v>
      </c>
      <c r="D873" s="201" t="s">
        <v>1927</v>
      </c>
      <c r="E873" t="str">
        <f t="shared" si="133"/>
        <v>2102</v>
      </c>
      <c r="F873" t="str">
        <f t="shared" si="134"/>
        <v>0032</v>
      </c>
      <c r="G873" t="str">
        <f t="shared" si="135"/>
        <v>2102-0032</v>
      </c>
      <c r="H873" t="str">
        <f t="shared" si="136"/>
        <v>Подршка раду Агенције за квалификације</v>
      </c>
      <c r="I873"/>
    </row>
    <row r="874" spans="1:9" x14ac:dyDescent="0.2">
      <c r="A874" s="202"/>
      <c r="B874" s="202"/>
      <c r="C874" s="201" t="s">
        <v>1470</v>
      </c>
      <c r="D874" s="201" t="s">
        <v>1835</v>
      </c>
      <c r="E874" t="str">
        <f t="shared" si="133"/>
        <v>2102</v>
      </c>
      <c r="F874" t="str">
        <f t="shared" si="134"/>
        <v>0033</v>
      </c>
      <c r="G874" t="str">
        <f t="shared" si="135"/>
        <v>2102-0033</v>
      </c>
      <c r="H874" t="str">
        <f t="shared" si="136"/>
        <v>Промоција дуалног образовања</v>
      </c>
      <c r="I874"/>
    </row>
    <row r="875" spans="1:9" x14ac:dyDescent="0.2">
      <c r="A875" s="202"/>
      <c r="B875" s="202"/>
      <c r="C875" s="201" t="s">
        <v>1471</v>
      </c>
      <c r="D875" s="201" t="s">
        <v>2250</v>
      </c>
      <c r="E875" t="str">
        <f t="shared" si="133"/>
        <v>2102</v>
      </c>
      <c r="F875" t="str">
        <f t="shared" si="134"/>
        <v>0034</v>
      </c>
      <c r="G875" t="str">
        <f t="shared" si="135"/>
        <v>2102-0034</v>
      </c>
      <c r="H875" t="str">
        <f t="shared" si="136"/>
        <v>Подршка раду Ваздухопловно - образовног центра „Ваздухопловна академијаˮ</v>
      </c>
      <c r="I875"/>
    </row>
    <row r="876" spans="1:9" x14ac:dyDescent="0.2">
      <c r="A876" s="202"/>
      <c r="B876" s="202"/>
      <c r="C876" s="201" t="s">
        <v>1472</v>
      </c>
      <c r="D876" s="201" t="s">
        <v>2251</v>
      </c>
      <c r="E876" t="str">
        <f t="shared" si="133"/>
        <v>2102</v>
      </c>
      <c r="F876" t="str">
        <f t="shared" si="134"/>
        <v>0035</v>
      </c>
      <c r="G876" t="str">
        <f t="shared" si="135"/>
        <v>2102-0035</v>
      </c>
      <c r="H876" t="str">
        <f t="shared" si="136"/>
        <v>Стручни и оперативни послови Кабинета министра без портфеља задуженог за координацију активности у области равномерног регионалног развоја</v>
      </c>
      <c r="I876"/>
    </row>
    <row r="877" spans="1:9" x14ac:dyDescent="0.2">
      <c r="A877" s="202"/>
      <c r="B877" s="202"/>
      <c r="C877" s="201" t="s">
        <v>1473</v>
      </c>
      <c r="D877" s="201" t="s">
        <v>2252</v>
      </c>
      <c r="E877" t="str">
        <f t="shared" si="133"/>
        <v>2102</v>
      </c>
      <c r="F877" t="str">
        <f t="shared" si="134"/>
        <v>0036</v>
      </c>
      <c r="G877" t="str">
        <f t="shared" si="135"/>
        <v>2102-0036</v>
      </c>
      <c r="H877" t="str">
        <f t="shared" si="136"/>
        <v>Стручни и оперативни послови Кабинета министра без портфеља задуженог за координацију активности и мера у области односа Републике Србије са дијаспором</v>
      </c>
      <c r="I877"/>
    </row>
    <row r="878" spans="1:9" x14ac:dyDescent="0.2">
      <c r="A878" s="202"/>
      <c r="B878" s="202"/>
      <c r="C878" s="201" t="s">
        <v>1417</v>
      </c>
      <c r="D878" s="201" t="s">
        <v>913</v>
      </c>
      <c r="E878" t="str">
        <f>+IF(A878&gt;0,A878,E870)</f>
        <v>2102</v>
      </c>
      <c r="F878" t="str">
        <f>+IF(C878&gt;0,C878,F870)</f>
        <v>4001</v>
      </c>
      <c r="G878" t="str">
        <f t="shared" si="126"/>
        <v>2102-4001</v>
      </c>
      <c r="H878" t="str">
        <f t="shared" si="129"/>
        <v>Изградња хангара и пратећих објеката</v>
      </c>
      <c r="I878"/>
    </row>
    <row r="879" spans="1:9" x14ac:dyDescent="0.2">
      <c r="A879" s="202"/>
      <c r="B879" s="202"/>
      <c r="C879" s="201" t="s">
        <v>1395</v>
      </c>
      <c r="D879" s="201" t="s">
        <v>1176</v>
      </c>
      <c r="E879" t="str">
        <f t="shared" si="132"/>
        <v>2102</v>
      </c>
      <c r="F879" t="str">
        <f t="shared" si="128"/>
        <v>4002</v>
      </c>
      <c r="G879" t="str">
        <f t="shared" si="126"/>
        <v>2102-4002</v>
      </c>
      <c r="H879" t="str">
        <f t="shared" si="129"/>
        <v>Контрибуција Републике Србије према УНДП Србија</v>
      </c>
      <c r="I879"/>
    </row>
    <row r="880" spans="1:9" x14ac:dyDescent="0.2">
      <c r="A880" s="202"/>
      <c r="B880" s="202"/>
      <c r="C880" s="201" t="s">
        <v>1781</v>
      </c>
      <c r="D880" s="201" t="s">
        <v>2238</v>
      </c>
      <c r="E880" t="str">
        <f t="shared" si="132"/>
        <v>2102</v>
      </c>
      <c r="F880" t="str">
        <f t="shared" si="128"/>
        <v>4019</v>
      </c>
      <c r="G880" t="str">
        <f t="shared" si="126"/>
        <v>2102-4019</v>
      </c>
      <c r="H880" t="str">
        <f t="shared" si="129"/>
        <v>Организација догађаја од значаја за Републику Србију</v>
      </c>
      <c r="I880"/>
    </row>
    <row r="881" spans="1:9" x14ac:dyDescent="0.2">
      <c r="A881" s="202"/>
      <c r="B881" s="202"/>
      <c r="C881" s="201" t="s">
        <v>1903</v>
      </c>
      <c r="D881" s="201" t="s">
        <v>2007</v>
      </c>
      <c r="E881" t="str">
        <f t="shared" si="132"/>
        <v>2102</v>
      </c>
      <c r="F881" t="str">
        <f t="shared" si="128"/>
        <v>4021</v>
      </c>
      <c r="G881" t="str">
        <f t="shared" si="126"/>
        <v>2102-4021</v>
      </c>
      <c r="H881" t="str">
        <f t="shared" si="129"/>
        <v>Подршка спровођењу мера равномерног регионалног развоја</v>
      </c>
      <c r="I881"/>
    </row>
    <row r="882" spans="1:9" x14ac:dyDescent="0.2">
      <c r="A882" s="202"/>
      <c r="B882" s="202"/>
      <c r="C882" s="201" t="s">
        <v>2002</v>
      </c>
      <c r="D882" s="201" t="s">
        <v>2239</v>
      </c>
      <c r="E882" t="str">
        <f t="shared" si="132"/>
        <v>2102</v>
      </c>
      <c r="F882" t="str">
        <f t="shared" si="128"/>
        <v>4022</v>
      </c>
      <c r="G882" t="str">
        <f t="shared" si="126"/>
        <v>2102-4022</v>
      </c>
      <c r="H882" t="str">
        <f t="shared" si="129"/>
        <v>Израда мапе пута за достизање одрживог развоја неразвијених (девастираних) општина</v>
      </c>
      <c r="I882"/>
    </row>
    <row r="883" spans="1:9" x14ac:dyDescent="0.2">
      <c r="A883" s="201" t="s">
        <v>1380</v>
      </c>
      <c r="B883" s="201" t="s">
        <v>666</v>
      </c>
      <c r="C883" s="201" t="s">
        <v>1390</v>
      </c>
      <c r="D883" s="201" t="s">
        <v>1583</v>
      </c>
      <c r="E883" t="str">
        <f t="shared" si="132"/>
        <v>2201</v>
      </c>
      <c r="F883" t="str">
        <f t="shared" si="128"/>
        <v>0001</v>
      </c>
      <c r="G883" t="str">
        <f t="shared" si="126"/>
        <v>2201-0001</v>
      </c>
      <c r="H883" t="str">
        <f t="shared" si="129"/>
        <v>Сервисирање домаћег јавног дуга</v>
      </c>
      <c r="I883"/>
    </row>
    <row r="884" spans="1:9" x14ac:dyDescent="0.2">
      <c r="A884" s="202"/>
      <c r="B884" s="202"/>
      <c r="C884" s="201" t="s">
        <v>1392</v>
      </c>
      <c r="D884" s="201" t="s">
        <v>914</v>
      </c>
      <c r="E884" t="str">
        <f t="shared" si="132"/>
        <v>2201</v>
      </c>
      <c r="F884" t="str">
        <f t="shared" si="128"/>
        <v>0002</v>
      </c>
      <c r="G884" t="str">
        <f t="shared" si="126"/>
        <v>2201-0002</v>
      </c>
      <c r="H884" t="str">
        <f t="shared" si="129"/>
        <v>Сервисирање спољног јавног дуга</v>
      </c>
      <c r="I884"/>
    </row>
    <row r="885" spans="1:9" x14ac:dyDescent="0.2">
      <c r="A885" s="202"/>
      <c r="B885" s="202"/>
      <c r="C885" s="201" t="s">
        <v>1393</v>
      </c>
      <c r="D885" s="201" t="s">
        <v>915</v>
      </c>
      <c r="E885" t="str">
        <f t="shared" si="132"/>
        <v>2201</v>
      </c>
      <c r="F885" t="str">
        <f t="shared" si="128"/>
        <v>0003</v>
      </c>
      <c r="G885" t="str">
        <f t="shared" si="126"/>
        <v>2201-0003</v>
      </c>
      <c r="H885" t="str">
        <f t="shared" si="129"/>
        <v>Плаћање по гаранцијама</v>
      </c>
      <c r="I885"/>
    </row>
    <row r="886" spans="1:9" x14ac:dyDescent="0.2">
      <c r="A886" s="202"/>
      <c r="B886" s="202"/>
      <c r="C886" s="201" t="s">
        <v>1394</v>
      </c>
      <c r="D886" s="201" t="s">
        <v>916</v>
      </c>
      <c r="E886" t="str">
        <f t="shared" si="132"/>
        <v>2201</v>
      </c>
      <c r="F886" t="str">
        <f t="shared" si="128"/>
        <v>0004</v>
      </c>
      <c r="G886" t="str">
        <f t="shared" si="126"/>
        <v>2201-0004</v>
      </c>
      <c r="H886" t="str">
        <f t="shared" si="129"/>
        <v>Задуживање емитовањем државних хартија од вредности</v>
      </c>
      <c r="I886"/>
    </row>
    <row r="887" spans="1:9" x14ac:dyDescent="0.2">
      <c r="A887" s="202"/>
      <c r="B887" s="202"/>
      <c r="C887" s="201" t="s">
        <v>1399</v>
      </c>
      <c r="D887" s="201" t="s">
        <v>686</v>
      </c>
      <c r="E887" t="str">
        <f t="shared" si="132"/>
        <v>2201</v>
      </c>
      <c r="F887" t="str">
        <f t="shared" si="128"/>
        <v>0005</v>
      </c>
      <c r="G887" t="str">
        <f t="shared" si="126"/>
        <v>2201-0005</v>
      </c>
      <c r="H887" t="str">
        <f t="shared" si="129"/>
        <v>Администрација и управљање</v>
      </c>
      <c r="I887"/>
    </row>
    <row r="888" spans="1:9" x14ac:dyDescent="0.2">
      <c r="A888" s="201" t="s">
        <v>1381</v>
      </c>
      <c r="B888" s="201" t="s">
        <v>667</v>
      </c>
      <c r="C888" s="201" t="s">
        <v>1390</v>
      </c>
      <c r="D888" s="201" t="s">
        <v>1584</v>
      </c>
      <c r="E888" t="str">
        <f t="shared" si="132"/>
        <v>2301</v>
      </c>
      <c r="F888" t="str">
        <f t="shared" si="128"/>
        <v>0001</v>
      </c>
      <c r="G888" t="str">
        <f t="shared" si="126"/>
        <v>2301-0001</v>
      </c>
      <c r="H888" t="str">
        <f t="shared" si="129"/>
        <v>Ревизија система спровођења програма претприступне помоћи ЕУ</v>
      </c>
      <c r="I888"/>
    </row>
    <row r="889" spans="1:9" x14ac:dyDescent="0.2">
      <c r="A889" s="202"/>
      <c r="B889" s="202"/>
      <c r="C889" s="201" t="s">
        <v>1394</v>
      </c>
      <c r="D889" s="201" t="s">
        <v>918</v>
      </c>
      <c r="E889" t="str">
        <f t="shared" si="132"/>
        <v>2301</v>
      </c>
      <c r="F889" t="str">
        <f t="shared" si="128"/>
        <v>0004</v>
      </c>
      <c r="G889" t="str">
        <f t="shared" si="126"/>
        <v>2301-0004</v>
      </c>
      <c r="H889" t="str">
        <f t="shared" si="129"/>
        <v>Административна подршка управљању финансијским и фискалним системом</v>
      </c>
      <c r="I889"/>
    </row>
    <row r="890" spans="1:9" x14ac:dyDescent="0.2">
      <c r="A890" s="202"/>
      <c r="B890" s="202"/>
      <c r="C890" s="201" t="s">
        <v>1429</v>
      </c>
      <c r="D890" s="201" t="s">
        <v>919</v>
      </c>
      <c r="E890" t="str">
        <f t="shared" si="132"/>
        <v>2301</v>
      </c>
      <c r="F890" t="str">
        <f t="shared" si="128"/>
        <v>0008</v>
      </c>
      <c r="G890" t="str">
        <f t="shared" si="126"/>
        <v>2301-0008</v>
      </c>
      <c r="H890" t="str">
        <f t="shared" si="129"/>
        <v>Трезорско пословање</v>
      </c>
      <c r="I890"/>
    </row>
    <row r="891" spans="1:9" x14ac:dyDescent="0.2">
      <c r="A891" s="202"/>
      <c r="B891" s="202"/>
      <c r="C891" s="201" t="s">
        <v>1411</v>
      </c>
      <c r="D891" s="201" t="s">
        <v>920</v>
      </c>
      <c r="E891" t="str">
        <f t="shared" si="132"/>
        <v>2301</v>
      </c>
      <c r="F891" t="str">
        <f t="shared" si="128"/>
        <v>0009</v>
      </c>
      <c r="G891" t="str">
        <f t="shared" ref="G891" si="137">+CONCATENATE(E891,"-",F891)</f>
        <v>2301-0009</v>
      </c>
      <c r="H891" t="str">
        <f t="shared" si="129"/>
        <v>Информациона подршка трезорском пословању</v>
      </c>
      <c r="I891"/>
    </row>
    <row r="892" spans="1:9" x14ac:dyDescent="0.2">
      <c r="A892" s="202"/>
      <c r="B892" s="202"/>
      <c r="C892" s="201" t="s">
        <v>1412</v>
      </c>
      <c r="D892" s="201" t="s">
        <v>921</v>
      </c>
      <c r="E892" t="str">
        <f t="shared" si="132"/>
        <v>2301</v>
      </c>
      <c r="F892" t="str">
        <f t="shared" si="128"/>
        <v>0010</v>
      </c>
      <c r="G892" t="str">
        <f t="shared" si="126"/>
        <v>2301-0010</v>
      </c>
      <c r="H892" t="str">
        <f t="shared" si="129"/>
        <v>Регулација производње и промета дувана и дуванских производа</v>
      </c>
      <c r="I892"/>
    </row>
    <row r="893" spans="1:9" x14ac:dyDescent="0.2">
      <c r="A893" s="202"/>
      <c r="B893" s="202"/>
      <c r="C893" s="201" t="s">
        <v>1414</v>
      </c>
      <c r="D893" s="201" t="s">
        <v>922</v>
      </c>
      <c r="E893" t="str">
        <f t="shared" si="132"/>
        <v>2301</v>
      </c>
      <c r="F893" t="str">
        <f t="shared" si="128"/>
        <v>0011</v>
      </c>
      <c r="G893" t="str">
        <f t="shared" si="126"/>
        <v>2301-0011</v>
      </c>
      <c r="H893" t="str">
        <f t="shared" si="129"/>
        <v>Спречавање и откривање прања новца и финансирање тероризма</v>
      </c>
      <c r="I893"/>
    </row>
    <row r="894" spans="1:9" x14ac:dyDescent="0.2">
      <c r="A894" s="202"/>
      <c r="B894" s="202"/>
      <c r="C894" s="201" t="s">
        <v>1420</v>
      </c>
      <c r="D894" s="201" t="s">
        <v>1121</v>
      </c>
      <c r="E894" t="str">
        <f t="shared" si="132"/>
        <v>2301</v>
      </c>
      <c r="F894" t="str">
        <f t="shared" si="128"/>
        <v>0012</v>
      </c>
      <c r="G894" t="str">
        <f t="shared" si="126"/>
        <v>2301-0012</v>
      </c>
      <c r="H894" t="str">
        <f t="shared" si="129"/>
        <v>Макроекономске и фискалне анализе и пројекције</v>
      </c>
      <c r="I894"/>
    </row>
    <row r="895" spans="1:9" x14ac:dyDescent="0.2">
      <c r="A895" s="202"/>
      <c r="B895" s="202"/>
      <c r="C895" s="201" t="s">
        <v>1450</v>
      </c>
      <c r="D895" s="201" t="s">
        <v>1122</v>
      </c>
      <c r="E895" t="str">
        <f t="shared" si="132"/>
        <v>2301</v>
      </c>
      <c r="F895" t="str">
        <f t="shared" si="128"/>
        <v>0013</v>
      </c>
      <c r="G895" t="str">
        <f t="shared" si="126"/>
        <v>2301-0013</v>
      </c>
      <c r="H895" t="str">
        <f t="shared" si="129"/>
        <v>Припрема и анализа буџета</v>
      </c>
      <c r="I895"/>
    </row>
    <row r="896" spans="1:9" x14ac:dyDescent="0.2">
      <c r="A896" s="202"/>
      <c r="B896" s="202"/>
      <c r="C896" s="201" t="s">
        <v>1451</v>
      </c>
      <c r="D896" s="201" t="s">
        <v>1585</v>
      </c>
      <c r="E896" t="str">
        <f t="shared" si="132"/>
        <v>2301</v>
      </c>
      <c r="F896" t="str">
        <f t="shared" si="128"/>
        <v>0014</v>
      </c>
      <c r="G896" t="str">
        <f t="shared" ref="G896" si="138">+CONCATENATE(E896,"-",F896)</f>
        <v>2301-0014</v>
      </c>
      <c r="H896" t="str">
        <f t="shared" si="129"/>
        <v>Управљање средствима ЕУ и процес европских интеграција из надлежности Mинистарства финансија</v>
      </c>
      <c r="I896"/>
    </row>
    <row r="897" spans="1:9" x14ac:dyDescent="0.2">
      <c r="A897" s="202"/>
      <c r="B897" s="202"/>
      <c r="C897" s="201" t="s">
        <v>1452</v>
      </c>
      <c r="D897" s="201" t="s">
        <v>2167</v>
      </c>
      <c r="E897" t="str">
        <f t="shared" si="132"/>
        <v>2301</v>
      </c>
      <c r="F897" t="str">
        <f t="shared" si="128"/>
        <v>0015</v>
      </c>
      <c r="G897" t="str">
        <f t="shared" si="126"/>
        <v>2301-0015</v>
      </c>
      <c r="H897" t="str">
        <f t="shared" si="129"/>
        <v xml:space="preserve">Спровођење другостепеног пореског и царинског поступка				</v>
      </c>
      <c r="I897"/>
    </row>
    <row r="898" spans="1:9" x14ac:dyDescent="0.2">
      <c r="A898" s="202"/>
      <c r="B898" s="202"/>
      <c r="C898" s="201" t="s">
        <v>1453</v>
      </c>
      <c r="D898" s="201" t="s">
        <v>1844</v>
      </c>
      <c r="E898" t="str">
        <f t="shared" si="132"/>
        <v>2301</v>
      </c>
      <c r="F898" t="str">
        <f t="shared" si="128"/>
        <v>0016</v>
      </c>
      <c r="G898" t="str">
        <f t="shared" si="126"/>
        <v>2301-0016</v>
      </c>
      <c r="H898" t="str">
        <f t="shared" si="129"/>
        <v>Обављање послова из области игара на срећу</v>
      </c>
      <c r="I898"/>
    </row>
    <row r="899" spans="1:9" x14ac:dyDescent="0.2">
      <c r="A899" s="202"/>
      <c r="B899" s="202"/>
      <c r="C899" s="201" t="s">
        <v>1454</v>
      </c>
      <c r="D899" s="201" t="s">
        <v>1942</v>
      </c>
      <c r="E899" t="str">
        <f t="shared" si="132"/>
        <v>2301</v>
      </c>
      <c r="F899" t="str">
        <f t="shared" si="128"/>
        <v>0017</v>
      </c>
      <c r="G899" t="str">
        <f t="shared" si="126"/>
        <v>2301-0017</v>
      </c>
      <c r="H899" t="str">
        <f t="shared" si="129"/>
        <v>Контрола државне помоћи</v>
      </c>
      <c r="I899"/>
    </row>
    <row r="900" spans="1:9" x14ac:dyDescent="0.2">
      <c r="A900" s="202"/>
      <c r="B900" s="202"/>
      <c r="C900" s="201" t="s">
        <v>1395</v>
      </c>
      <c r="D900" s="201" t="s">
        <v>923</v>
      </c>
      <c r="E900" t="str">
        <f t="shared" si="132"/>
        <v>2301</v>
      </c>
      <c r="F900" t="str">
        <f t="shared" si="128"/>
        <v>4002</v>
      </c>
      <c r="G900" t="str">
        <f t="shared" si="126"/>
        <v>2301-4002</v>
      </c>
      <c r="H900" t="str">
        <f t="shared" si="129"/>
        <v>Инвестиционо улагање у зграде и објекте у саставу Управе за трезор</v>
      </c>
      <c r="I900"/>
    </row>
    <row r="901" spans="1:9" x14ac:dyDescent="0.2">
      <c r="A901" s="202"/>
      <c r="B901" s="202"/>
      <c r="C901" s="201" t="s">
        <v>1396</v>
      </c>
      <c r="D901" s="201" t="s">
        <v>1775</v>
      </c>
      <c r="E901" t="str">
        <f t="shared" si="132"/>
        <v>2301</v>
      </c>
      <c r="F901" t="str">
        <f t="shared" si="128"/>
        <v>4003</v>
      </c>
      <c r="G901" t="str">
        <f t="shared" si="126"/>
        <v>2301-4003</v>
      </c>
      <c r="H901" t="str">
        <f t="shared" si="129"/>
        <v>Унапређење и одржавање Система за припрему буџета - БИС</v>
      </c>
      <c r="I901"/>
    </row>
    <row r="902" spans="1:9" x14ac:dyDescent="0.2">
      <c r="A902" s="202"/>
      <c r="B902" s="202"/>
      <c r="C902" s="201" t="s">
        <v>1406</v>
      </c>
      <c r="D902" s="201" t="s">
        <v>1586</v>
      </c>
      <c r="E902" t="str">
        <f t="shared" si="132"/>
        <v>2301</v>
      </c>
      <c r="F902" t="str">
        <f t="shared" si="128"/>
        <v>4004</v>
      </c>
      <c r="G902" t="str">
        <f t="shared" si="126"/>
        <v>2301-4004</v>
      </c>
      <c r="H902" t="str">
        <f t="shared" si="129"/>
        <v>ИПА програм прекограничне сарадње Мађарска- Србија</v>
      </c>
      <c r="I902"/>
    </row>
    <row r="903" spans="1:9" x14ac:dyDescent="0.2">
      <c r="A903" s="202"/>
      <c r="B903" s="202"/>
      <c r="C903" s="201" t="s">
        <v>1422</v>
      </c>
      <c r="D903" s="201" t="s">
        <v>1784</v>
      </c>
      <c r="E903" t="str">
        <f t="shared" si="132"/>
        <v>2301</v>
      </c>
      <c r="F903" t="str">
        <f t="shared" si="128"/>
        <v>4006</v>
      </c>
      <c r="G903" t="str">
        <f t="shared" si="126"/>
        <v>2301-4006</v>
      </c>
      <c r="H903" t="str">
        <f t="shared" si="129"/>
        <v>Пружање подршке финансијским институцијама у државном власништву</v>
      </c>
      <c r="I903"/>
    </row>
    <row r="904" spans="1:9" x14ac:dyDescent="0.2">
      <c r="A904" s="202"/>
      <c r="B904" s="202"/>
      <c r="C904" s="201" t="s">
        <v>1424</v>
      </c>
      <c r="D904" s="201" t="s">
        <v>2032</v>
      </c>
      <c r="E904" t="str">
        <f t="shared" si="132"/>
        <v>2301</v>
      </c>
      <c r="F904" t="str">
        <f t="shared" si="128"/>
        <v>4008</v>
      </c>
      <c r="G904" t="str">
        <f t="shared" si="126"/>
        <v>2301-4008</v>
      </c>
      <c r="H904" t="str">
        <f t="shared" si="129"/>
        <v>Платформа за надзор реализације уговора о јавним набавкама</v>
      </c>
      <c r="I904"/>
    </row>
    <row r="905" spans="1:9" x14ac:dyDescent="0.2">
      <c r="A905" s="202"/>
      <c r="B905" s="202"/>
      <c r="C905" s="201" t="s">
        <v>1425</v>
      </c>
      <c r="D905" s="201" t="s">
        <v>2033</v>
      </c>
      <c r="E905" t="str">
        <f t="shared" si="132"/>
        <v>2301</v>
      </c>
      <c r="F905" t="str">
        <f t="shared" si="128"/>
        <v>4009</v>
      </c>
      <c r="G905" t="str">
        <f t="shared" si="126"/>
        <v>2301-4009</v>
      </c>
      <c r="H905" t="str">
        <f t="shared" si="129"/>
        <v>Апликативни систем за централизовани мониторинг ИТ система дата центра</v>
      </c>
      <c r="I905"/>
    </row>
    <row r="906" spans="1:9" x14ac:dyDescent="0.2">
      <c r="A906" s="202"/>
      <c r="B906" s="202"/>
      <c r="C906" s="201" t="s">
        <v>1442</v>
      </c>
      <c r="D906" s="201" t="s">
        <v>2178</v>
      </c>
      <c r="E906" t="str">
        <f t="shared" si="132"/>
        <v>2301</v>
      </c>
      <c r="F906" t="str">
        <f t="shared" si="128"/>
        <v>4012</v>
      </c>
      <c r="G906" t="str">
        <f t="shared" si="126"/>
        <v>2301-4012</v>
      </c>
      <c r="H906" t="str">
        <f t="shared" si="129"/>
        <v>Заштита система од сајбер напада</v>
      </c>
      <c r="I906"/>
    </row>
    <row r="907" spans="1:9" x14ac:dyDescent="0.2">
      <c r="A907" s="202"/>
      <c r="B907" s="202"/>
      <c r="C907" s="201" t="s">
        <v>1408</v>
      </c>
      <c r="D907" s="201" t="s">
        <v>924</v>
      </c>
      <c r="E907" t="str">
        <f t="shared" si="132"/>
        <v>2301</v>
      </c>
      <c r="F907" t="str">
        <f t="shared" si="128"/>
        <v>5002</v>
      </c>
      <c r="G907" t="str">
        <f t="shared" si="126"/>
        <v>2301-5002</v>
      </c>
      <c r="H907" t="str">
        <f t="shared" si="129"/>
        <v>Проширење и технолошко унапређење капацитета у циљу ефикаснијег пословања</v>
      </c>
      <c r="I907"/>
    </row>
    <row r="908" spans="1:9" x14ac:dyDescent="0.2">
      <c r="A908" s="202"/>
      <c r="B908" s="202"/>
      <c r="C908" s="201" t="s">
        <v>1477</v>
      </c>
      <c r="D908" s="201" t="s">
        <v>925</v>
      </c>
      <c r="E908" t="str">
        <f t="shared" si="132"/>
        <v>2301</v>
      </c>
      <c r="F908" t="str">
        <f t="shared" si="128"/>
        <v>5005</v>
      </c>
      <c r="G908" t="str">
        <f t="shared" si="126"/>
        <v>2301-5005</v>
      </c>
      <c r="H908" t="str">
        <f t="shared" si="129"/>
        <v>Унапређење аутоматизације пословних процеса</v>
      </c>
      <c r="I908"/>
    </row>
    <row r="909" spans="1:9" x14ac:dyDescent="0.2">
      <c r="A909" s="202"/>
      <c r="B909" s="202"/>
      <c r="C909" s="201" t="s">
        <v>1263</v>
      </c>
      <c r="D909" s="201" t="s">
        <v>1932</v>
      </c>
      <c r="E909" t="str">
        <f t="shared" si="132"/>
        <v>2301</v>
      </c>
      <c r="F909" t="str">
        <f t="shared" si="128"/>
        <v>5007</v>
      </c>
      <c r="G909" t="str">
        <f t="shared" si="126"/>
        <v>2301-5007</v>
      </c>
      <c r="H909" t="str">
        <f t="shared" si="129"/>
        <v>Реформа рачуноводства</v>
      </c>
      <c r="I909"/>
    </row>
    <row r="910" spans="1:9" x14ac:dyDescent="0.2">
      <c r="A910" s="202"/>
      <c r="B910" s="202"/>
      <c r="C910" s="201" t="s">
        <v>1480</v>
      </c>
      <c r="D910" s="201" t="s">
        <v>1776</v>
      </c>
      <c r="E910" t="str">
        <f t="shared" si="132"/>
        <v>2301</v>
      </c>
      <c r="F910" t="str">
        <f t="shared" si="128"/>
        <v>5008</v>
      </c>
      <c r="G910" t="str">
        <f t="shared" ref="G910:G984" si="139">+CONCATENATE(E910,"-",F910)</f>
        <v>2301-5008</v>
      </c>
      <c r="H910" t="str">
        <f t="shared" si="129"/>
        <v>Резервна и „бекап” локација</v>
      </c>
      <c r="I910"/>
    </row>
    <row r="911" spans="1:9" x14ac:dyDescent="0.2">
      <c r="A911" s="202"/>
      <c r="B911" s="202"/>
      <c r="C911" s="201" t="s">
        <v>1481</v>
      </c>
      <c r="D911" s="201" t="s">
        <v>1777</v>
      </c>
      <c r="E911" t="str">
        <f t="shared" si="132"/>
        <v>2301</v>
      </c>
      <c r="F911" t="str">
        <f t="shared" si="128"/>
        <v>5009</v>
      </c>
      <c r="G911" t="str">
        <f t="shared" si="139"/>
        <v>2301-5009</v>
      </c>
      <c r="H911" t="str">
        <f t="shared" si="129"/>
        <v>Централизовани обрачун зарада</v>
      </c>
      <c r="I911"/>
    </row>
    <row r="912" spans="1:9" x14ac:dyDescent="0.2">
      <c r="A912" s="202"/>
      <c r="B912" s="202"/>
      <c r="C912" s="201" t="s">
        <v>1496</v>
      </c>
      <c r="D912" s="201" t="s">
        <v>1838</v>
      </c>
      <c r="E912" t="str">
        <f t="shared" si="132"/>
        <v>2301</v>
      </c>
      <c r="F912" t="str">
        <f t="shared" si="128"/>
        <v>5013</v>
      </c>
      <c r="G912" t="str">
        <f t="shared" si="139"/>
        <v>2301-5013</v>
      </c>
      <c r="H912" t="str">
        <f t="shared" si="129"/>
        <v>Праћење извршења Јединица локалне самоуправе - ЈЛС</v>
      </c>
      <c r="I912"/>
    </row>
    <row r="913" spans="1:9" x14ac:dyDescent="0.2">
      <c r="A913" s="202"/>
      <c r="B913" s="202"/>
      <c r="C913" s="201" t="s">
        <v>1839</v>
      </c>
      <c r="D913" s="201" t="s">
        <v>1840</v>
      </c>
      <c r="E913" t="str">
        <f t="shared" si="132"/>
        <v>2301</v>
      </c>
      <c r="F913" t="str">
        <f t="shared" si="128"/>
        <v>5014</v>
      </c>
      <c r="G913" t="str">
        <f t="shared" si="139"/>
        <v>2301-5014</v>
      </c>
      <c r="H913" t="str">
        <f t="shared" si="129"/>
        <v>Регистар запослених</v>
      </c>
      <c r="I913"/>
    </row>
    <row r="914" spans="1:9" x14ac:dyDescent="0.2">
      <c r="A914" s="202"/>
      <c r="B914" s="202"/>
      <c r="C914" s="201" t="s">
        <v>1497</v>
      </c>
      <c r="D914" s="201" t="s">
        <v>1841</v>
      </c>
      <c r="E914" t="str">
        <f t="shared" si="132"/>
        <v>2301</v>
      </c>
      <c r="F914" t="str">
        <f t="shared" si="128"/>
        <v>5015</v>
      </c>
      <c r="G914" t="str">
        <f t="shared" si="139"/>
        <v>2301-5015</v>
      </c>
      <c r="H914" t="str">
        <f t="shared" si="129"/>
        <v>Интегрисани комуникациони систем</v>
      </c>
      <c r="I914"/>
    </row>
    <row r="915" spans="1:9" x14ac:dyDescent="0.2">
      <c r="A915" s="202"/>
      <c r="B915" s="202"/>
      <c r="C915" s="201" t="s">
        <v>1900</v>
      </c>
      <c r="D915" s="201" t="s">
        <v>1933</v>
      </c>
      <c r="E915" t="str">
        <f t="shared" si="132"/>
        <v>2301</v>
      </c>
      <c r="F915" t="str">
        <f t="shared" si="128"/>
        <v>5016</v>
      </c>
      <c r="G915" t="str">
        <f t="shared" si="139"/>
        <v>2301-5016</v>
      </c>
      <c r="H915" t="str">
        <f t="shared" si="129"/>
        <v>Информациони систем - ПИМИС</v>
      </c>
      <c r="I915"/>
    </row>
    <row r="916" spans="1:9" x14ac:dyDescent="0.2">
      <c r="A916" s="202"/>
      <c r="B916" s="202"/>
      <c r="C916" s="201" t="s">
        <v>1499</v>
      </c>
      <c r="D916" s="201" t="s">
        <v>1934</v>
      </c>
      <c r="E916" t="str">
        <f t="shared" si="132"/>
        <v>2301</v>
      </c>
      <c r="F916" t="str">
        <f t="shared" si="128"/>
        <v>5017</v>
      </c>
      <c r="G916" t="str">
        <f t="shared" si="139"/>
        <v>2301-5017</v>
      </c>
      <c r="H916" t="str">
        <f t="shared" si="129"/>
        <v>Централизована платформа за електронске фактуре правних лица и предузетника</v>
      </c>
      <c r="I916"/>
    </row>
    <row r="917" spans="1:9" x14ac:dyDescent="0.2">
      <c r="A917" s="202"/>
      <c r="B917" s="202"/>
      <c r="C917" s="201" t="s">
        <v>1500</v>
      </c>
      <c r="D917" s="201" t="s">
        <v>1935</v>
      </c>
      <c r="E917" t="str">
        <f t="shared" si="132"/>
        <v>2301</v>
      </c>
      <c r="F917" t="str">
        <f t="shared" si="128"/>
        <v>5018</v>
      </c>
      <c r="G917" t="str">
        <f t="shared" si="139"/>
        <v>2301-5018</v>
      </c>
      <c r="H917" t="str">
        <f t="shared" si="129"/>
        <v>Документ менаџмент систем</v>
      </c>
      <c r="I917"/>
    </row>
    <row r="918" spans="1:9" x14ac:dyDescent="0.2">
      <c r="A918" s="202"/>
      <c r="B918" s="202"/>
      <c r="C918" s="201" t="s">
        <v>1501</v>
      </c>
      <c r="D918" s="201" t="s">
        <v>1936</v>
      </c>
      <c r="E918" t="str">
        <f t="shared" si="132"/>
        <v>2301</v>
      </c>
      <c r="F918" t="str">
        <f t="shared" si="128"/>
        <v>5019</v>
      </c>
      <c r="G918" t="str">
        <f t="shared" si="139"/>
        <v>2301-5019</v>
      </c>
      <c r="H918" t="str">
        <f t="shared" si="129"/>
        <v>Јединствени информациони систем за буџетско рачуноводство</v>
      </c>
      <c r="I918"/>
    </row>
    <row r="919" spans="1:9" x14ac:dyDescent="0.2">
      <c r="A919" s="202"/>
      <c r="B919" s="202"/>
      <c r="C919" s="201" t="s">
        <v>1954</v>
      </c>
      <c r="D919" s="201" t="s">
        <v>1955</v>
      </c>
      <c r="E919" t="str">
        <f t="shared" si="132"/>
        <v>2301</v>
      </c>
      <c r="F919" t="str">
        <f t="shared" ref="F919:F982" si="140">+IF(C919&gt;0,C919,F918)</f>
        <v>5020</v>
      </c>
      <c r="G919" t="str">
        <f t="shared" si="139"/>
        <v>2301-5020</v>
      </c>
      <c r="H919" t="str">
        <f t="shared" ref="H919:H982" si="141">+D919</f>
        <v>Надоградња система за консолидацију података и пословно извештавање</v>
      </c>
      <c r="I919"/>
    </row>
    <row r="920" spans="1:9" x14ac:dyDescent="0.2">
      <c r="A920" s="202"/>
      <c r="B920" s="202"/>
      <c r="C920" s="201" t="s">
        <v>2139</v>
      </c>
      <c r="D920" s="201" t="s">
        <v>2172</v>
      </c>
      <c r="E920" t="str">
        <f t="shared" si="132"/>
        <v>2301</v>
      </c>
      <c r="F920" t="str">
        <f t="shared" si="140"/>
        <v>5021</v>
      </c>
      <c r="G920" t="str">
        <f t="shared" si="139"/>
        <v>2301-5021</v>
      </c>
      <c r="H920" t="str">
        <f t="shared" si="141"/>
        <v>Реконструкција и адаптација непокретности Министарства финансија</v>
      </c>
      <c r="I920"/>
    </row>
    <row r="921" spans="1:9" x14ac:dyDescent="0.2">
      <c r="A921" s="202"/>
      <c r="B921" s="202"/>
      <c r="C921" s="201" t="s">
        <v>1503</v>
      </c>
      <c r="D921" s="201" t="s">
        <v>2168</v>
      </c>
      <c r="E921" t="str">
        <f t="shared" si="132"/>
        <v>2301</v>
      </c>
      <c r="F921" t="str">
        <f t="shared" si="140"/>
        <v>5022</v>
      </c>
      <c r="G921" t="str">
        <f t="shared" si="139"/>
        <v>2301-5022</v>
      </c>
      <c r="H921" t="str">
        <f t="shared" si="141"/>
        <v>Надоградња система за управљање средствима претприступне помоћи ЕУ</v>
      </c>
      <c r="I921"/>
    </row>
    <row r="922" spans="1:9" x14ac:dyDescent="0.2">
      <c r="A922" s="202"/>
      <c r="B922" s="202"/>
      <c r="C922" s="201" t="s">
        <v>1805</v>
      </c>
      <c r="D922" s="201" t="s">
        <v>2028</v>
      </c>
      <c r="E922" t="str">
        <f t="shared" si="132"/>
        <v>2301</v>
      </c>
      <c r="F922" t="str">
        <f t="shared" si="140"/>
        <v>5023</v>
      </c>
      <c r="G922" t="str">
        <f t="shared" si="139"/>
        <v>2301-5023</v>
      </c>
      <c r="H922" t="str">
        <f t="shared" si="141"/>
        <v>Систем јавних финансија - ЈАФИН</v>
      </c>
      <c r="I922"/>
    </row>
    <row r="923" spans="1:9" x14ac:dyDescent="0.2">
      <c r="A923" s="202"/>
      <c r="B923" s="202"/>
      <c r="C923" s="201" t="s">
        <v>2240</v>
      </c>
      <c r="D923" s="201" t="s">
        <v>2241</v>
      </c>
      <c r="E923" t="str">
        <f t="shared" si="132"/>
        <v>2301</v>
      </c>
      <c r="F923" t="str">
        <f t="shared" si="140"/>
        <v>5024</v>
      </c>
      <c r="G923" t="str">
        <f t="shared" si="139"/>
        <v>2301-5024</v>
      </c>
      <c r="H923" t="str">
        <f t="shared" si="141"/>
        <v>Књиговодство, основна средства и електронско прихватање захтева</v>
      </c>
      <c r="I923"/>
    </row>
    <row r="924" spans="1:9" x14ac:dyDescent="0.2">
      <c r="A924" s="202"/>
      <c r="B924" s="202"/>
      <c r="C924" s="201" t="s">
        <v>1504</v>
      </c>
      <c r="D924" s="201" t="s">
        <v>2171</v>
      </c>
      <c r="E924" t="str">
        <f t="shared" si="132"/>
        <v>2301</v>
      </c>
      <c r="F924" t="str">
        <f t="shared" si="140"/>
        <v>5025</v>
      </c>
      <c r="G924" t="str">
        <f t="shared" si="139"/>
        <v>2301-5025</v>
      </c>
      <c r="H924" t="str">
        <f t="shared" si="141"/>
        <v>Платформа за сервисно оријентисану архитектуру - СОА</v>
      </c>
      <c r="I924"/>
    </row>
    <row r="925" spans="1:9" x14ac:dyDescent="0.2">
      <c r="A925" s="202"/>
      <c r="B925" s="202"/>
      <c r="C925" s="201" t="s">
        <v>1505</v>
      </c>
      <c r="D925" s="201" t="s">
        <v>2169</v>
      </c>
      <c r="E925" t="str">
        <f t="shared" si="132"/>
        <v>2301</v>
      </c>
      <c r="F925" t="str">
        <f t="shared" si="140"/>
        <v>5026</v>
      </c>
      <c r="G925" t="str">
        <f t="shared" si="139"/>
        <v>2301-5026</v>
      </c>
      <c r="H925" t="str">
        <f t="shared" si="141"/>
        <v>Обједињени рачуноводствени информациони систем корисника буџетских средстава - ОРИС</v>
      </c>
      <c r="I925"/>
    </row>
    <row r="926" spans="1:9" x14ac:dyDescent="0.2">
      <c r="A926" s="202"/>
      <c r="B926" s="202"/>
      <c r="C926" s="201" t="s">
        <v>1722</v>
      </c>
      <c r="D926" s="201" t="s">
        <v>2170</v>
      </c>
      <c r="E926" t="str">
        <f t="shared" si="132"/>
        <v>2301</v>
      </c>
      <c r="F926" t="str">
        <f t="shared" si="140"/>
        <v>5027</v>
      </c>
      <c r="G926" t="str">
        <f t="shared" si="139"/>
        <v>2301-5027</v>
      </c>
      <c r="H926" t="str">
        <f t="shared" si="141"/>
        <v>Портал за администрацију корисничких налога (IAM&amp;SSO)</v>
      </c>
      <c r="I926"/>
    </row>
    <row r="927" spans="1:9" x14ac:dyDescent="0.2">
      <c r="A927" s="202"/>
      <c r="B927" s="202"/>
      <c r="C927" s="201" t="s">
        <v>2146</v>
      </c>
      <c r="D927" s="201" t="s">
        <v>2242</v>
      </c>
      <c r="E927" t="str">
        <f t="shared" si="132"/>
        <v>2301</v>
      </c>
      <c r="F927" t="str">
        <f t="shared" si="140"/>
        <v>5028</v>
      </c>
      <c r="G927" t="str">
        <f t="shared" si="139"/>
        <v>2301-5028</v>
      </c>
      <c r="H927" t="str">
        <f t="shared" si="141"/>
        <v>Информациони систем Е акцизе</v>
      </c>
      <c r="I927"/>
    </row>
    <row r="928" spans="1:9" x14ac:dyDescent="0.2">
      <c r="A928" s="201" t="s">
        <v>1382</v>
      </c>
      <c r="B928" s="201" t="s">
        <v>1941</v>
      </c>
      <c r="C928" s="201" t="s">
        <v>1390</v>
      </c>
      <c r="D928" s="201" t="s">
        <v>1937</v>
      </c>
      <c r="E928" t="str">
        <f t="shared" si="132"/>
        <v>2302</v>
      </c>
      <c r="F928" t="str">
        <f t="shared" si="140"/>
        <v>0001</v>
      </c>
      <c r="G928" t="str">
        <f t="shared" si="139"/>
        <v>2302-0001</v>
      </c>
      <c r="H928" t="str">
        <f t="shared" si="141"/>
        <v>Утврђивање, контрола и наплата пореза и оперативна подршка</v>
      </c>
      <c r="I928"/>
    </row>
    <row r="929" spans="1:9" x14ac:dyDescent="0.2">
      <c r="A929" s="202"/>
      <c r="B929" s="202"/>
      <c r="C929" s="201" t="s">
        <v>1392</v>
      </c>
      <c r="D929" s="201" t="s">
        <v>1938</v>
      </c>
      <c r="E929" t="str">
        <f t="shared" si="132"/>
        <v>2302</v>
      </c>
      <c r="F929" t="str">
        <f t="shared" si="140"/>
        <v>0002</v>
      </c>
      <c r="G929" t="str">
        <f t="shared" si="139"/>
        <v>2302-0002</v>
      </c>
      <c r="H929" t="str">
        <f t="shared" si="141"/>
        <v>Утврђивање, контрола и наплата пореза и осталих јавних прихода - издвојене активности</v>
      </c>
      <c r="I929"/>
    </row>
    <row r="930" spans="1:9" ht="15" customHeight="1" x14ac:dyDescent="0.2">
      <c r="A930" s="202"/>
      <c r="B930" s="202"/>
      <c r="C930" s="201" t="s">
        <v>1393</v>
      </c>
      <c r="D930" s="201" t="s">
        <v>926</v>
      </c>
      <c r="E930" t="str">
        <f t="shared" si="132"/>
        <v>2302</v>
      </c>
      <c r="F930" t="str">
        <f t="shared" si="140"/>
        <v>0003</v>
      </c>
      <c r="G930" t="str">
        <f t="shared" si="139"/>
        <v>2302-0003</v>
      </c>
      <c r="H930" t="str">
        <f t="shared" si="141"/>
        <v>Нормативно уређење фискалног система</v>
      </c>
      <c r="I930"/>
    </row>
    <row r="931" spans="1:9" x14ac:dyDescent="0.2">
      <c r="A931" s="202"/>
      <c r="B931" s="202"/>
      <c r="C931" s="201" t="s">
        <v>1395</v>
      </c>
      <c r="D931" s="201" t="s">
        <v>1940</v>
      </c>
      <c r="E931" t="str">
        <f t="shared" si="132"/>
        <v>2302</v>
      </c>
      <c r="F931" t="str">
        <f t="shared" si="140"/>
        <v>4002</v>
      </c>
      <c r="G931" t="str">
        <f t="shared" si="139"/>
        <v>2302-4002</v>
      </c>
      <c r="H931" t="str">
        <f t="shared" si="141"/>
        <v>Модернизација пореске администрације</v>
      </c>
      <c r="I931"/>
    </row>
    <row r="932" spans="1:9" x14ac:dyDescent="0.2">
      <c r="A932" s="202"/>
      <c r="B932" s="202"/>
      <c r="C932" s="201" t="s">
        <v>1415</v>
      </c>
      <c r="D932" s="201" t="s">
        <v>771</v>
      </c>
      <c r="E932" t="str">
        <f t="shared" si="132"/>
        <v>2302</v>
      </c>
      <c r="F932" t="str">
        <f t="shared" si="140"/>
        <v>7010</v>
      </c>
      <c r="G932" t="str">
        <f t="shared" si="139"/>
        <v>2302-7010</v>
      </c>
      <c r="H932" t="str">
        <f t="shared" si="141"/>
        <v>ИПА Подршка за учешће у програмима ЕУ</v>
      </c>
      <c r="I932"/>
    </row>
    <row r="933" spans="1:9" x14ac:dyDescent="0.2">
      <c r="A933" s="201" t="s">
        <v>1383</v>
      </c>
      <c r="B933" s="201" t="s">
        <v>668</v>
      </c>
      <c r="C933" s="201" t="s">
        <v>1390</v>
      </c>
      <c r="D933" s="201" t="s">
        <v>927</v>
      </c>
      <c r="E933" t="str">
        <f t="shared" si="132"/>
        <v>2303</v>
      </c>
      <c r="F933" t="str">
        <f t="shared" si="140"/>
        <v>0001</v>
      </c>
      <c r="G933" t="str">
        <f t="shared" si="139"/>
        <v>2303-0001</v>
      </c>
      <c r="H933" t="str">
        <f t="shared" si="141"/>
        <v>Обезбеђење функционисања утврђивања, контроле и наплате јавних прихода из надлежности царинске службе</v>
      </c>
      <c r="I933"/>
    </row>
    <row r="934" spans="1:9" x14ac:dyDescent="0.2">
      <c r="A934" s="202"/>
      <c r="B934" s="202"/>
      <c r="C934" s="201" t="s">
        <v>1392</v>
      </c>
      <c r="D934" s="201" t="s">
        <v>928</v>
      </c>
      <c r="E934" t="str">
        <f t="shared" si="132"/>
        <v>2303</v>
      </c>
      <c r="F934" t="str">
        <f t="shared" si="140"/>
        <v>0002</v>
      </c>
      <c r="G934" t="str">
        <f t="shared" si="139"/>
        <v>2303-0002</v>
      </c>
      <c r="H934" t="str">
        <f t="shared" si="141"/>
        <v>Подршка информационом систему царинске службе</v>
      </c>
      <c r="I934"/>
    </row>
    <row r="935" spans="1:9" x14ac:dyDescent="0.2">
      <c r="A935" s="202"/>
      <c r="B935" s="202"/>
      <c r="C935" s="201" t="s">
        <v>1393</v>
      </c>
      <c r="D935" s="201" t="s">
        <v>929</v>
      </c>
      <c r="E935" t="str">
        <f t="shared" si="132"/>
        <v>2303</v>
      </c>
      <c r="F935" t="str">
        <f t="shared" si="140"/>
        <v>0003</v>
      </c>
      <c r="G935" t="str">
        <f t="shared" si="139"/>
        <v>2303-0003</v>
      </c>
      <c r="H935" t="str">
        <f t="shared" si="141"/>
        <v>Нормативно уређење царинског система</v>
      </c>
      <c r="I935"/>
    </row>
    <row r="936" spans="1:9" x14ac:dyDescent="0.2">
      <c r="A936" s="202"/>
      <c r="B936" s="202"/>
      <c r="C936" s="201" t="s">
        <v>1395</v>
      </c>
      <c r="D936" s="201" t="s">
        <v>930</v>
      </c>
      <c r="E936" t="str">
        <f t="shared" si="132"/>
        <v>2303</v>
      </c>
      <c r="F936" t="str">
        <f t="shared" si="140"/>
        <v>4002</v>
      </c>
      <c r="G936" t="str">
        <f t="shared" si="139"/>
        <v>2303-4002</v>
      </c>
      <c r="H936" t="str">
        <f t="shared" si="141"/>
        <v>Инвестиционо улагање у зграде и објекте у саставу Управе царина</v>
      </c>
      <c r="I936"/>
    </row>
    <row r="937" spans="1:9" x14ac:dyDescent="0.2">
      <c r="A937" s="202"/>
      <c r="B937" s="202"/>
      <c r="C937" s="201" t="s">
        <v>1480</v>
      </c>
      <c r="D937" s="201" t="s">
        <v>1587</v>
      </c>
      <c r="E937" t="str">
        <f t="shared" si="132"/>
        <v>2303</v>
      </c>
      <c r="F937" t="str">
        <f t="shared" si="140"/>
        <v>5008</v>
      </c>
      <c r="G937" t="str">
        <f t="shared" si="139"/>
        <v>2303-5008</v>
      </c>
      <c r="H937" t="str">
        <f t="shared" si="141"/>
        <v>Изградња комплекса царинске испоставе при ГП Градина</v>
      </c>
      <c r="I937"/>
    </row>
    <row r="938" spans="1:9" x14ac:dyDescent="0.2">
      <c r="A938" s="202"/>
      <c r="B938" s="202"/>
      <c r="C938" s="201" t="s">
        <v>1496</v>
      </c>
      <c r="D938" s="201" t="s">
        <v>2173</v>
      </c>
      <c r="E938" t="str">
        <f t="shared" si="132"/>
        <v>2303</v>
      </c>
      <c r="F938" t="str">
        <f t="shared" si="140"/>
        <v>5013</v>
      </c>
      <c r="G938" t="str">
        <f t="shared" si="139"/>
        <v>2303-5013</v>
      </c>
      <c r="H938" t="str">
        <f t="shared" si="141"/>
        <v>Обезбеђење развоја јединственог информационог система царинске службе</v>
      </c>
      <c r="I938"/>
    </row>
    <row r="939" spans="1:9" x14ac:dyDescent="0.2">
      <c r="A939" s="202"/>
      <c r="B939" s="202"/>
      <c r="C939" s="201" t="s">
        <v>1415</v>
      </c>
      <c r="D939" s="201" t="s">
        <v>771</v>
      </c>
      <c r="E939" t="str">
        <f t="shared" ref="E939:E1003" si="142">+IF(A939&gt;0,A939,E938)</f>
        <v>2303</v>
      </c>
      <c r="F939" t="str">
        <f t="shared" si="140"/>
        <v>7010</v>
      </c>
      <c r="G939" t="str">
        <f t="shared" si="139"/>
        <v>2303-7010</v>
      </c>
      <c r="H939" t="str">
        <f t="shared" si="141"/>
        <v>ИПА Подршка за учешће у програмима ЕУ</v>
      </c>
      <c r="I939"/>
    </row>
    <row r="940" spans="1:9" x14ac:dyDescent="0.2">
      <c r="A940" s="202"/>
      <c r="B940" s="202"/>
      <c r="C940" s="201" t="s">
        <v>1975</v>
      </c>
      <c r="D940" s="201" t="s">
        <v>1976</v>
      </c>
      <c r="E940" t="str">
        <f t="shared" si="142"/>
        <v>2303</v>
      </c>
      <c r="F940" t="str">
        <f t="shared" si="140"/>
        <v>7081</v>
      </c>
      <c r="G940" t="str">
        <f t="shared" si="139"/>
        <v>2303-7081</v>
      </c>
      <c r="H940" t="str">
        <f t="shared" si="141"/>
        <v>ИПА 2020 - Демократија и управљање</v>
      </c>
      <c r="I940"/>
    </row>
    <row r="941" spans="1:9" x14ac:dyDescent="0.2">
      <c r="A941" s="201" t="s">
        <v>1384</v>
      </c>
      <c r="B941" s="201" t="s">
        <v>669</v>
      </c>
      <c r="C941" s="201" t="s">
        <v>1390</v>
      </c>
      <c r="D941" s="201" t="s">
        <v>931</v>
      </c>
      <c r="E941" t="str">
        <f t="shared" si="142"/>
        <v>2304</v>
      </c>
      <c r="F941" t="str">
        <f t="shared" si="140"/>
        <v>0001</v>
      </c>
      <c r="G941" t="str">
        <f t="shared" si="139"/>
        <v>2304-0001</v>
      </c>
      <c r="H941" t="str">
        <f t="shared" si="141"/>
        <v>Спровођење поступака ревизије</v>
      </c>
      <c r="I941"/>
    </row>
    <row r="942" spans="1:9" x14ac:dyDescent="0.2">
      <c r="A942" s="201" t="s">
        <v>1385</v>
      </c>
      <c r="B942" s="201" t="s">
        <v>670</v>
      </c>
      <c r="C942" s="201" t="s">
        <v>1390</v>
      </c>
      <c r="D942" s="201" t="s">
        <v>932</v>
      </c>
      <c r="E942" t="str">
        <f t="shared" si="142"/>
        <v>2305</v>
      </c>
      <c r="F942" t="str">
        <f t="shared" si="140"/>
        <v>0001</v>
      </c>
      <c r="G942" t="str">
        <f t="shared" si="139"/>
        <v>2305-0001</v>
      </c>
      <c r="H942" t="str">
        <f t="shared" si="141"/>
        <v>Стручна анализа фискалне политике</v>
      </c>
      <c r="I942"/>
    </row>
    <row r="943" spans="1:9" x14ac:dyDescent="0.2">
      <c r="A943" s="201" t="s">
        <v>1386</v>
      </c>
      <c r="B943" s="201" t="s">
        <v>671</v>
      </c>
      <c r="C943" s="201" t="s">
        <v>1392</v>
      </c>
      <c r="D943" s="201" t="s">
        <v>933</v>
      </c>
      <c r="E943" t="str">
        <f t="shared" si="142"/>
        <v>2401</v>
      </c>
      <c r="F943" t="str">
        <f t="shared" si="140"/>
        <v>0002</v>
      </c>
      <c r="G943" t="str">
        <f t="shared" si="139"/>
        <v>2401-0002</v>
      </c>
      <c r="H943" t="str">
        <f t="shared" si="141"/>
        <v>Образовање, обнављање, смештај и чување робних резерви</v>
      </c>
      <c r="I943"/>
    </row>
    <row r="944" spans="1:9" x14ac:dyDescent="0.2">
      <c r="A944" s="202"/>
      <c r="B944" s="202"/>
      <c r="C944" s="201" t="s">
        <v>1393</v>
      </c>
      <c r="D944" s="201" t="s">
        <v>934</v>
      </c>
      <c r="E944" t="str">
        <f t="shared" si="142"/>
        <v>2401</v>
      </c>
      <c r="F944" t="str">
        <f t="shared" si="140"/>
        <v>0003</v>
      </c>
      <c r="G944" t="str">
        <f t="shared" si="139"/>
        <v>2401-0003</v>
      </c>
      <c r="H944" t="str">
        <f t="shared" si="141"/>
        <v>Складиштење обавезних резерви нафте и деривата нафте</v>
      </c>
      <c r="I944"/>
    </row>
    <row r="945" spans="1:9" x14ac:dyDescent="0.2">
      <c r="A945" s="202"/>
      <c r="B945" s="202"/>
      <c r="C945" s="201" t="s">
        <v>1408</v>
      </c>
      <c r="D945" s="201" t="s">
        <v>2008</v>
      </c>
      <c r="E945" t="str">
        <f t="shared" si="142"/>
        <v>2401</v>
      </c>
      <c r="F945" t="str">
        <f t="shared" si="140"/>
        <v>5002</v>
      </c>
      <c r="G945" t="str">
        <f t="shared" si="139"/>
        <v>2401-5002</v>
      </c>
      <c r="H945" t="str">
        <f t="shared" si="141"/>
        <v>Складиште нафтних деривата „Смедерево” у Смедереву</v>
      </c>
      <c r="I945"/>
    </row>
    <row r="946" spans="1:9" x14ac:dyDescent="0.2">
      <c r="A946" s="202"/>
      <c r="B946" s="202"/>
      <c r="C946" s="201" t="s">
        <v>1419</v>
      </c>
      <c r="D946" s="201" t="s">
        <v>2243</v>
      </c>
      <c r="E946" t="str">
        <f t="shared" si="142"/>
        <v>2401</v>
      </c>
      <c r="F946" t="str">
        <f t="shared" si="140"/>
        <v>5003</v>
      </c>
      <c r="G946" t="str">
        <f t="shared" si="139"/>
        <v>2401-5003</v>
      </c>
      <c r="H946" t="str">
        <f t="shared" si="141"/>
        <v>Набавка робних резерви</v>
      </c>
      <c r="I946"/>
    </row>
    <row r="947" spans="1:9" x14ac:dyDescent="0.2">
      <c r="A947" s="201" t="s">
        <v>1387</v>
      </c>
      <c r="B947" s="201" t="s">
        <v>1388</v>
      </c>
      <c r="C947" s="201" t="s">
        <v>1390</v>
      </c>
      <c r="D947" s="201" t="s">
        <v>1588</v>
      </c>
      <c r="E947" t="str">
        <f t="shared" si="142"/>
        <v>2402</v>
      </c>
      <c r="F947" t="str">
        <f t="shared" si="140"/>
        <v>0001</v>
      </c>
      <c r="G947" t="str">
        <f t="shared" si="139"/>
        <v>2402-0001</v>
      </c>
      <c r="H947" t="str">
        <f t="shared" si="141"/>
        <v>Текућа буџетска резерва</v>
      </c>
      <c r="I947"/>
    </row>
    <row r="948" spans="1:9" x14ac:dyDescent="0.2">
      <c r="A948" s="202"/>
      <c r="B948" s="202"/>
      <c r="C948" s="201" t="s">
        <v>1392</v>
      </c>
      <c r="D948" s="201" t="s">
        <v>1589</v>
      </c>
      <c r="E948" t="str">
        <f t="shared" si="142"/>
        <v>2402</v>
      </c>
      <c r="F948" t="str">
        <f t="shared" si="140"/>
        <v>0002</v>
      </c>
      <c r="G948" t="str">
        <f t="shared" si="139"/>
        <v>2402-0002</v>
      </c>
      <c r="H948" t="str">
        <f t="shared" si="141"/>
        <v>Стална буџетска резерва</v>
      </c>
      <c r="I948"/>
    </row>
    <row r="949" spans="1:9" x14ac:dyDescent="0.2">
      <c r="A949" s="202"/>
      <c r="B949" s="202"/>
      <c r="C949" s="201" t="s">
        <v>1417</v>
      </c>
      <c r="D949" s="201" t="s">
        <v>2244</v>
      </c>
      <c r="E949" t="str">
        <f t="shared" si="142"/>
        <v>2402</v>
      </c>
      <c r="F949" t="str">
        <f t="shared" si="140"/>
        <v>4001</v>
      </c>
      <c r="G949" t="str">
        <f t="shared" si="139"/>
        <v>2402-4001</v>
      </c>
      <c r="H949" t="str">
        <f t="shared" si="141"/>
        <v>Кредитна подршка</v>
      </c>
      <c r="I949"/>
    </row>
    <row r="950" spans="1:9" x14ac:dyDescent="0.2">
      <c r="A950" s="202"/>
      <c r="B950" s="202"/>
      <c r="C950" s="201" t="s">
        <v>1395</v>
      </c>
      <c r="D950" s="201" t="s">
        <v>1939</v>
      </c>
      <c r="E950" t="str">
        <f t="shared" si="142"/>
        <v>2402</v>
      </c>
      <c r="F950" t="str">
        <f t="shared" si="140"/>
        <v>4002</v>
      </c>
      <c r="G950" t="str">
        <f t="shared" si="139"/>
        <v>2402-4002</v>
      </c>
      <c r="H950" t="str">
        <f t="shared" si="141"/>
        <v>Интервенцијска средства за потребе спровођења ИПА програма</v>
      </c>
      <c r="I950"/>
    </row>
    <row r="951" spans="1:9" x14ac:dyDescent="0.2">
      <c r="A951" s="202"/>
      <c r="B951" s="202"/>
      <c r="C951" s="201" t="s">
        <v>1946</v>
      </c>
      <c r="D951" s="201" t="s">
        <v>1947</v>
      </c>
      <c r="E951" t="str">
        <f t="shared" si="142"/>
        <v>2402</v>
      </c>
      <c r="F951" t="str">
        <f t="shared" si="140"/>
        <v>7078</v>
      </c>
      <c r="G951" t="str">
        <f t="shared" si="139"/>
        <v>2402-7078</v>
      </c>
      <c r="H951" t="str">
        <f t="shared" si="141"/>
        <v>Превенција и ублажавање последица насталих услед болести COVID-19 изазване вирусом SARS-CoV-2</v>
      </c>
      <c r="I951"/>
    </row>
    <row r="952" spans="1:9" x14ac:dyDescent="0.2">
      <c r="A952" s="201" t="s">
        <v>1389</v>
      </c>
      <c r="B952" s="201" t="s">
        <v>1112</v>
      </c>
      <c r="C952" s="201" t="s">
        <v>1390</v>
      </c>
      <c r="D952" s="201" t="s">
        <v>1113</v>
      </c>
      <c r="E952" t="str">
        <f t="shared" si="142"/>
        <v>2403</v>
      </c>
      <c r="F952" t="str">
        <f t="shared" si="140"/>
        <v>0001</v>
      </c>
      <c r="G952" t="str">
        <f t="shared" si="139"/>
        <v>2403-0001</v>
      </c>
      <c r="H952" t="str">
        <f t="shared" si="141"/>
        <v>Формирање и одржавање обавезних резерви нафте, деривата нафте и природног гаса</v>
      </c>
      <c r="I952"/>
    </row>
    <row r="953" spans="1:9" x14ac:dyDescent="0.2">
      <c r="A953" s="202"/>
      <c r="B953" s="202"/>
      <c r="C953" s="201" t="s">
        <v>1407</v>
      </c>
      <c r="D953" s="201" t="s">
        <v>2174</v>
      </c>
      <c r="E953" t="str">
        <f t="shared" si="142"/>
        <v>2403</v>
      </c>
      <c r="F953" t="str">
        <f t="shared" si="140"/>
        <v>5001</v>
      </c>
      <c r="G953" t="str">
        <f t="shared" si="139"/>
        <v>2403-5001</v>
      </c>
      <c r="H953" t="str">
        <f t="shared" si="141"/>
        <v>Изградња резервоара у складишту деривата нафте у Смедереву</v>
      </c>
      <c r="I953"/>
    </row>
    <row r="954" spans="1:9" x14ac:dyDescent="0.2">
      <c r="A954" s="202"/>
      <c r="B954" s="201"/>
      <c r="C954" s="201"/>
      <c r="E954" t="str">
        <f t="shared" si="142"/>
        <v>2403</v>
      </c>
      <c r="F954" t="str">
        <f t="shared" si="140"/>
        <v>5001</v>
      </c>
      <c r="G954" t="str">
        <f t="shared" si="139"/>
        <v>2403-5001</v>
      </c>
      <c r="H954">
        <f t="shared" si="141"/>
        <v>0</v>
      </c>
      <c r="I954"/>
    </row>
    <row r="955" spans="1:9" x14ac:dyDescent="0.2">
      <c r="A955" s="202"/>
      <c r="B955" s="201"/>
      <c r="C955" s="201"/>
      <c r="E955" t="str">
        <f t="shared" si="142"/>
        <v>2403</v>
      </c>
      <c r="F955" t="str">
        <f t="shared" si="140"/>
        <v>5001</v>
      </c>
      <c r="G955" t="str">
        <f t="shared" si="139"/>
        <v>2403-5001</v>
      </c>
      <c r="H955">
        <f t="shared" si="141"/>
        <v>0</v>
      </c>
      <c r="I955"/>
    </row>
    <row r="956" spans="1:9" x14ac:dyDescent="0.2">
      <c r="A956" s="202"/>
      <c r="B956" s="201"/>
      <c r="C956" s="201"/>
      <c r="E956" t="str">
        <f t="shared" si="142"/>
        <v>2403</v>
      </c>
      <c r="F956" t="str">
        <f t="shared" si="140"/>
        <v>5001</v>
      </c>
      <c r="G956" t="str">
        <f t="shared" si="139"/>
        <v>2403-5001</v>
      </c>
      <c r="H956">
        <f t="shared" si="141"/>
        <v>0</v>
      </c>
      <c r="I956"/>
    </row>
    <row r="957" spans="1:9" x14ac:dyDescent="0.2">
      <c r="A957" s="202"/>
      <c r="B957" s="201"/>
      <c r="C957" s="201"/>
      <c r="E957" t="str">
        <f t="shared" si="142"/>
        <v>2403</v>
      </c>
      <c r="F957" t="str">
        <f t="shared" si="140"/>
        <v>5001</v>
      </c>
      <c r="G957" t="str">
        <f t="shared" si="139"/>
        <v>2403-5001</v>
      </c>
      <c r="H957">
        <f t="shared" si="141"/>
        <v>0</v>
      </c>
      <c r="I957"/>
    </row>
    <row r="958" spans="1:9" x14ac:dyDescent="0.2">
      <c r="A958" s="202"/>
      <c r="B958" s="201"/>
      <c r="C958" s="201"/>
      <c r="E958" t="str">
        <f t="shared" si="142"/>
        <v>2403</v>
      </c>
      <c r="F958" t="str">
        <f t="shared" si="140"/>
        <v>5001</v>
      </c>
      <c r="G958" t="str">
        <f t="shared" si="139"/>
        <v>2403-5001</v>
      </c>
      <c r="H958">
        <f t="shared" si="141"/>
        <v>0</v>
      </c>
      <c r="I958"/>
    </row>
    <row r="959" spans="1:9" x14ac:dyDescent="0.2">
      <c r="A959" s="202"/>
      <c r="B959" s="201"/>
      <c r="C959" s="201"/>
      <c r="E959" t="str">
        <f t="shared" si="142"/>
        <v>2403</v>
      </c>
      <c r="F959" t="str">
        <f t="shared" si="140"/>
        <v>5001</v>
      </c>
      <c r="G959" t="str">
        <f t="shared" si="139"/>
        <v>2403-5001</v>
      </c>
      <c r="H959">
        <f t="shared" si="141"/>
        <v>0</v>
      </c>
      <c r="I959"/>
    </row>
    <row r="960" spans="1:9" x14ac:dyDescent="0.2">
      <c r="A960" s="202"/>
      <c r="B960" s="201"/>
      <c r="C960" s="201"/>
      <c r="E960" t="str">
        <f t="shared" si="142"/>
        <v>2403</v>
      </c>
      <c r="F960" t="str">
        <f t="shared" si="140"/>
        <v>5001</v>
      </c>
      <c r="G960" t="str">
        <f t="shared" si="139"/>
        <v>2403-5001</v>
      </c>
      <c r="H960">
        <f t="shared" si="141"/>
        <v>0</v>
      </c>
      <c r="I960"/>
    </row>
    <row r="961" spans="1:9" x14ac:dyDescent="0.2">
      <c r="A961" s="202"/>
      <c r="B961" s="201"/>
      <c r="C961" s="201"/>
      <c r="E961" t="str">
        <f t="shared" si="142"/>
        <v>2403</v>
      </c>
      <c r="F961" t="str">
        <f t="shared" si="140"/>
        <v>5001</v>
      </c>
      <c r="G961" t="str">
        <f t="shared" si="139"/>
        <v>2403-5001</v>
      </c>
      <c r="H961">
        <f t="shared" si="141"/>
        <v>0</v>
      </c>
      <c r="I961"/>
    </row>
    <row r="962" spans="1:9" x14ac:dyDescent="0.2">
      <c r="A962" s="202"/>
      <c r="B962" s="201"/>
      <c r="C962" s="201"/>
      <c r="E962" t="str">
        <f t="shared" si="142"/>
        <v>2403</v>
      </c>
      <c r="F962" t="str">
        <f t="shared" si="140"/>
        <v>5001</v>
      </c>
      <c r="G962" t="str">
        <f t="shared" si="139"/>
        <v>2403-5001</v>
      </c>
      <c r="H962">
        <f t="shared" si="141"/>
        <v>0</v>
      </c>
      <c r="I962"/>
    </row>
    <row r="963" spans="1:9" x14ac:dyDescent="0.2">
      <c r="A963" s="202"/>
      <c r="B963" s="201"/>
      <c r="C963" s="201"/>
      <c r="E963" t="str">
        <f t="shared" si="142"/>
        <v>2403</v>
      </c>
      <c r="F963" t="str">
        <f t="shared" si="140"/>
        <v>5001</v>
      </c>
      <c r="G963" t="str">
        <f t="shared" si="139"/>
        <v>2403-5001</v>
      </c>
      <c r="H963">
        <f t="shared" si="141"/>
        <v>0</v>
      </c>
      <c r="I963"/>
    </row>
    <row r="964" spans="1:9" x14ac:dyDescent="0.2">
      <c r="A964" s="202"/>
      <c r="B964" s="201"/>
      <c r="C964" s="201"/>
      <c r="E964" t="str">
        <f t="shared" si="142"/>
        <v>2403</v>
      </c>
      <c r="F964" t="str">
        <f t="shared" si="140"/>
        <v>5001</v>
      </c>
      <c r="G964" t="str">
        <f t="shared" si="139"/>
        <v>2403-5001</v>
      </c>
      <c r="H964">
        <f t="shared" si="141"/>
        <v>0</v>
      </c>
      <c r="I964"/>
    </row>
    <row r="965" spans="1:9" x14ac:dyDescent="0.2">
      <c r="A965" s="202"/>
      <c r="B965" s="201"/>
      <c r="C965" s="201"/>
      <c r="E965" t="str">
        <f t="shared" si="142"/>
        <v>2403</v>
      </c>
      <c r="F965" t="str">
        <f t="shared" si="140"/>
        <v>5001</v>
      </c>
      <c r="G965" t="str">
        <f t="shared" si="139"/>
        <v>2403-5001</v>
      </c>
      <c r="H965">
        <f t="shared" si="141"/>
        <v>0</v>
      </c>
      <c r="I965"/>
    </row>
    <row r="966" spans="1:9" x14ac:dyDescent="0.2">
      <c r="A966" s="202"/>
      <c r="B966" s="201"/>
      <c r="C966" s="201"/>
      <c r="E966" t="str">
        <f t="shared" si="142"/>
        <v>2403</v>
      </c>
      <c r="F966" t="str">
        <f t="shared" si="140"/>
        <v>5001</v>
      </c>
      <c r="G966" t="str">
        <f t="shared" si="139"/>
        <v>2403-5001</v>
      </c>
      <c r="H966">
        <f t="shared" si="141"/>
        <v>0</v>
      </c>
      <c r="I966"/>
    </row>
    <row r="967" spans="1:9" x14ac:dyDescent="0.2">
      <c r="A967" s="202"/>
      <c r="B967" s="201"/>
      <c r="C967" s="201"/>
      <c r="E967" t="str">
        <f t="shared" si="142"/>
        <v>2403</v>
      </c>
      <c r="F967" t="str">
        <f t="shared" si="140"/>
        <v>5001</v>
      </c>
      <c r="G967" t="str">
        <f t="shared" si="139"/>
        <v>2403-5001</v>
      </c>
      <c r="H967">
        <f t="shared" si="141"/>
        <v>0</v>
      </c>
      <c r="I967"/>
    </row>
    <row r="968" spans="1:9" x14ac:dyDescent="0.2">
      <c r="A968" s="202"/>
      <c r="B968" s="201"/>
      <c r="C968" s="201"/>
      <c r="E968" t="str">
        <f t="shared" si="142"/>
        <v>2403</v>
      </c>
      <c r="F968" t="str">
        <f t="shared" si="140"/>
        <v>5001</v>
      </c>
      <c r="G968" t="str">
        <f t="shared" si="139"/>
        <v>2403-5001</v>
      </c>
      <c r="H968">
        <f t="shared" si="141"/>
        <v>0</v>
      </c>
      <c r="I968"/>
    </row>
    <row r="969" spans="1:9" x14ac:dyDescent="0.2">
      <c r="A969" s="202"/>
      <c r="B969" s="201"/>
      <c r="C969" s="201"/>
      <c r="E969" t="str">
        <f t="shared" si="142"/>
        <v>2403</v>
      </c>
      <c r="F969" t="str">
        <f t="shared" si="140"/>
        <v>5001</v>
      </c>
      <c r="G969" t="str">
        <f t="shared" si="139"/>
        <v>2403-5001</v>
      </c>
      <c r="H969">
        <f t="shared" si="141"/>
        <v>0</v>
      </c>
      <c r="I969"/>
    </row>
    <row r="970" spans="1:9" x14ac:dyDescent="0.2">
      <c r="A970" s="202"/>
      <c r="B970" s="201"/>
      <c r="C970" s="201"/>
      <c r="E970" t="str">
        <f t="shared" si="142"/>
        <v>2403</v>
      </c>
      <c r="F970" t="str">
        <f t="shared" si="140"/>
        <v>5001</v>
      </c>
      <c r="G970" t="str">
        <f t="shared" si="139"/>
        <v>2403-5001</v>
      </c>
      <c r="H970">
        <f t="shared" si="141"/>
        <v>0</v>
      </c>
      <c r="I970"/>
    </row>
    <row r="971" spans="1:9" x14ac:dyDescent="0.2">
      <c r="A971" s="202"/>
      <c r="B971" s="201"/>
      <c r="C971" s="201"/>
      <c r="E971" t="str">
        <f t="shared" si="142"/>
        <v>2403</v>
      </c>
      <c r="F971" t="str">
        <f t="shared" si="140"/>
        <v>5001</v>
      </c>
      <c r="G971" t="str">
        <f t="shared" si="139"/>
        <v>2403-5001</v>
      </c>
      <c r="H971">
        <f t="shared" si="141"/>
        <v>0</v>
      </c>
      <c r="I971"/>
    </row>
    <row r="972" spans="1:9" x14ac:dyDescent="0.2">
      <c r="A972" s="202"/>
      <c r="B972" s="201"/>
      <c r="C972" s="201"/>
      <c r="E972" t="str">
        <f t="shared" si="142"/>
        <v>2403</v>
      </c>
      <c r="F972" t="str">
        <f t="shared" si="140"/>
        <v>5001</v>
      </c>
      <c r="G972" t="str">
        <f t="shared" ref="G972" si="143">+CONCATENATE(E972,"-",F972)</f>
        <v>2403-5001</v>
      </c>
      <c r="H972">
        <f t="shared" si="141"/>
        <v>0</v>
      </c>
      <c r="I972"/>
    </row>
    <row r="973" spans="1:9" x14ac:dyDescent="0.2">
      <c r="A973" s="202"/>
      <c r="B973" s="201"/>
      <c r="C973" s="201"/>
      <c r="E973" t="str">
        <f t="shared" si="142"/>
        <v>2403</v>
      </c>
      <c r="F973" t="str">
        <f t="shared" si="140"/>
        <v>5001</v>
      </c>
      <c r="G973" t="str">
        <f t="shared" ref="G973" si="144">+CONCATENATE(E973,"-",F973)</f>
        <v>2403-5001</v>
      </c>
      <c r="H973">
        <f t="shared" si="141"/>
        <v>0</v>
      </c>
      <c r="I973"/>
    </row>
    <row r="974" spans="1:9" x14ac:dyDescent="0.2">
      <c r="A974" s="202"/>
      <c r="B974" s="201"/>
      <c r="C974" s="201"/>
      <c r="E974" t="str">
        <f t="shared" si="142"/>
        <v>2403</v>
      </c>
      <c r="F974" t="str">
        <f t="shared" si="140"/>
        <v>5001</v>
      </c>
      <c r="G974" t="str">
        <f t="shared" ref="G974" si="145">+CONCATENATE(E974,"-",F974)</f>
        <v>2403-5001</v>
      </c>
      <c r="H974">
        <f t="shared" si="141"/>
        <v>0</v>
      </c>
      <c r="I974"/>
    </row>
    <row r="975" spans="1:9" x14ac:dyDescent="0.2">
      <c r="A975" s="202"/>
      <c r="B975" s="201"/>
      <c r="C975" s="201"/>
      <c r="E975" t="str">
        <f t="shared" si="142"/>
        <v>2403</v>
      </c>
      <c r="F975" t="str">
        <f t="shared" si="140"/>
        <v>5001</v>
      </c>
      <c r="G975" t="str">
        <f t="shared" ref="G975:G980" si="146">+CONCATENATE(E975,"-",F975)</f>
        <v>2403-5001</v>
      </c>
      <c r="H975">
        <f t="shared" si="141"/>
        <v>0</v>
      </c>
      <c r="I975"/>
    </row>
    <row r="976" spans="1:9" x14ac:dyDescent="0.2">
      <c r="A976" s="202"/>
      <c r="B976" s="201"/>
      <c r="C976" s="201"/>
      <c r="E976" t="str">
        <f t="shared" si="142"/>
        <v>2403</v>
      </c>
      <c r="F976" t="str">
        <f t="shared" si="140"/>
        <v>5001</v>
      </c>
      <c r="G976" t="str">
        <f t="shared" ref="G976:G978" si="147">+CONCATENATE(E976,"-",F976)</f>
        <v>2403-5001</v>
      </c>
      <c r="H976">
        <f t="shared" si="141"/>
        <v>0</v>
      </c>
      <c r="I976"/>
    </row>
    <row r="977" spans="1:9" x14ac:dyDescent="0.2">
      <c r="A977" s="202"/>
      <c r="B977" s="203"/>
      <c r="C977" s="201"/>
      <c r="E977" t="str">
        <f t="shared" ref="E977" si="148">+IF(A977&gt;0,A977,E976)</f>
        <v>2403</v>
      </c>
      <c r="F977" t="str">
        <f t="shared" si="140"/>
        <v>5001</v>
      </c>
      <c r="G977" t="str">
        <f t="shared" ref="G977" si="149">+CONCATENATE(E977,"-",F977)</f>
        <v>2403-5001</v>
      </c>
      <c r="H977">
        <f t="shared" si="141"/>
        <v>0</v>
      </c>
      <c r="I977"/>
    </row>
    <row r="978" spans="1:9" x14ac:dyDescent="0.2">
      <c r="A978" s="202"/>
      <c r="B978" s="201"/>
      <c r="C978" s="201"/>
      <c r="E978" t="str">
        <f>+IF(A978&gt;0,A978,E976)</f>
        <v>2403</v>
      </c>
      <c r="F978" t="str">
        <f t="shared" si="140"/>
        <v>5001</v>
      </c>
      <c r="G978" t="str">
        <f t="shared" si="147"/>
        <v>2403-5001</v>
      </c>
      <c r="H978">
        <f t="shared" si="141"/>
        <v>0</v>
      </c>
      <c r="I978"/>
    </row>
    <row r="979" spans="1:9" x14ac:dyDescent="0.2">
      <c r="A979" s="201"/>
      <c r="B979" s="201"/>
      <c r="C979" s="201"/>
      <c r="E979" t="str">
        <f t="shared" si="142"/>
        <v>2403</v>
      </c>
      <c r="F979" t="str">
        <f t="shared" si="140"/>
        <v>5001</v>
      </c>
      <c r="G979" t="str">
        <f t="shared" ref="G979" si="150">+CONCATENATE(E979,"-",F979)</f>
        <v>2403-5001</v>
      </c>
      <c r="H979">
        <f t="shared" si="141"/>
        <v>0</v>
      </c>
      <c r="I979"/>
    </row>
    <row r="980" spans="1:9" x14ac:dyDescent="0.2">
      <c r="A980" s="202"/>
      <c r="B980" s="201"/>
      <c r="C980" s="201"/>
      <c r="E980" t="str">
        <f t="shared" si="142"/>
        <v>2403</v>
      </c>
      <c r="F980" t="str">
        <f t="shared" si="140"/>
        <v>5001</v>
      </c>
      <c r="G980" t="str">
        <f t="shared" si="146"/>
        <v>2403-5001</v>
      </c>
      <c r="H980">
        <f t="shared" si="141"/>
        <v>0</v>
      </c>
      <c r="I980"/>
    </row>
    <row r="981" spans="1:9" x14ac:dyDescent="0.2">
      <c r="A981" s="202"/>
      <c r="B981" s="201"/>
      <c r="C981" s="201"/>
      <c r="E981" t="str">
        <f t="shared" si="142"/>
        <v>2403</v>
      </c>
      <c r="F981" t="str">
        <f t="shared" si="140"/>
        <v>5001</v>
      </c>
      <c r="G981" t="str">
        <f t="shared" ref="G981" si="151">+CONCATENATE(E981,"-",F981)</f>
        <v>2403-5001</v>
      </c>
      <c r="H981">
        <f t="shared" si="141"/>
        <v>0</v>
      </c>
      <c r="I981"/>
    </row>
    <row r="982" spans="1:9" x14ac:dyDescent="0.2">
      <c r="A982" s="202"/>
      <c r="B982" s="201"/>
      <c r="C982" s="201"/>
      <c r="E982" t="str">
        <f t="shared" si="142"/>
        <v>2403</v>
      </c>
      <c r="F982" t="str">
        <f t="shared" si="140"/>
        <v>5001</v>
      </c>
      <c r="G982" t="str">
        <f t="shared" si="139"/>
        <v>2403-5001</v>
      </c>
      <c r="H982">
        <f t="shared" si="141"/>
        <v>0</v>
      </c>
      <c r="I982"/>
    </row>
    <row r="983" spans="1:9" x14ac:dyDescent="0.2">
      <c r="A983" s="202"/>
      <c r="B983" s="201"/>
      <c r="C983" s="201"/>
      <c r="E983" t="str">
        <f t="shared" si="142"/>
        <v>2403</v>
      </c>
      <c r="F983" t="str">
        <f t="shared" ref="F983:F1014" si="152">+IF(C983&gt;0,C983,F982)</f>
        <v>5001</v>
      </c>
      <c r="G983" t="str">
        <f t="shared" si="139"/>
        <v>2403-5001</v>
      </c>
      <c r="H983">
        <f t="shared" ref="H983:H1014" si="153">+D983</f>
        <v>0</v>
      </c>
      <c r="I983"/>
    </row>
    <row r="984" spans="1:9" x14ac:dyDescent="0.2">
      <c r="A984" s="202"/>
      <c r="B984" s="201"/>
      <c r="C984" s="201"/>
      <c r="E984" t="str">
        <f t="shared" si="142"/>
        <v>2403</v>
      </c>
      <c r="F984" t="str">
        <f t="shared" si="152"/>
        <v>5001</v>
      </c>
      <c r="G984" t="str">
        <f t="shared" si="139"/>
        <v>2403-5001</v>
      </c>
      <c r="H984">
        <f t="shared" si="153"/>
        <v>0</v>
      </c>
      <c r="I984"/>
    </row>
    <row r="985" spans="1:9" x14ac:dyDescent="0.2">
      <c r="A985" s="202"/>
      <c r="B985" s="201"/>
      <c r="C985" s="201"/>
      <c r="E985" t="str">
        <f t="shared" si="142"/>
        <v>2403</v>
      </c>
      <c r="F985" t="str">
        <f t="shared" si="152"/>
        <v>5001</v>
      </c>
      <c r="G985" t="str">
        <f t="shared" ref="G985:G1014" si="154">+CONCATENATE(E985,"-",F985)</f>
        <v>2403-5001</v>
      </c>
      <c r="H985">
        <f t="shared" si="153"/>
        <v>0</v>
      </c>
      <c r="I985"/>
    </row>
    <row r="986" spans="1:9" x14ac:dyDescent="0.2">
      <c r="A986" s="201"/>
      <c r="B986" s="201"/>
      <c r="C986" s="201"/>
      <c r="E986" t="str">
        <f t="shared" si="142"/>
        <v>2403</v>
      </c>
      <c r="F986" t="str">
        <f t="shared" si="152"/>
        <v>5001</v>
      </c>
      <c r="G986" t="str">
        <f t="shared" si="154"/>
        <v>2403-5001</v>
      </c>
      <c r="H986">
        <f t="shared" si="153"/>
        <v>0</v>
      </c>
      <c r="I986"/>
    </row>
    <row r="987" spans="1:9" x14ac:dyDescent="0.2">
      <c r="A987" s="202"/>
      <c r="B987" s="201"/>
      <c r="C987" s="201"/>
      <c r="E987" t="str">
        <f t="shared" si="142"/>
        <v>2403</v>
      </c>
      <c r="F987" t="str">
        <f t="shared" si="152"/>
        <v>5001</v>
      </c>
      <c r="G987" t="str">
        <f t="shared" si="154"/>
        <v>2403-5001</v>
      </c>
      <c r="H987">
        <f t="shared" si="153"/>
        <v>0</v>
      </c>
      <c r="I987"/>
    </row>
    <row r="988" spans="1:9" x14ac:dyDescent="0.2">
      <c r="A988" s="202"/>
      <c r="B988" s="201"/>
      <c r="C988" s="201"/>
      <c r="E988" t="str">
        <f t="shared" si="142"/>
        <v>2403</v>
      </c>
      <c r="F988" t="str">
        <f t="shared" si="152"/>
        <v>5001</v>
      </c>
      <c r="G988" t="str">
        <f t="shared" si="154"/>
        <v>2403-5001</v>
      </c>
      <c r="H988">
        <f t="shared" si="153"/>
        <v>0</v>
      </c>
      <c r="I988"/>
    </row>
    <row r="989" spans="1:9" x14ac:dyDescent="0.2">
      <c r="A989" s="202"/>
      <c r="B989" s="201"/>
      <c r="C989" s="201"/>
      <c r="E989" t="str">
        <f t="shared" si="142"/>
        <v>2403</v>
      </c>
      <c r="F989" t="str">
        <f t="shared" si="152"/>
        <v>5001</v>
      </c>
      <c r="G989" t="str">
        <f t="shared" si="154"/>
        <v>2403-5001</v>
      </c>
      <c r="H989">
        <f t="shared" si="153"/>
        <v>0</v>
      </c>
      <c r="I989"/>
    </row>
    <row r="990" spans="1:9" x14ac:dyDescent="0.2">
      <c r="A990" s="202"/>
      <c r="B990" s="201"/>
      <c r="C990" s="201"/>
      <c r="E990" t="str">
        <f t="shared" si="142"/>
        <v>2403</v>
      </c>
      <c r="F990" t="str">
        <f t="shared" si="152"/>
        <v>5001</v>
      </c>
      <c r="G990" t="str">
        <f t="shared" si="154"/>
        <v>2403-5001</v>
      </c>
      <c r="H990">
        <f t="shared" si="153"/>
        <v>0</v>
      </c>
      <c r="I990"/>
    </row>
    <row r="991" spans="1:9" x14ac:dyDescent="0.2">
      <c r="A991" s="202"/>
      <c r="B991" s="201"/>
      <c r="C991" s="201"/>
      <c r="E991" t="str">
        <f t="shared" si="142"/>
        <v>2403</v>
      </c>
      <c r="F991" t="str">
        <f t="shared" si="152"/>
        <v>5001</v>
      </c>
      <c r="G991" t="str">
        <f t="shared" si="154"/>
        <v>2403-5001</v>
      </c>
      <c r="H991">
        <f t="shared" si="153"/>
        <v>0</v>
      </c>
      <c r="I991"/>
    </row>
    <row r="992" spans="1:9" x14ac:dyDescent="0.2">
      <c r="A992" s="202"/>
      <c r="B992" s="201"/>
      <c r="C992" s="201"/>
      <c r="E992" t="str">
        <f t="shared" si="142"/>
        <v>2403</v>
      </c>
      <c r="F992" t="str">
        <f t="shared" si="152"/>
        <v>5001</v>
      </c>
      <c r="G992" t="str">
        <f t="shared" si="154"/>
        <v>2403-5001</v>
      </c>
      <c r="H992">
        <f t="shared" si="153"/>
        <v>0</v>
      </c>
      <c r="I992"/>
    </row>
    <row r="993" spans="1:9" x14ac:dyDescent="0.2">
      <c r="A993" s="202"/>
      <c r="B993" s="201"/>
      <c r="C993" s="201"/>
      <c r="E993" t="str">
        <f t="shared" si="142"/>
        <v>2403</v>
      </c>
      <c r="F993" t="str">
        <f t="shared" si="152"/>
        <v>5001</v>
      </c>
      <c r="G993" t="str">
        <f t="shared" ref="G993" si="155">+CONCATENATE(E993,"-",F993)</f>
        <v>2403-5001</v>
      </c>
      <c r="H993">
        <f t="shared" si="153"/>
        <v>0</v>
      </c>
      <c r="I993"/>
    </row>
    <row r="994" spans="1:9" x14ac:dyDescent="0.2">
      <c r="A994" s="202"/>
      <c r="B994" s="201"/>
      <c r="C994" s="201"/>
      <c r="E994" t="str">
        <f t="shared" si="142"/>
        <v>2403</v>
      </c>
      <c r="F994" t="str">
        <f t="shared" si="152"/>
        <v>5001</v>
      </c>
      <c r="G994" t="str">
        <f t="shared" ref="G994" si="156">+CONCATENATE(E994,"-",F994)</f>
        <v>2403-5001</v>
      </c>
      <c r="H994">
        <f t="shared" si="153"/>
        <v>0</v>
      </c>
      <c r="I994"/>
    </row>
    <row r="995" spans="1:9" x14ac:dyDescent="0.2">
      <c r="A995" s="202"/>
      <c r="B995" s="201"/>
      <c r="C995" s="201"/>
      <c r="E995" t="str">
        <f t="shared" si="142"/>
        <v>2403</v>
      </c>
      <c r="F995" t="str">
        <f t="shared" si="152"/>
        <v>5001</v>
      </c>
      <c r="G995" t="str">
        <f t="shared" si="154"/>
        <v>2403-5001</v>
      </c>
      <c r="H995">
        <f t="shared" si="153"/>
        <v>0</v>
      </c>
      <c r="I995"/>
    </row>
    <row r="996" spans="1:9" x14ac:dyDescent="0.2">
      <c r="A996" s="202"/>
      <c r="B996" s="201"/>
      <c r="C996" s="201"/>
      <c r="E996" t="str">
        <f t="shared" si="142"/>
        <v>2403</v>
      </c>
      <c r="F996" t="str">
        <f t="shared" si="152"/>
        <v>5001</v>
      </c>
      <c r="G996" t="str">
        <f t="shared" si="154"/>
        <v>2403-5001</v>
      </c>
      <c r="H996">
        <f t="shared" si="153"/>
        <v>0</v>
      </c>
      <c r="I996"/>
    </row>
    <row r="997" spans="1:9" x14ac:dyDescent="0.2">
      <c r="A997" s="201"/>
      <c r="B997" s="201"/>
      <c r="C997" s="201"/>
      <c r="E997" t="str">
        <f t="shared" si="142"/>
        <v>2403</v>
      </c>
      <c r="F997" t="str">
        <f t="shared" si="152"/>
        <v>5001</v>
      </c>
      <c r="G997" t="str">
        <f t="shared" si="154"/>
        <v>2403-5001</v>
      </c>
      <c r="H997">
        <f t="shared" si="153"/>
        <v>0</v>
      </c>
      <c r="I997"/>
    </row>
    <row r="998" spans="1:9" x14ac:dyDescent="0.2">
      <c r="A998" s="201"/>
      <c r="B998" s="201"/>
      <c r="C998" s="201"/>
      <c r="E998" t="str">
        <f t="shared" si="142"/>
        <v>2403</v>
      </c>
      <c r="F998" t="str">
        <f t="shared" si="152"/>
        <v>5001</v>
      </c>
      <c r="G998" t="str">
        <f t="shared" si="154"/>
        <v>2403-5001</v>
      </c>
      <c r="H998">
        <f t="shared" si="153"/>
        <v>0</v>
      </c>
      <c r="I998"/>
    </row>
    <row r="999" spans="1:9" x14ac:dyDescent="0.2">
      <c r="A999" s="201"/>
      <c r="B999" s="201"/>
      <c r="C999" s="201"/>
      <c r="E999" t="str">
        <f t="shared" si="142"/>
        <v>2403</v>
      </c>
      <c r="F999" t="str">
        <f t="shared" si="152"/>
        <v>5001</v>
      </c>
      <c r="G999" t="str">
        <f t="shared" si="154"/>
        <v>2403-5001</v>
      </c>
      <c r="H999">
        <f t="shared" si="153"/>
        <v>0</v>
      </c>
      <c r="I999"/>
    </row>
    <row r="1000" spans="1:9" x14ac:dyDescent="0.2">
      <c r="A1000" s="202"/>
      <c r="B1000" s="201"/>
      <c r="C1000" s="201"/>
      <c r="E1000" t="str">
        <f t="shared" si="142"/>
        <v>2403</v>
      </c>
      <c r="F1000" t="str">
        <f t="shared" si="152"/>
        <v>5001</v>
      </c>
      <c r="G1000" t="str">
        <f t="shared" ref="G1000" si="157">+CONCATENATE(E1000,"-",F1000)</f>
        <v>2403-5001</v>
      </c>
      <c r="H1000">
        <f t="shared" si="153"/>
        <v>0</v>
      </c>
      <c r="I1000"/>
    </row>
    <row r="1001" spans="1:9" x14ac:dyDescent="0.2">
      <c r="A1001" s="202"/>
      <c r="B1001" s="201"/>
      <c r="C1001" s="201"/>
      <c r="E1001" t="str">
        <f t="shared" si="142"/>
        <v>2403</v>
      </c>
      <c r="F1001" t="str">
        <f t="shared" si="152"/>
        <v>5001</v>
      </c>
      <c r="G1001" t="str">
        <f t="shared" ref="G1001" si="158">+CONCATENATE(E1001,"-",F1001)</f>
        <v>2403-5001</v>
      </c>
      <c r="H1001">
        <f t="shared" si="153"/>
        <v>0</v>
      </c>
      <c r="I1001"/>
    </row>
    <row r="1002" spans="1:9" x14ac:dyDescent="0.2">
      <c r="A1002" s="201"/>
      <c r="B1002" s="201"/>
      <c r="C1002" s="201"/>
      <c r="E1002" t="str">
        <f t="shared" si="142"/>
        <v>2403</v>
      </c>
      <c r="F1002" t="str">
        <f t="shared" si="152"/>
        <v>5001</v>
      </c>
      <c r="G1002" t="str">
        <f t="shared" si="154"/>
        <v>2403-5001</v>
      </c>
      <c r="H1002">
        <f t="shared" si="153"/>
        <v>0</v>
      </c>
      <c r="I1002"/>
    </row>
    <row r="1003" spans="1:9" x14ac:dyDescent="0.2">
      <c r="A1003" s="202"/>
      <c r="B1003" s="201"/>
      <c r="C1003" s="201"/>
      <c r="E1003" t="str">
        <f t="shared" si="142"/>
        <v>2403</v>
      </c>
      <c r="F1003" t="str">
        <f t="shared" si="152"/>
        <v>5001</v>
      </c>
      <c r="G1003" t="str">
        <f t="shared" si="154"/>
        <v>2403-5001</v>
      </c>
      <c r="H1003">
        <f t="shared" si="153"/>
        <v>0</v>
      </c>
      <c r="I1003"/>
    </row>
    <row r="1004" spans="1:9" x14ac:dyDescent="0.2">
      <c r="A1004" s="202"/>
      <c r="B1004" s="201"/>
      <c r="C1004" s="201"/>
      <c r="E1004" t="str">
        <f t="shared" ref="E1004:E1014" si="159">+IF(A1004&gt;0,A1004,E1003)</f>
        <v>2403</v>
      </c>
      <c r="F1004" t="str">
        <f t="shared" si="152"/>
        <v>5001</v>
      </c>
      <c r="G1004" t="str">
        <f t="shared" si="154"/>
        <v>2403-5001</v>
      </c>
      <c r="H1004">
        <f t="shared" si="153"/>
        <v>0</v>
      </c>
      <c r="I1004"/>
    </row>
    <row r="1005" spans="1:9" x14ac:dyDescent="0.2">
      <c r="A1005" s="202"/>
      <c r="B1005" s="201"/>
      <c r="C1005" s="201"/>
      <c r="E1005" t="str">
        <f t="shared" si="159"/>
        <v>2403</v>
      </c>
      <c r="F1005" t="str">
        <f t="shared" si="152"/>
        <v>5001</v>
      </c>
      <c r="G1005" t="str">
        <f t="shared" si="154"/>
        <v>2403-5001</v>
      </c>
      <c r="H1005">
        <f t="shared" si="153"/>
        <v>0</v>
      </c>
      <c r="I1005"/>
    </row>
    <row r="1006" spans="1:9" x14ac:dyDescent="0.2">
      <c r="A1006" s="201"/>
      <c r="B1006" s="201"/>
      <c r="C1006" s="201"/>
      <c r="E1006" t="str">
        <f t="shared" si="159"/>
        <v>2403</v>
      </c>
      <c r="F1006" t="str">
        <f t="shared" si="152"/>
        <v>5001</v>
      </c>
      <c r="G1006" t="str">
        <f t="shared" si="154"/>
        <v>2403-5001</v>
      </c>
      <c r="H1006">
        <f t="shared" si="153"/>
        <v>0</v>
      </c>
      <c r="I1006"/>
    </row>
    <row r="1007" spans="1:9" x14ac:dyDescent="0.2">
      <c r="A1007" s="202"/>
      <c r="B1007" s="201"/>
      <c r="C1007" s="201"/>
      <c r="E1007" t="str">
        <f t="shared" si="159"/>
        <v>2403</v>
      </c>
      <c r="F1007" t="str">
        <f t="shared" si="152"/>
        <v>5001</v>
      </c>
      <c r="G1007" t="str">
        <f t="shared" si="154"/>
        <v>2403-5001</v>
      </c>
      <c r="H1007">
        <f t="shared" si="153"/>
        <v>0</v>
      </c>
      <c r="I1007"/>
    </row>
    <row r="1008" spans="1:9" x14ac:dyDescent="0.2">
      <c r="A1008" s="201"/>
      <c r="B1008" s="201"/>
      <c r="C1008" s="201"/>
      <c r="E1008" t="str">
        <f t="shared" si="159"/>
        <v>2403</v>
      </c>
      <c r="F1008" t="str">
        <f t="shared" si="152"/>
        <v>5001</v>
      </c>
      <c r="G1008" t="str">
        <f t="shared" ref="G1008" si="160">+CONCATENATE(E1008,"-",F1008)</f>
        <v>2403-5001</v>
      </c>
      <c r="H1008">
        <f t="shared" si="153"/>
        <v>0</v>
      </c>
      <c r="I1008"/>
    </row>
    <row r="1009" spans="1:9" x14ac:dyDescent="0.2">
      <c r="A1009" s="202"/>
      <c r="B1009" s="201"/>
      <c r="C1009" s="201"/>
      <c r="E1009" t="str">
        <f t="shared" si="159"/>
        <v>2403</v>
      </c>
      <c r="F1009" t="str">
        <f t="shared" si="152"/>
        <v>5001</v>
      </c>
      <c r="G1009" t="str">
        <f t="shared" si="154"/>
        <v>2403-5001</v>
      </c>
      <c r="H1009">
        <f t="shared" si="153"/>
        <v>0</v>
      </c>
      <c r="I1009"/>
    </row>
    <row r="1010" spans="1:9" x14ac:dyDescent="0.2">
      <c r="A1010" s="202"/>
      <c r="B1010" s="201"/>
      <c r="C1010" s="201"/>
      <c r="E1010" t="str">
        <f t="shared" si="159"/>
        <v>2403</v>
      </c>
      <c r="F1010" t="str">
        <f t="shared" si="152"/>
        <v>5001</v>
      </c>
      <c r="G1010" t="str">
        <f t="shared" si="154"/>
        <v>2403-5001</v>
      </c>
      <c r="H1010">
        <f t="shared" si="153"/>
        <v>0</v>
      </c>
      <c r="I1010"/>
    </row>
    <row r="1011" spans="1:9" x14ac:dyDescent="0.2">
      <c r="A1011" s="202"/>
      <c r="B1011" s="201"/>
      <c r="C1011" s="201"/>
      <c r="E1011" t="str">
        <f t="shared" si="159"/>
        <v>2403</v>
      </c>
      <c r="F1011" t="str">
        <f t="shared" si="152"/>
        <v>5001</v>
      </c>
      <c r="G1011" t="str">
        <f t="shared" si="154"/>
        <v>2403-5001</v>
      </c>
      <c r="H1011">
        <f t="shared" si="153"/>
        <v>0</v>
      </c>
      <c r="I1011"/>
    </row>
    <row r="1012" spans="1:9" x14ac:dyDescent="0.2">
      <c r="A1012" s="202"/>
      <c r="B1012" s="201"/>
      <c r="C1012" s="201"/>
      <c r="E1012" t="str">
        <f t="shared" si="159"/>
        <v>2403</v>
      </c>
      <c r="F1012" t="str">
        <f t="shared" si="152"/>
        <v>5001</v>
      </c>
      <c r="G1012" t="str">
        <f t="shared" si="154"/>
        <v>2403-5001</v>
      </c>
      <c r="H1012">
        <f t="shared" si="153"/>
        <v>0</v>
      </c>
      <c r="I1012"/>
    </row>
    <row r="1013" spans="1:9" x14ac:dyDescent="0.2">
      <c r="A1013" s="202"/>
      <c r="B1013" s="201"/>
      <c r="C1013" s="201"/>
      <c r="E1013" t="str">
        <f t="shared" si="159"/>
        <v>2403</v>
      </c>
      <c r="F1013" t="str">
        <f t="shared" si="152"/>
        <v>5001</v>
      </c>
      <c r="G1013" t="str">
        <f t="shared" si="154"/>
        <v>2403-5001</v>
      </c>
      <c r="H1013">
        <f t="shared" si="153"/>
        <v>0</v>
      </c>
      <c r="I1013"/>
    </row>
    <row r="1014" spans="1:9" x14ac:dyDescent="0.2">
      <c r="A1014" s="202"/>
      <c r="B1014" s="201"/>
      <c r="C1014" s="201"/>
      <c r="E1014" t="str">
        <f t="shared" si="159"/>
        <v>2403</v>
      </c>
      <c r="F1014" t="str">
        <f t="shared" si="152"/>
        <v>5001</v>
      </c>
      <c r="G1014" t="str">
        <f t="shared" si="154"/>
        <v>2403-5001</v>
      </c>
      <c r="H1014">
        <f t="shared" si="153"/>
        <v>0</v>
      </c>
      <c r="I1014"/>
    </row>
    <row r="1015" spans="1:9" ht="15" x14ac:dyDescent="0.25">
      <c r="A1015" s="194"/>
      <c r="B1015" s="194"/>
      <c r="I1015"/>
    </row>
    <row r="1016" spans="1:9" ht="15" x14ac:dyDescent="0.25">
      <c r="A1016" s="194"/>
      <c r="B1016" s="194"/>
      <c r="I1016"/>
    </row>
    <row r="1017" spans="1:9" ht="15" x14ac:dyDescent="0.25">
      <c r="A1017" s="194"/>
      <c r="B1017" s="194"/>
      <c r="I1017"/>
    </row>
    <row r="1018" spans="1:9" ht="15" x14ac:dyDescent="0.25">
      <c r="A1018" s="194"/>
      <c r="B1018" s="194"/>
      <c r="I1018"/>
    </row>
    <row r="1019" spans="1:9" ht="15" x14ac:dyDescent="0.25">
      <c r="A1019" s="194"/>
      <c r="B1019" s="195"/>
      <c r="I1019"/>
    </row>
    <row r="1020" spans="1:9" ht="15" x14ac:dyDescent="0.25">
      <c r="A1020" s="194"/>
      <c r="B1020" s="194"/>
      <c r="I1020"/>
    </row>
    <row r="1021" spans="1:9" ht="15" x14ac:dyDescent="0.25">
      <c r="A1021" s="194"/>
      <c r="B1021" s="195"/>
      <c r="I1021"/>
    </row>
    <row r="1022" spans="1:9" ht="15" x14ac:dyDescent="0.25">
      <c r="A1022" s="194"/>
      <c r="B1022" s="194"/>
      <c r="I1022"/>
    </row>
    <row r="1023" spans="1:9" x14ac:dyDescent="0.2">
      <c r="I1023"/>
    </row>
    <row r="1024" spans="1:9" x14ac:dyDescent="0.2">
      <c r="I1024"/>
    </row>
    <row r="1025" spans="9:9" x14ac:dyDescent="0.2">
      <c r="I1025"/>
    </row>
    <row r="1026" spans="9:9" x14ac:dyDescent="0.2">
      <c r="I1026"/>
    </row>
    <row r="1027" spans="9:9" x14ac:dyDescent="0.2">
      <c r="I1027"/>
    </row>
    <row r="1028" spans="9:9" x14ac:dyDescent="0.2">
      <c r="I1028"/>
    </row>
    <row r="1029" spans="9:9" x14ac:dyDescent="0.2">
      <c r="I1029"/>
    </row>
    <row r="1030" spans="9:9" x14ac:dyDescent="0.2">
      <c r="I1030"/>
    </row>
    <row r="1031" spans="9:9" x14ac:dyDescent="0.2">
      <c r="I1031"/>
    </row>
    <row r="1032" spans="9:9" x14ac:dyDescent="0.2">
      <c r="I1032"/>
    </row>
    <row r="1033" spans="9:9" x14ac:dyDescent="0.2">
      <c r="I1033"/>
    </row>
    <row r="1034" spans="9:9" x14ac:dyDescent="0.2">
      <c r="I1034"/>
    </row>
    <row r="1035" spans="9:9" x14ac:dyDescent="0.2">
      <c r="I1035"/>
    </row>
    <row r="1036" spans="9:9" x14ac:dyDescent="0.2">
      <c r="I1036"/>
    </row>
    <row r="1037" spans="9:9" x14ac:dyDescent="0.2">
      <c r="I1037"/>
    </row>
    <row r="1038" spans="9:9" x14ac:dyDescent="0.2">
      <c r="I1038"/>
    </row>
    <row r="1039" spans="9:9" x14ac:dyDescent="0.2">
      <c r="I1039"/>
    </row>
    <row r="1040" spans="9:9" x14ac:dyDescent="0.2">
      <c r="I1040"/>
    </row>
    <row r="1041" spans="9:9" x14ac:dyDescent="0.2">
      <c r="I1041"/>
    </row>
    <row r="1042" spans="9:9" x14ac:dyDescent="0.2">
      <c r="I1042"/>
    </row>
    <row r="1043" spans="9:9" x14ac:dyDescent="0.2">
      <c r="I1043"/>
    </row>
    <row r="1044" spans="9:9" x14ac:dyDescent="0.2">
      <c r="I1044"/>
    </row>
    <row r="1045" spans="9:9" x14ac:dyDescent="0.2">
      <c r="I1045"/>
    </row>
    <row r="1046" spans="9:9" x14ac:dyDescent="0.2">
      <c r="I1046"/>
    </row>
    <row r="1047" spans="9:9" x14ac:dyDescent="0.2">
      <c r="I1047"/>
    </row>
    <row r="1048" spans="9:9" x14ac:dyDescent="0.2">
      <c r="I1048"/>
    </row>
    <row r="1049" spans="9:9" x14ac:dyDescent="0.2">
      <c r="I1049"/>
    </row>
  </sheetData>
  <sheetProtection algorithmName="SHA-512" hashValue="SUeYJ4NyagT2wsdjet8RyLhbohnsixny7Q+IaT3ULjLpxqBip7Q186mCAMJqICmf3Ihb0DTMGUvCgah+Sx98Ew==" saltValue="gXKuk1BdG8IGD1/Q9+DKKQ==" spinCount="100000" sheet="1" objects="1" scenarios="1"/>
  <autoFilter ref="A5:C1022" xr:uid="{00000000-0009-0000-0000-000002000000}"/>
  <phoneticPr fontId="2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K8"/>
  <sheetViews>
    <sheetView workbookViewId="0">
      <selection activeCell="F30" sqref="F30"/>
    </sheetView>
  </sheetViews>
  <sheetFormatPr defaultRowHeight="12.75" x14ac:dyDescent="0.2"/>
  <cols>
    <col min="2" max="2" width="12.28515625" customWidth="1"/>
    <col min="3" max="3" width="8.140625" customWidth="1"/>
    <col min="5" max="5" width="6.7109375" customWidth="1"/>
    <col min="6" max="6" width="8.5703125" customWidth="1"/>
    <col min="8" max="8" width="6.7109375" customWidth="1"/>
    <col min="9" max="9" width="8.5703125" customWidth="1"/>
    <col min="10" max="10" width="8.85546875" customWidth="1"/>
    <col min="11" max="11" width="6.140625" customWidth="1"/>
  </cols>
  <sheetData>
    <row r="5" spans="2:11" x14ac:dyDescent="0.2">
      <c r="B5" s="329" t="s">
        <v>71</v>
      </c>
      <c r="C5" s="331">
        <v>2016</v>
      </c>
      <c r="D5" s="331"/>
      <c r="E5" s="331"/>
      <c r="F5" s="331">
        <v>2017</v>
      </c>
      <c r="G5" s="331"/>
      <c r="H5" s="331"/>
      <c r="I5" s="331">
        <v>2018</v>
      </c>
      <c r="J5" s="331"/>
      <c r="K5" s="332"/>
    </row>
    <row r="6" spans="2:11" ht="25.5" x14ac:dyDescent="0.2">
      <c r="B6" s="330"/>
      <c r="C6" s="128" t="s">
        <v>953</v>
      </c>
      <c r="D6" s="129" t="s">
        <v>954</v>
      </c>
      <c r="E6" s="128" t="s">
        <v>955</v>
      </c>
      <c r="F6" s="128" t="s">
        <v>953</v>
      </c>
      <c r="G6" s="129" t="s">
        <v>954</v>
      </c>
      <c r="H6" s="128" t="s">
        <v>955</v>
      </c>
      <c r="I6" s="128" t="s">
        <v>953</v>
      </c>
      <c r="J6" s="129" t="s">
        <v>954</v>
      </c>
      <c r="K6" s="130" t="s">
        <v>955</v>
      </c>
    </row>
    <row r="7" spans="2:11" x14ac:dyDescent="0.2">
      <c r="B7" s="121" t="s">
        <v>948</v>
      </c>
      <c r="C7">
        <v>100</v>
      </c>
      <c r="D7" s="122">
        <v>10</v>
      </c>
      <c r="E7">
        <f>+D7+C7</f>
        <v>110</v>
      </c>
      <c r="F7">
        <f>+E7</f>
        <v>110</v>
      </c>
      <c r="G7" s="122">
        <v>0</v>
      </c>
      <c r="H7">
        <f>+F7+G7</f>
        <v>110</v>
      </c>
      <c r="I7">
        <f>+H7</f>
        <v>110</v>
      </c>
      <c r="J7" s="122">
        <v>0</v>
      </c>
      <c r="K7" s="123">
        <f>+I7+J7</f>
        <v>110</v>
      </c>
    </row>
    <row r="8" spans="2:11" x14ac:dyDescent="0.2">
      <c r="B8" s="124" t="s">
        <v>949</v>
      </c>
      <c r="C8" s="125">
        <v>100</v>
      </c>
      <c r="D8" s="126">
        <v>10</v>
      </c>
      <c r="E8" s="125">
        <f>+D8+C8</f>
        <v>110</v>
      </c>
      <c r="F8" s="125">
        <f>+E8</f>
        <v>110</v>
      </c>
      <c r="G8" s="126">
        <v>7</v>
      </c>
      <c r="H8" s="125">
        <f>+F8+G8</f>
        <v>117</v>
      </c>
      <c r="I8" s="125">
        <f>+H8</f>
        <v>117</v>
      </c>
      <c r="J8" s="126">
        <v>3</v>
      </c>
      <c r="K8" s="127">
        <f>+I8+J8</f>
        <v>120</v>
      </c>
    </row>
  </sheetData>
  <mergeCells count="4">
    <mergeCell ref="B5:B6"/>
    <mergeCell ref="C5:E5"/>
    <mergeCell ref="F5:H5"/>
    <mergeCell ref="I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7"/>
  <sheetViews>
    <sheetView topLeftCell="A62" workbookViewId="0">
      <selection activeCell="D112" sqref="D112"/>
    </sheetView>
  </sheetViews>
  <sheetFormatPr defaultRowHeight="12.75" x14ac:dyDescent="0.2"/>
  <sheetData>
    <row r="1" spans="1:4" x14ac:dyDescent="0.2">
      <c r="A1" s="201">
        <v>1</v>
      </c>
      <c r="B1" s="201">
        <v>0</v>
      </c>
      <c r="C1" s="201">
        <v>20100</v>
      </c>
      <c r="D1" s="201" t="s">
        <v>184</v>
      </c>
    </row>
    <row r="2" spans="1:4" x14ac:dyDescent="0.2">
      <c r="A2" s="202">
        <v>1</v>
      </c>
      <c r="B2" s="201" t="s">
        <v>185</v>
      </c>
      <c r="C2" s="201">
        <v>20101</v>
      </c>
      <c r="D2" s="201" t="s">
        <v>186</v>
      </c>
    </row>
    <row r="3" spans="1:4" x14ac:dyDescent="0.2">
      <c r="A3" s="201">
        <v>2</v>
      </c>
      <c r="B3" s="201">
        <v>0</v>
      </c>
      <c r="C3" s="201">
        <v>10100</v>
      </c>
      <c r="D3" s="201" t="s">
        <v>79</v>
      </c>
    </row>
    <row r="4" spans="1:4" x14ac:dyDescent="0.2">
      <c r="A4" s="201">
        <v>3</v>
      </c>
      <c r="B4" s="201" t="s">
        <v>85</v>
      </c>
      <c r="C4" s="201">
        <v>10204</v>
      </c>
      <c r="D4" s="201" t="s">
        <v>86</v>
      </c>
    </row>
    <row r="5" spans="1:4" x14ac:dyDescent="0.2">
      <c r="A5" s="202">
        <v>3</v>
      </c>
      <c r="B5" s="201" t="s">
        <v>266</v>
      </c>
      <c r="C5" s="201">
        <v>42400</v>
      </c>
      <c r="D5" s="201" t="s">
        <v>269</v>
      </c>
    </row>
    <row r="6" spans="1:4" x14ac:dyDescent="0.2">
      <c r="A6" s="202">
        <v>3</v>
      </c>
      <c r="B6" s="201" t="s">
        <v>268</v>
      </c>
      <c r="C6" s="201">
        <v>10206</v>
      </c>
      <c r="D6" s="201" t="s">
        <v>88</v>
      </c>
    </row>
    <row r="7" spans="1:4" x14ac:dyDescent="0.2">
      <c r="A7" s="202">
        <v>3</v>
      </c>
      <c r="B7" s="201" t="s">
        <v>87</v>
      </c>
      <c r="C7" s="201">
        <v>10220</v>
      </c>
      <c r="D7" s="201" t="s">
        <v>90</v>
      </c>
    </row>
    <row r="8" spans="1:4" x14ac:dyDescent="0.2">
      <c r="A8" s="202">
        <v>3</v>
      </c>
      <c r="B8" s="201" t="s">
        <v>89</v>
      </c>
      <c r="C8" s="201">
        <v>61029</v>
      </c>
      <c r="D8" s="201" t="s">
        <v>300</v>
      </c>
    </row>
    <row r="9" spans="1:4" x14ac:dyDescent="0.2">
      <c r="A9" s="202">
        <v>3</v>
      </c>
      <c r="B9" s="201" t="s">
        <v>299</v>
      </c>
      <c r="C9" s="201">
        <v>10222</v>
      </c>
      <c r="D9" s="201" t="s">
        <v>92</v>
      </c>
    </row>
    <row r="10" spans="1:4" x14ac:dyDescent="0.2">
      <c r="A10" s="202">
        <v>3</v>
      </c>
      <c r="B10" s="201" t="s">
        <v>91</v>
      </c>
      <c r="C10" s="201">
        <v>10201</v>
      </c>
      <c r="D10" s="201" t="s">
        <v>83</v>
      </c>
    </row>
    <row r="11" spans="1:4" x14ac:dyDescent="0.2">
      <c r="A11" s="202">
        <v>3</v>
      </c>
      <c r="B11" s="201" t="s">
        <v>93</v>
      </c>
      <c r="C11" s="201">
        <v>10225</v>
      </c>
      <c r="D11" s="201" t="s">
        <v>95</v>
      </c>
    </row>
    <row r="12" spans="1:4" x14ac:dyDescent="0.2">
      <c r="A12" s="202">
        <v>3</v>
      </c>
      <c r="B12" s="201" t="s">
        <v>94</v>
      </c>
      <c r="C12" s="201">
        <v>10228</v>
      </c>
      <c r="D12" s="201" t="s">
        <v>97</v>
      </c>
    </row>
    <row r="13" spans="1:4" x14ac:dyDescent="0.2">
      <c r="A13" s="202">
        <v>3</v>
      </c>
      <c r="B13" s="201" t="s">
        <v>96</v>
      </c>
      <c r="C13" s="201">
        <v>10243</v>
      </c>
      <c r="D13" s="201" t="s">
        <v>315</v>
      </c>
    </row>
    <row r="14" spans="1:4" x14ac:dyDescent="0.2">
      <c r="A14" s="202">
        <v>3</v>
      </c>
      <c r="B14" s="201" t="s">
        <v>98</v>
      </c>
      <c r="C14" s="201">
        <v>10244</v>
      </c>
      <c r="D14" s="201" t="s">
        <v>1100</v>
      </c>
    </row>
    <row r="15" spans="1:4" x14ac:dyDescent="0.2">
      <c r="A15" s="202">
        <v>3</v>
      </c>
      <c r="B15" s="201" t="s">
        <v>306</v>
      </c>
      <c r="C15" s="201">
        <v>10252</v>
      </c>
      <c r="D15" s="201" t="s">
        <v>2038</v>
      </c>
    </row>
    <row r="16" spans="1:4" x14ac:dyDescent="0.2">
      <c r="A16" s="202">
        <v>3</v>
      </c>
      <c r="B16" s="201" t="s">
        <v>310</v>
      </c>
      <c r="C16" s="201">
        <v>10245</v>
      </c>
      <c r="D16" s="201" t="s">
        <v>1253</v>
      </c>
    </row>
    <row r="17" spans="1:4" x14ac:dyDescent="0.2">
      <c r="A17" s="202">
        <v>3</v>
      </c>
      <c r="B17" s="201" t="s">
        <v>314</v>
      </c>
      <c r="C17" s="201">
        <v>10249</v>
      </c>
      <c r="D17" s="201" t="s">
        <v>1709</v>
      </c>
    </row>
    <row r="18" spans="1:4" x14ac:dyDescent="0.2">
      <c r="A18" s="202">
        <v>3</v>
      </c>
      <c r="B18" s="201" t="s">
        <v>1097</v>
      </c>
      <c r="C18" s="201">
        <v>10251</v>
      </c>
      <c r="D18" s="201" t="s">
        <v>1592</v>
      </c>
    </row>
    <row r="19" spans="1:4" x14ac:dyDescent="0.2">
      <c r="A19" s="202">
        <v>3</v>
      </c>
      <c r="B19" s="201" t="s">
        <v>308</v>
      </c>
      <c r="C19" s="201">
        <v>10253</v>
      </c>
      <c r="D19" s="201" t="s">
        <v>2039</v>
      </c>
    </row>
    <row r="20" spans="1:4" x14ac:dyDescent="0.2">
      <c r="A20" s="202">
        <v>3</v>
      </c>
      <c r="B20" s="201" t="s">
        <v>101</v>
      </c>
      <c r="C20" s="201">
        <v>10254</v>
      </c>
      <c r="D20" s="201" t="s">
        <v>2040</v>
      </c>
    </row>
    <row r="21" spans="1:4" x14ac:dyDescent="0.2">
      <c r="A21" s="202">
        <v>3</v>
      </c>
      <c r="B21" s="201" t="s">
        <v>312</v>
      </c>
      <c r="C21" s="201">
        <v>10255</v>
      </c>
      <c r="D21" s="201" t="s">
        <v>2041</v>
      </c>
    </row>
    <row r="22" spans="1:4" x14ac:dyDescent="0.2">
      <c r="A22" s="202">
        <v>3</v>
      </c>
      <c r="B22" s="201" t="s">
        <v>102</v>
      </c>
      <c r="C22" s="201">
        <v>10256</v>
      </c>
      <c r="D22" s="201" t="s">
        <v>2042</v>
      </c>
    </row>
    <row r="23" spans="1:4" x14ac:dyDescent="0.2">
      <c r="A23" s="202">
        <v>3</v>
      </c>
      <c r="B23" s="201" t="s">
        <v>309</v>
      </c>
      <c r="C23" s="201">
        <v>10250</v>
      </c>
      <c r="D23" s="201" t="s">
        <v>2043</v>
      </c>
    </row>
    <row r="24" spans="1:4" x14ac:dyDescent="0.2">
      <c r="A24" s="202">
        <v>3</v>
      </c>
      <c r="B24" s="201" t="s">
        <v>80</v>
      </c>
      <c r="C24" s="201">
        <v>10257</v>
      </c>
      <c r="D24" s="201" t="s">
        <v>2010</v>
      </c>
    </row>
    <row r="25" spans="1:4" x14ac:dyDescent="0.2">
      <c r="A25" s="202">
        <v>3</v>
      </c>
      <c r="B25" s="201" t="s">
        <v>82</v>
      </c>
      <c r="C25" s="201">
        <v>10200</v>
      </c>
      <c r="D25" s="201" t="s">
        <v>81</v>
      </c>
    </row>
    <row r="26" spans="1:4" x14ac:dyDescent="0.2">
      <c r="A26" s="201">
        <v>4</v>
      </c>
      <c r="B26" s="201">
        <v>0</v>
      </c>
      <c r="C26" s="201">
        <v>30100</v>
      </c>
      <c r="D26" s="201" t="s">
        <v>189</v>
      </c>
    </row>
    <row r="27" spans="1:4" x14ac:dyDescent="0.2">
      <c r="A27" s="201">
        <v>5</v>
      </c>
      <c r="B27" s="201">
        <v>0</v>
      </c>
      <c r="C27" s="201">
        <v>30216</v>
      </c>
      <c r="D27" s="201" t="s">
        <v>200</v>
      </c>
    </row>
    <row r="28" spans="1:4" x14ac:dyDescent="0.2">
      <c r="A28" s="201">
        <v>6</v>
      </c>
      <c r="B28" s="201">
        <v>0</v>
      </c>
      <c r="C28" s="201">
        <v>30240</v>
      </c>
      <c r="D28" s="201" t="s">
        <v>223</v>
      </c>
    </row>
    <row r="29" spans="1:4" x14ac:dyDescent="0.2">
      <c r="A29" s="202">
        <v>6</v>
      </c>
      <c r="B29" s="201" t="s">
        <v>201</v>
      </c>
      <c r="C29" s="201">
        <v>30221</v>
      </c>
      <c r="D29" s="201" t="s">
        <v>202</v>
      </c>
    </row>
    <row r="30" spans="1:4" x14ac:dyDescent="0.2">
      <c r="A30" s="202">
        <v>6</v>
      </c>
      <c r="B30" s="201" t="s">
        <v>193</v>
      </c>
      <c r="C30" s="201">
        <v>30210</v>
      </c>
      <c r="D30" s="201" t="s">
        <v>194</v>
      </c>
    </row>
    <row r="31" spans="1:4" x14ac:dyDescent="0.2">
      <c r="A31" s="202">
        <v>6</v>
      </c>
      <c r="B31" s="201" t="s">
        <v>203</v>
      </c>
      <c r="C31" s="201">
        <v>30222</v>
      </c>
      <c r="D31" s="201" t="s">
        <v>204</v>
      </c>
    </row>
    <row r="32" spans="1:4" x14ac:dyDescent="0.2">
      <c r="A32" s="202">
        <v>6</v>
      </c>
      <c r="B32" s="201" t="s">
        <v>215</v>
      </c>
      <c r="C32" s="201">
        <v>30232</v>
      </c>
      <c r="D32" s="201" t="s">
        <v>216</v>
      </c>
    </row>
    <row r="33" spans="1:4" x14ac:dyDescent="0.2">
      <c r="A33" s="202">
        <v>6</v>
      </c>
      <c r="B33" s="201" t="s">
        <v>195</v>
      </c>
      <c r="C33" s="201">
        <v>30211</v>
      </c>
      <c r="D33" s="201" t="s">
        <v>196</v>
      </c>
    </row>
    <row r="34" spans="1:4" x14ac:dyDescent="0.2">
      <c r="A34" s="202">
        <v>6</v>
      </c>
      <c r="B34" s="201" t="s">
        <v>205</v>
      </c>
      <c r="C34" s="201">
        <v>30225</v>
      </c>
      <c r="D34" s="201" t="s">
        <v>206</v>
      </c>
    </row>
    <row r="35" spans="1:4" x14ac:dyDescent="0.2">
      <c r="A35" s="202">
        <v>6</v>
      </c>
      <c r="B35" s="201" t="s">
        <v>207</v>
      </c>
      <c r="C35" s="201">
        <v>30226</v>
      </c>
      <c r="D35" s="201" t="s">
        <v>208</v>
      </c>
    </row>
    <row r="36" spans="1:4" x14ac:dyDescent="0.2">
      <c r="A36" s="202">
        <v>6</v>
      </c>
      <c r="B36" s="201" t="s">
        <v>209</v>
      </c>
      <c r="C36" s="201">
        <v>30227</v>
      </c>
      <c r="D36" s="201" t="s">
        <v>210</v>
      </c>
    </row>
    <row r="37" spans="1:4" x14ac:dyDescent="0.2">
      <c r="A37" s="202">
        <v>6</v>
      </c>
      <c r="B37" s="201" t="s">
        <v>217</v>
      </c>
      <c r="C37" s="201">
        <v>30233</v>
      </c>
      <c r="D37" s="201" t="s">
        <v>218</v>
      </c>
    </row>
    <row r="38" spans="1:4" x14ac:dyDescent="0.2">
      <c r="A38" s="201">
        <v>7</v>
      </c>
      <c r="B38" s="201">
        <v>0</v>
      </c>
      <c r="C38" s="201">
        <v>30215</v>
      </c>
      <c r="D38" s="201" t="s">
        <v>199</v>
      </c>
    </row>
    <row r="39" spans="1:4" x14ac:dyDescent="0.2">
      <c r="A39" s="201">
        <v>8</v>
      </c>
      <c r="B39" s="201">
        <v>0</v>
      </c>
      <c r="C39" s="201">
        <v>30250</v>
      </c>
      <c r="D39" s="201" t="s">
        <v>224</v>
      </c>
    </row>
    <row r="40" spans="1:4" x14ac:dyDescent="0.2">
      <c r="A40" s="202">
        <v>8</v>
      </c>
      <c r="B40" s="201" t="s">
        <v>190</v>
      </c>
      <c r="C40" s="201">
        <v>30203</v>
      </c>
      <c r="D40" s="201" t="s">
        <v>191</v>
      </c>
    </row>
    <row r="41" spans="1:4" x14ac:dyDescent="0.2">
      <c r="A41" s="202">
        <v>8</v>
      </c>
      <c r="B41" s="201" t="s">
        <v>197</v>
      </c>
      <c r="C41" s="201">
        <v>30214</v>
      </c>
      <c r="D41" s="201" t="s">
        <v>198</v>
      </c>
    </row>
    <row r="42" spans="1:4" x14ac:dyDescent="0.2">
      <c r="A42" s="202">
        <v>8</v>
      </c>
      <c r="B42" s="201" t="s">
        <v>219</v>
      </c>
      <c r="C42" s="201">
        <v>30235</v>
      </c>
      <c r="D42" s="201" t="s">
        <v>220</v>
      </c>
    </row>
    <row r="43" spans="1:4" x14ac:dyDescent="0.2">
      <c r="A43" s="202">
        <v>8</v>
      </c>
      <c r="B43" s="201" t="s">
        <v>221</v>
      </c>
      <c r="C43" s="201">
        <v>30236</v>
      </c>
      <c r="D43" s="201" t="s">
        <v>222</v>
      </c>
    </row>
    <row r="44" spans="1:4" x14ac:dyDescent="0.2">
      <c r="A44" s="202">
        <v>8</v>
      </c>
      <c r="B44" s="201" t="s">
        <v>211</v>
      </c>
      <c r="C44" s="201">
        <v>30228</v>
      </c>
      <c r="D44" s="201" t="s">
        <v>212</v>
      </c>
    </row>
    <row r="45" spans="1:4" x14ac:dyDescent="0.2">
      <c r="A45" s="202">
        <v>8</v>
      </c>
      <c r="B45" s="201" t="s">
        <v>213</v>
      </c>
      <c r="C45" s="201">
        <v>30229</v>
      </c>
      <c r="D45" s="201" t="s">
        <v>214</v>
      </c>
    </row>
    <row r="46" spans="1:4" x14ac:dyDescent="0.2">
      <c r="A46" s="201">
        <v>9</v>
      </c>
      <c r="B46" s="201">
        <v>0</v>
      </c>
      <c r="C46" s="201">
        <v>30204</v>
      </c>
      <c r="D46" s="201" t="s">
        <v>192</v>
      </c>
    </row>
    <row r="47" spans="1:4" x14ac:dyDescent="0.2">
      <c r="A47" s="201">
        <v>10</v>
      </c>
      <c r="B47" s="201">
        <v>0</v>
      </c>
      <c r="C47" s="201">
        <v>42700</v>
      </c>
      <c r="D47" s="201" t="s">
        <v>271</v>
      </c>
    </row>
    <row r="48" spans="1:4" x14ac:dyDescent="0.2">
      <c r="A48" s="201">
        <v>11</v>
      </c>
      <c r="B48" s="201">
        <v>0</v>
      </c>
      <c r="C48" s="201">
        <v>42600</v>
      </c>
      <c r="D48" s="201" t="s">
        <v>270</v>
      </c>
    </row>
    <row r="49" spans="1:4" x14ac:dyDescent="0.2">
      <c r="A49" s="201">
        <v>12</v>
      </c>
      <c r="B49" s="201">
        <v>0</v>
      </c>
      <c r="C49" s="201">
        <v>43300</v>
      </c>
      <c r="D49" s="201" t="s">
        <v>273</v>
      </c>
    </row>
    <row r="50" spans="1:4" x14ac:dyDescent="0.2">
      <c r="A50" s="201">
        <v>13</v>
      </c>
      <c r="B50" s="201">
        <v>0</v>
      </c>
      <c r="C50" s="201">
        <v>20102</v>
      </c>
      <c r="D50" s="201" t="s">
        <v>187</v>
      </c>
    </row>
    <row r="51" spans="1:4" x14ac:dyDescent="0.2">
      <c r="A51" s="201">
        <v>14</v>
      </c>
      <c r="B51" s="201">
        <v>0</v>
      </c>
      <c r="C51" s="201">
        <v>20103</v>
      </c>
      <c r="D51" s="201" t="s">
        <v>188</v>
      </c>
    </row>
    <row r="52" spans="1:4" x14ac:dyDescent="0.2">
      <c r="A52" s="201">
        <v>15</v>
      </c>
      <c r="B52" s="201">
        <v>0</v>
      </c>
      <c r="C52" s="201">
        <v>10600</v>
      </c>
      <c r="D52" s="201" t="s">
        <v>127</v>
      </c>
    </row>
    <row r="53" spans="1:4" x14ac:dyDescent="0.2">
      <c r="A53" s="202">
        <v>15</v>
      </c>
      <c r="B53" s="201" t="s">
        <v>286</v>
      </c>
      <c r="C53" s="201">
        <v>10601</v>
      </c>
      <c r="D53" s="201" t="s">
        <v>2009</v>
      </c>
    </row>
    <row r="54" spans="1:4" x14ac:dyDescent="0.2">
      <c r="A54" s="201">
        <v>16</v>
      </c>
      <c r="B54" s="201">
        <v>0</v>
      </c>
      <c r="C54" s="201">
        <v>10520</v>
      </c>
      <c r="D54" s="201" t="s">
        <v>110</v>
      </c>
    </row>
    <row r="55" spans="1:4" x14ac:dyDescent="0.2">
      <c r="A55" s="202">
        <v>16</v>
      </c>
      <c r="B55" s="201" t="s">
        <v>111</v>
      </c>
      <c r="C55" s="201">
        <v>10521</v>
      </c>
      <c r="D55" s="201" t="s">
        <v>112</v>
      </c>
    </row>
    <row r="56" spans="1:4" x14ac:dyDescent="0.2">
      <c r="A56" s="202">
        <v>16</v>
      </c>
      <c r="B56" s="201" t="s">
        <v>113</v>
      </c>
      <c r="C56" s="201">
        <v>10522</v>
      </c>
      <c r="D56" s="201" t="s">
        <v>114</v>
      </c>
    </row>
    <row r="57" spans="1:4" x14ac:dyDescent="0.2">
      <c r="A57" s="202">
        <v>16</v>
      </c>
      <c r="B57" s="201" t="s">
        <v>115</v>
      </c>
      <c r="C57" s="201">
        <v>10523</v>
      </c>
      <c r="D57" s="201" t="s">
        <v>116</v>
      </c>
    </row>
    <row r="58" spans="1:4" x14ac:dyDescent="0.2">
      <c r="A58" s="202">
        <v>16</v>
      </c>
      <c r="B58" s="201" t="s">
        <v>117</v>
      </c>
      <c r="C58" s="201">
        <v>10524</v>
      </c>
      <c r="D58" s="201" t="s">
        <v>118</v>
      </c>
    </row>
    <row r="59" spans="1:4" x14ac:dyDescent="0.2">
      <c r="A59" s="202">
        <v>16</v>
      </c>
      <c r="B59" s="201" t="s">
        <v>119</v>
      </c>
      <c r="C59" s="201">
        <v>10525</v>
      </c>
      <c r="D59" s="201" t="s">
        <v>120</v>
      </c>
    </row>
    <row r="60" spans="1:4" x14ac:dyDescent="0.2">
      <c r="A60" s="202">
        <v>16</v>
      </c>
      <c r="B60" s="201" t="s">
        <v>121</v>
      </c>
      <c r="C60" s="201">
        <v>10526</v>
      </c>
      <c r="D60" s="201" t="s">
        <v>122</v>
      </c>
    </row>
    <row r="61" spans="1:4" x14ac:dyDescent="0.2">
      <c r="A61" s="202">
        <v>16</v>
      </c>
      <c r="B61" s="201" t="s">
        <v>123</v>
      </c>
      <c r="C61" s="201">
        <v>10527</v>
      </c>
      <c r="D61" s="201" t="s">
        <v>124</v>
      </c>
    </row>
    <row r="62" spans="1:4" x14ac:dyDescent="0.2">
      <c r="A62" s="202">
        <v>16</v>
      </c>
      <c r="B62" s="201" t="s">
        <v>125</v>
      </c>
      <c r="C62" s="201">
        <v>10528</v>
      </c>
      <c r="D62" s="201" t="s">
        <v>126</v>
      </c>
    </row>
    <row r="63" spans="1:4" x14ac:dyDescent="0.2">
      <c r="A63" s="202">
        <v>16</v>
      </c>
      <c r="B63" s="201" t="s">
        <v>1270</v>
      </c>
      <c r="C63" s="201">
        <v>10529</v>
      </c>
      <c r="D63" s="201" t="s">
        <v>1846</v>
      </c>
    </row>
    <row r="64" spans="1:4" x14ac:dyDescent="0.2">
      <c r="A64" s="201">
        <v>17</v>
      </c>
      <c r="B64" s="201">
        <v>0</v>
      </c>
      <c r="C64" s="201">
        <v>61030</v>
      </c>
      <c r="D64" s="201" t="s">
        <v>301</v>
      </c>
    </row>
    <row r="65" spans="1:4" x14ac:dyDescent="0.2">
      <c r="A65" s="202">
        <v>17</v>
      </c>
      <c r="B65" s="201" t="s">
        <v>302</v>
      </c>
      <c r="C65" s="201">
        <v>61031</v>
      </c>
      <c r="D65" s="201" t="s">
        <v>303</v>
      </c>
    </row>
    <row r="66" spans="1:4" x14ac:dyDescent="0.2">
      <c r="A66" s="202">
        <v>17</v>
      </c>
      <c r="B66" s="201" t="s">
        <v>100</v>
      </c>
      <c r="C66" s="201">
        <v>61032</v>
      </c>
      <c r="D66" s="201" t="s">
        <v>1275</v>
      </c>
    </row>
    <row r="67" spans="1:4" x14ac:dyDescent="0.2">
      <c r="A67" s="201">
        <v>18</v>
      </c>
      <c r="B67" s="201">
        <v>0</v>
      </c>
      <c r="C67" s="201">
        <v>14860</v>
      </c>
      <c r="D67" s="201" t="s">
        <v>1593</v>
      </c>
    </row>
    <row r="68" spans="1:4" x14ac:dyDescent="0.2">
      <c r="A68" s="201">
        <v>19</v>
      </c>
      <c r="B68" s="201">
        <v>0</v>
      </c>
      <c r="C68" s="201">
        <v>61040</v>
      </c>
      <c r="D68" s="201" t="s">
        <v>304</v>
      </c>
    </row>
    <row r="69" spans="1:4" x14ac:dyDescent="0.2">
      <c r="A69" s="201">
        <v>20</v>
      </c>
      <c r="B69" s="201">
        <v>0</v>
      </c>
      <c r="C69" s="201">
        <v>14800</v>
      </c>
      <c r="D69" s="201" t="s">
        <v>176</v>
      </c>
    </row>
    <row r="70" spans="1:4" x14ac:dyDescent="0.2">
      <c r="A70" s="201">
        <v>21</v>
      </c>
      <c r="B70" s="201">
        <v>0</v>
      </c>
      <c r="C70" s="201">
        <v>10810</v>
      </c>
      <c r="D70" s="201" t="s">
        <v>133</v>
      </c>
    </row>
    <row r="71" spans="1:4" x14ac:dyDescent="0.2">
      <c r="A71" s="202">
        <v>21</v>
      </c>
      <c r="B71" s="201" t="s">
        <v>169</v>
      </c>
      <c r="C71" s="201">
        <v>10811</v>
      </c>
      <c r="D71" s="201" t="s">
        <v>135</v>
      </c>
    </row>
    <row r="72" spans="1:4" x14ac:dyDescent="0.2">
      <c r="A72" s="202">
        <v>21</v>
      </c>
      <c r="B72" s="201" t="s">
        <v>171</v>
      </c>
      <c r="C72" s="201">
        <v>10812</v>
      </c>
      <c r="D72" s="201" t="s">
        <v>137</v>
      </c>
    </row>
    <row r="73" spans="1:4" x14ac:dyDescent="0.2">
      <c r="A73" s="202">
        <v>21</v>
      </c>
      <c r="B73" s="201" t="s">
        <v>172</v>
      </c>
      <c r="C73" s="201">
        <v>10813</v>
      </c>
      <c r="D73" s="201" t="s">
        <v>138</v>
      </c>
    </row>
    <row r="74" spans="1:4" x14ac:dyDescent="0.2">
      <c r="A74" s="202">
        <v>21</v>
      </c>
      <c r="B74" s="201" t="s">
        <v>1656</v>
      </c>
      <c r="C74" s="201">
        <v>10814</v>
      </c>
      <c r="D74" s="201" t="s">
        <v>139</v>
      </c>
    </row>
    <row r="75" spans="1:4" x14ac:dyDescent="0.2">
      <c r="A75" s="201">
        <v>22</v>
      </c>
      <c r="B75" s="201">
        <v>0</v>
      </c>
      <c r="C75" s="201">
        <v>14810</v>
      </c>
      <c r="D75" s="201" t="s">
        <v>177</v>
      </c>
    </row>
    <row r="76" spans="1:4" x14ac:dyDescent="0.2">
      <c r="A76" s="202">
        <v>22</v>
      </c>
      <c r="B76" s="201" t="s">
        <v>103</v>
      </c>
      <c r="C76" s="201">
        <v>14811</v>
      </c>
      <c r="D76" s="201" t="s">
        <v>170</v>
      </c>
    </row>
    <row r="77" spans="1:4" x14ac:dyDescent="0.2">
      <c r="A77" s="202">
        <v>22</v>
      </c>
      <c r="B77" s="201" t="s">
        <v>105</v>
      </c>
      <c r="C77" s="201">
        <v>14813</v>
      </c>
      <c r="D77" s="201" t="s">
        <v>173</v>
      </c>
    </row>
    <row r="78" spans="1:4" x14ac:dyDescent="0.2">
      <c r="A78" s="201">
        <v>23</v>
      </c>
      <c r="B78" s="201">
        <v>0</v>
      </c>
      <c r="C78" s="201">
        <v>10310</v>
      </c>
      <c r="D78" s="201" t="s">
        <v>108</v>
      </c>
    </row>
    <row r="79" spans="1:4" x14ac:dyDescent="0.2">
      <c r="A79" s="202">
        <v>23</v>
      </c>
      <c r="B79" s="201" t="s">
        <v>288</v>
      </c>
      <c r="C79" s="201">
        <v>10311</v>
      </c>
      <c r="D79" s="201" t="s">
        <v>104</v>
      </c>
    </row>
    <row r="80" spans="1:4" x14ac:dyDescent="0.2">
      <c r="A80" s="202">
        <v>23</v>
      </c>
      <c r="B80" s="201" t="s">
        <v>180</v>
      </c>
      <c r="C80" s="201">
        <v>10312</v>
      </c>
      <c r="D80" s="201" t="s">
        <v>106</v>
      </c>
    </row>
    <row r="81" spans="1:4" x14ac:dyDescent="0.2">
      <c r="A81" s="202">
        <v>23</v>
      </c>
      <c r="B81" s="201" t="s">
        <v>182</v>
      </c>
      <c r="C81" s="201">
        <v>10313</v>
      </c>
      <c r="D81" s="201" t="s">
        <v>107</v>
      </c>
    </row>
    <row r="82" spans="1:4" x14ac:dyDescent="0.2">
      <c r="A82" s="202">
        <v>23</v>
      </c>
      <c r="B82" s="201" t="s">
        <v>128</v>
      </c>
      <c r="C82" s="201">
        <v>10314</v>
      </c>
      <c r="D82" s="201" t="s">
        <v>109</v>
      </c>
    </row>
    <row r="83" spans="1:4" x14ac:dyDescent="0.2">
      <c r="A83" s="201">
        <v>24</v>
      </c>
      <c r="B83" s="201">
        <v>0</v>
      </c>
      <c r="C83" s="201">
        <v>14840</v>
      </c>
      <c r="D83" s="201" t="s">
        <v>1595</v>
      </c>
    </row>
    <row r="84" spans="1:4" x14ac:dyDescent="0.2">
      <c r="A84" s="202">
        <v>24</v>
      </c>
      <c r="B84" s="201" t="s">
        <v>152</v>
      </c>
      <c r="C84" s="201">
        <v>14841</v>
      </c>
      <c r="D84" s="201" t="s">
        <v>181</v>
      </c>
    </row>
    <row r="85" spans="1:4" x14ac:dyDescent="0.2">
      <c r="A85" s="202">
        <v>24</v>
      </c>
      <c r="B85" s="201" t="s">
        <v>154</v>
      </c>
      <c r="C85" s="201">
        <v>14842</v>
      </c>
      <c r="D85" s="201" t="s">
        <v>183</v>
      </c>
    </row>
    <row r="86" spans="1:4" x14ac:dyDescent="0.2">
      <c r="A86" s="202">
        <v>24</v>
      </c>
      <c r="B86" s="201" t="s">
        <v>156</v>
      </c>
      <c r="C86" s="201">
        <v>14843</v>
      </c>
      <c r="D86" s="201" t="s">
        <v>129</v>
      </c>
    </row>
    <row r="87" spans="1:4" x14ac:dyDescent="0.2">
      <c r="A87" s="202">
        <v>24</v>
      </c>
      <c r="B87" s="201" t="s">
        <v>158</v>
      </c>
      <c r="C87" s="201">
        <v>14844</v>
      </c>
      <c r="D87" s="201" t="s">
        <v>146</v>
      </c>
    </row>
    <row r="88" spans="1:4" x14ac:dyDescent="0.2">
      <c r="A88" s="202">
        <v>24</v>
      </c>
      <c r="B88" s="201" t="s">
        <v>160</v>
      </c>
      <c r="C88" s="201">
        <v>14845</v>
      </c>
      <c r="D88" s="201" t="s">
        <v>131</v>
      </c>
    </row>
    <row r="89" spans="1:4" x14ac:dyDescent="0.2">
      <c r="A89" s="202">
        <v>24</v>
      </c>
      <c r="B89" s="201" t="s">
        <v>162</v>
      </c>
      <c r="C89" s="201">
        <v>14846</v>
      </c>
      <c r="D89" s="201" t="s">
        <v>132</v>
      </c>
    </row>
    <row r="90" spans="1:4" x14ac:dyDescent="0.2">
      <c r="A90" s="202">
        <v>24</v>
      </c>
      <c r="B90" s="201" t="s">
        <v>164</v>
      </c>
      <c r="C90" s="201">
        <v>14847</v>
      </c>
      <c r="D90" s="201" t="s">
        <v>130</v>
      </c>
    </row>
    <row r="91" spans="1:4" x14ac:dyDescent="0.2">
      <c r="A91" s="201">
        <v>25</v>
      </c>
      <c r="B91" s="201">
        <v>0</v>
      </c>
      <c r="C91" s="201">
        <v>14850</v>
      </c>
      <c r="D91" s="201" t="s">
        <v>1594</v>
      </c>
    </row>
    <row r="92" spans="1:4" x14ac:dyDescent="0.2">
      <c r="A92" s="202">
        <v>25</v>
      </c>
      <c r="B92" s="201" t="s">
        <v>144</v>
      </c>
      <c r="C92" s="201">
        <v>14851</v>
      </c>
      <c r="D92" s="201" t="s">
        <v>174</v>
      </c>
    </row>
    <row r="93" spans="1:4" x14ac:dyDescent="0.2">
      <c r="A93" s="201">
        <v>26</v>
      </c>
      <c r="B93" s="201">
        <v>0</v>
      </c>
      <c r="C93" s="201">
        <v>13700</v>
      </c>
      <c r="D93" s="201" t="s">
        <v>2180</v>
      </c>
    </row>
    <row r="94" spans="1:4" x14ac:dyDescent="0.2">
      <c r="A94" s="202">
        <v>26</v>
      </c>
      <c r="B94" s="201" t="s">
        <v>296</v>
      </c>
      <c r="C94" s="201">
        <v>13701</v>
      </c>
      <c r="D94" s="201" t="s">
        <v>153</v>
      </c>
    </row>
    <row r="95" spans="1:4" x14ac:dyDescent="0.2">
      <c r="A95" s="202">
        <v>26</v>
      </c>
      <c r="B95" s="201" t="s">
        <v>1098</v>
      </c>
      <c r="C95" s="201">
        <v>13702</v>
      </c>
      <c r="D95" s="201" t="s">
        <v>155</v>
      </c>
    </row>
    <row r="96" spans="1:4" x14ac:dyDescent="0.2">
      <c r="A96" s="202">
        <v>26</v>
      </c>
      <c r="B96" s="201" t="s">
        <v>1659</v>
      </c>
      <c r="C96" s="201">
        <v>13703</v>
      </c>
      <c r="D96" s="201" t="s">
        <v>157</v>
      </c>
    </row>
    <row r="97" spans="1:4" x14ac:dyDescent="0.2">
      <c r="A97" s="202">
        <v>26</v>
      </c>
      <c r="B97" s="201" t="s">
        <v>1660</v>
      </c>
      <c r="C97" s="201">
        <v>13704</v>
      </c>
      <c r="D97" s="201" t="s">
        <v>159</v>
      </c>
    </row>
    <row r="98" spans="1:4" x14ac:dyDescent="0.2">
      <c r="A98" s="202">
        <v>26</v>
      </c>
      <c r="B98" s="201" t="s">
        <v>1661</v>
      </c>
      <c r="C98" s="201">
        <v>13705</v>
      </c>
      <c r="D98" s="201" t="s">
        <v>161</v>
      </c>
    </row>
    <row r="99" spans="1:4" x14ac:dyDescent="0.2">
      <c r="A99" s="202">
        <v>26</v>
      </c>
      <c r="B99" s="201" t="s">
        <v>1662</v>
      </c>
      <c r="C99" s="201">
        <v>13709</v>
      </c>
      <c r="D99" s="201" t="s">
        <v>163</v>
      </c>
    </row>
    <row r="100" spans="1:4" x14ac:dyDescent="0.2">
      <c r="A100" s="202">
        <v>26</v>
      </c>
      <c r="B100" s="201" t="s">
        <v>1663</v>
      </c>
      <c r="C100" s="201">
        <v>13710</v>
      </c>
      <c r="D100" s="201" t="s">
        <v>165</v>
      </c>
    </row>
    <row r="101" spans="1:4" x14ac:dyDescent="0.2">
      <c r="A101" s="201">
        <v>27</v>
      </c>
      <c r="B101" s="201">
        <v>0</v>
      </c>
      <c r="C101" s="201">
        <v>11900</v>
      </c>
      <c r="D101" s="201" t="s">
        <v>143</v>
      </c>
    </row>
    <row r="102" spans="1:4" x14ac:dyDescent="0.2">
      <c r="A102" s="202">
        <v>27</v>
      </c>
      <c r="B102" s="201" t="s">
        <v>141</v>
      </c>
      <c r="C102" s="201">
        <v>11902</v>
      </c>
      <c r="D102" s="201" t="s">
        <v>145</v>
      </c>
    </row>
    <row r="103" spans="1:4" x14ac:dyDescent="0.2">
      <c r="A103" s="201">
        <v>28</v>
      </c>
      <c r="B103" s="201">
        <v>0</v>
      </c>
      <c r="C103" s="201">
        <v>14820</v>
      </c>
      <c r="D103" s="201" t="s">
        <v>178</v>
      </c>
    </row>
    <row r="104" spans="1:4" x14ac:dyDescent="0.2">
      <c r="A104" s="202">
        <v>28</v>
      </c>
      <c r="B104" s="201" t="s">
        <v>278</v>
      </c>
      <c r="C104" s="201">
        <v>14821</v>
      </c>
      <c r="D104" s="201" t="s">
        <v>1099</v>
      </c>
    </row>
    <row r="105" spans="1:4" x14ac:dyDescent="0.2">
      <c r="A105" s="202">
        <v>28</v>
      </c>
      <c r="B105" s="201" t="s">
        <v>281</v>
      </c>
      <c r="C105" s="201">
        <v>14822</v>
      </c>
      <c r="D105" s="201" t="s">
        <v>2044</v>
      </c>
    </row>
    <row r="106" spans="1:4" x14ac:dyDescent="0.2">
      <c r="A106" s="201">
        <v>29</v>
      </c>
      <c r="B106" s="201">
        <v>0</v>
      </c>
      <c r="C106" s="201">
        <v>11800</v>
      </c>
      <c r="D106" s="201" t="s">
        <v>2181</v>
      </c>
    </row>
    <row r="107" spans="1:4" x14ac:dyDescent="0.2">
      <c r="A107" s="202">
        <v>29</v>
      </c>
      <c r="B107" s="201" t="s">
        <v>284</v>
      </c>
      <c r="C107" s="201">
        <v>11801</v>
      </c>
      <c r="D107" s="201" t="s">
        <v>142</v>
      </c>
    </row>
    <row r="108" spans="1:4" x14ac:dyDescent="0.2">
      <c r="A108" s="201">
        <v>30</v>
      </c>
      <c r="B108" s="201">
        <v>0</v>
      </c>
      <c r="C108" s="201">
        <v>13400</v>
      </c>
      <c r="D108" s="201" t="s">
        <v>148</v>
      </c>
    </row>
    <row r="109" spans="1:4" x14ac:dyDescent="0.2">
      <c r="A109" s="202">
        <v>30</v>
      </c>
      <c r="B109" s="201" t="s">
        <v>316</v>
      </c>
      <c r="C109" s="201">
        <v>50010</v>
      </c>
      <c r="D109" s="201" t="s">
        <v>279</v>
      </c>
    </row>
    <row r="110" spans="1:4" x14ac:dyDescent="0.2">
      <c r="A110" s="202">
        <v>30</v>
      </c>
      <c r="B110" s="201" t="s">
        <v>1701</v>
      </c>
      <c r="C110" s="201">
        <v>13401</v>
      </c>
      <c r="D110" s="201" t="s">
        <v>149</v>
      </c>
    </row>
    <row r="111" spans="1:4" x14ac:dyDescent="0.2">
      <c r="A111" s="202">
        <v>30</v>
      </c>
      <c r="B111" s="201" t="s">
        <v>1702</v>
      </c>
      <c r="C111" s="201">
        <v>13403</v>
      </c>
      <c r="D111" s="201" t="s">
        <v>150</v>
      </c>
    </row>
    <row r="112" spans="1:4" x14ac:dyDescent="0.2">
      <c r="A112" s="204">
        <v>30</v>
      </c>
      <c r="B112" s="201" t="s">
        <v>1657</v>
      </c>
      <c r="C112" s="201">
        <v>13404</v>
      </c>
      <c r="D112" s="201" t="s">
        <v>2255</v>
      </c>
    </row>
    <row r="113" spans="1:4" x14ac:dyDescent="0.2">
      <c r="A113" s="201">
        <v>31</v>
      </c>
      <c r="B113" s="201">
        <v>0</v>
      </c>
      <c r="C113" s="201">
        <v>13800</v>
      </c>
      <c r="D113" s="201" t="s">
        <v>2182</v>
      </c>
    </row>
    <row r="114" spans="1:4" x14ac:dyDescent="0.2">
      <c r="A114" s="202">
        <v>31</v>
      </c>
      <c r="B114" s="201" t="s">
        <v>264</v>
      </c>
      <c r="C114" s="201">
        <v>13801</v>
      </c>
      <c r="D114" s="201" t="s">
        <v>1710</v>
      </c>
    </row>
    <row r="115" spans="1:4" x14ac:dyDescent="0.2">
      <c r="A115" s="202">
        <v>31</v>
      </c>
      <c r="B115" s="201" t="s">
        <v>1664</v>
      </c>
      <c r="C115" s="201">
        <v>13802</v>
      </c>
      <c r="D115" s="201" t="s">
        <v>167</v>
      </c>
    </row>
    <row r="116" spans="1:4" x14ac:dyDescent="0.2">
      <c r="A116" s="201">
        <v>32</v>
      </c>
      <c r="B116" s="201">
        <v>0</v>
      </c>
      <c r="C116" s="201">
        <v>14830</v>
      </c>
      <c r="D116" s="201" t="s">
        <v>2183</v>
      </c>
    </row>
    <row r="117" spans="1:4" x14ac:dyDescent="0.2">
      <c r="A117" s="201">
        <v>33</v>
      </c>
      <c r="B117" s="201">
        <v>0</v>
      </c>
      <c r="C117" s="201">
        <v>13410</v>
      </c>
      <c r="D117" s="201" t="s">
        <v>1956</v>
      </c>
    </row>
    <row r="118" spans="1:4" x14ac:dyDescent="0.2">
      <c r="A118" s="201">
        <v>34</v>
      </c>
      <c r="B118" s="201">
        <v>0</v>
      </c>
      <c r="C118" s="201">
        <v>13420</v>
      </c>
      <c r="D118" s="201" t="s">
        <v>1957</v>
      </c>
    </row>
    <row r="119" spans="1:4" x14ac:dyDescent="0.2">
      <c r="A119" s="201">
        <v>35</v>
      </c>
      <c r="B119" s="201">
        <v>0</v>
      </c>
      <c r="C119" s="201">
        <v>13430</v>
      </c>
      <c r="D119" s="201" t="s">
        <v>1958</v>
      </c>
    </row>
    <row r="120" spans="1:4" x14ac:dyDescent="0.2">
      <c r="A120" s="201">
        <v>36</v>
      </c>
      <c r="B120" s="201">
        <v>0</v>
      </c>
      <c r="C120" s="201">
        <v>41300</v>
      </c>
      <c r="D120" s="201" t="s">
        <v>263</v>
      </c>
    </row>
    <row r="121" spans="1:4" x14ac:dyDescent="0.2">
      <c r="A121" s="202">
        <v>36</v>
      </c>
      <c r="B121" s="201" t="s">
        <v>2045</v>
      </c>
      <c r="C121" s="201">
        <v>41301</v>
      </c>
      <c r="D121" s="201" t="s">
        <v>265</v>
      </c>
    </row>
    <row r="122" spans="1:4" x14ac:dyDescent="0.2">
      <c r="A122" s="201">
        <v>37</v>
      </c>
      <c r="B122" s="201">
        <v>0</v>
      </c>
      <c r="C122" s="201">
        <v>40100</v>
      </c>
      <c r="D122" s="201" t="s">
        <v>226</v>
      </c>
    </row>
    <row r="123" spans="1:4" x14ac:dyDescent="0.2">
      <c r="A123" s="201">
        <v>38</v>
      </c>
      <c r="B123" s="201">
        <v>0</v>
      </c>
      <c r="C123" s="201">
        <v>40010</v>
      </c>
      <c r="D123" s="201" t="s">
        <v>225</v>
      </c>
    </row>
    <row r="124" spans="1:4" x14ac:dyDescent="0.2">
      <c r="A124" s="201">
        <v>39</v>
      </c>
      <c r="B124" s="201">
        <v>0</v>
      </c>
      <c r="C124" s="201">
        <v>40400</v>
      </c>
      <c r="D124" s="201" t="s">
        <v>227</v>
      </c>
    </row>
    <row r="125" spans="1:4" x14ac:dyDescent="0.2">
      <c r="A125" s="201">
        <v>40</v>
      </c>
      <c r="B125" s="201">
        <v>0</v>
      </c>
      <c r="C125" s="201">
        <v>40500</v>
      </c>
      <c r="D125" s="201" t="s">
        <v>228</v>
      </c>
    </row>
    <row r="126" spans="1:4" x14ac:dyDescent="0.2">
      <c r="A126" s="201">
        <v>41</v>
      </c>
      <c r="B126" s="201">
        <v>0</v>
      </c>
      <c r="C126" s="201">
        <v>40600</v>
      </c>
      <c r="D126" s="201" t="s">
        <v>229</v>
      </c>
    </row>
    <row r="127" spans="1:4" x14ac:dyDescent="0.2">
      <c r="A127" s="201">
        <v>42</v>
      </c>
      <c r="B127" s="201">
        <v>0</v>
      </c>
      <c r="C127" s="201">
        <v>40800</v>
      </c>
      <c r="D127" s="201" t="s">
        <v>231</v>
      </c>
    </row>
    <row r="128" spans="1:4" x14ac:dyDescent="0.2">
      <c r="A128" s="201">
        <v>43</v>
      </c>
      <c r="B128" s="201">
        <v>0</v>
      </c>
      <c r="C128" s="201">
        <v>40700</v>
      </c>
      <c r="D128" s="201" t="s">
        <v>230</v>
      </c>
    </row>
    <row r="129" spans="1:4" x14ac:dyDescent="0.2">
      <c r="A129" s="201">
        <v>44</v>
      </c>
      <c r="B129" s="201">
        <v>0</v>
      </c>
      <c r="C129" s="201">
        <v>10202</v>
      </c>
      <c r="D129" s="201" t="s">
        <v>84</v>
      </c>
    </row>
    <row r="130" spans="1:4" x14ac:dyDescent="0.2">
      <c r="A130" s="201">
        <v>45</v>
      </c>
      <c r="B130" s="201">
        <v>0</v>
      </c>
      <c r="C130" s="201">
        <v>64040</v>
      </c>
      <c r="D130" s="201" t="s">
        <v>305</v>
      </c>
    </row>
    <row r="131" spans="1:4" x14ac:dyDescent="0.2">
      <c r="A131" s="201">
        <v>46</v>
      </c>
      <c r="B131" s="201">
        <v>0</v>
      </c>
      <c r="C131" s="201">
        <v>50011</v>
      </c>
      <c r="D131" s="201" t="s">
        <v>280</v>
      </c>
    </row>
    <row r="132" spans="1:4" x14ac:dyDescent="0.2">
      <c r="A132" s="201">
        <v>47</v>
      </c>
      <c r="B132" s="201">
        <v>0</v>
      </c>
      <c r="C132" s="201">
        <v>42300</v>
      </c>
      <c r="D132" s="201" t="s">
        <v>267</v>
      </c>
    </row>
    <row r="133" spans="1:4" x14ac:dyDescent="0.2">
      <c r="A133" s="201">
        <v>48</v>
      </c>
      <c r="B133" s="201">
        <v>0</v>
      </c>
      <c r="C133" s="201">
        <v>41200</v>
      </c>
      <c r="D133" s="201" t="s">
        <v>1949</v>
      </c>
    </row>
    <row r="134" spans="1:4" x14ac:dyDescent="0.2">
      <c r="A134" s="201">
        <v>49</v>
      </c>
      <c r="B134" s="201">
        <v>0</v>
      </c>
      <c r="C134" s="201">
        <v>41210</v>
      </c>
      <c r="D134" s="201" t="s">
        <v>262</v>
      </c>
    </row>
    <row r="135" spans="1:4" x14ac:dyDescent="0.2">
      <c r="A135" s="201">
        <v>50</v>
      </c>
      <c r="B135" s="201">
        <v>0</v>
      </c>
      <c r="C135" s="201">
        <v>43500</v>
      </c>
      <c r="D135" s="201" t="s">
        <v>275</v>
      </c>
    </row>
    <row r="136" spans="1:4" x14ac:dyDescent="0.2">
      <c r="A136" s="201">
        <v>51</v>
      </c>
      <c r="B136" s="201">
        <v>0</v>
      </c>
      <c r="C136" s="201">
        <v>41000</v>
      </c>
      <c r="D136" s="201" t="s">
        <v>232</v>
      </c>
    </row>
    <row r="137" spans="1:4" x14ac:dyDescent="0.2">
      <c r="A137" s="201">
        <v>52</v>
      </c>
      <c r="B137" s="201">
        <v>0</v>
      </c>
      <c r="C137" s="201">
        <v>43200</v>
      </c>
      <c r="D137" s="201" t="s">
        <v>2035</v>
      </c>
    </row>
    <row r="138" spans="1:4" x14ac:dyDescent="0.2">
      <c r="A138" s="201">
        <v>53</v>
      </c>
      <c r="B138" s="201">
        <v>0</v>
      </c>
      <c r="C138" s="201">
        <v>12500</v>
      </c>
      <c r="D138" s="201" t="s">
        <v>147</v>
      </c>
    </row>
    <row r="139" spans="1:4" x14ac:dyDescent="0.2">
      <c r="A139" s="201">
        <v>54</v>
      </c>
      <c r="B139" s="201">
        <v>0</v>
      </c>
      <c r="C139" s="201">
        <v>42800</v>
      </c>
      <c r="D139" s="201" t="s">
        <v>272</v>
      </c>
    </row>
    <row r="140" spans="1:4" x14ac:dyDescent="0.2">
      <c r="A140" s="201">
        <v>55</v>
      </c>
      <c r="B140" s="201">
        <v>0</v>
      </c>
      <c r="C140" s="201">
        <v>41100</v>
      </c>
      <c r="D140" s="201" t="s">
        <v>233</v>
      </c>
    </row>
    <row r="141" spans="1:4" x14ac:dyDescent="0.2">
      <c r="A141" s="201">
        <v>56</v>
      </c>
      <c r="B141" s="201" t="s">
        <v>2046</v>
      </c>
      <c r="C141" s="201">
        <v>41102</v>
      </c>
      <c r="D141" s="201" t="s">
        <v>234</v>
      </c>
    </row>
    <row r="142" spans="1:4" x14ac:dyDescent="0.2">
      <c r="A142" s="202">
        <v>56</v>
      </c>
      <c r="B142" s="201" t="s">
        <v>2047</v>
      </c>
      <c r="C142" s="201">
        <v>41111</v>
      </c>
      <c r="D142" s="201" t="s">
        <v>242</v>
      </c>
    </row>
    <row r="143" spans="1:4" x14ac:dyDescent="0.2">
      <c r="A143" s="202">
        <v>56</v>
      </c>
      <c r="B143" s="201" t="s">
        <v>2048</v>
      </c>
      <c r="C143" s="201">
        <v>41112</v>
      </c>
      <c r="D143" s="201" t="s">
        <v>243</v>
      </c>
    </row>
    <row r="144" spans="1:4" x14ac:dyDescent="0.2">
      <c r="A144" s="202">
        <v>56</v>
      </c>
      <c r="B144" s="201" t="s">
        <v>2049</v>
      </c>
      <c r="C144" s="201">
        <v>41113</v>
      </c>
      <c r="D144" s="201" t="s">
        <v>244</v>
      </c>
    </row>
    <row r="145" spans="1:4" x14ac:dyDescent="0.2">
      <c r="A145" s="202">
        <v>56</v>
      </c>
      <c r="B145" s="201" t="s">
        <v>2050</v>
      </c>
      <c r="C145" s="201">
        <v>41114</v>
      </c>
      <c r="D145" s="201" t="s">
        <v>245</v>
      </c>
    </row>
    <row r="146" spans="1:4" x14ac:dyDescent="0.2">
      <c r="A146" s="202">
        <v>56</v>
      </c>
      <c r="B146" s="201" t="s">
        <v>2051</v>
      </c>
      <c r="C146" s="201">
        <v>41115</v>
      </c>
      <c r="D146" s="201" t="s">
        <v>246</v>
      </c>
    </row>
    <row r="147" spans="1:4" x14ac:dyDescent="0.2">
      <c r="A147" s="202">
        <v>56</v>
      </c>
      <c r="B147" s="201" t="s">
        <v>2052</v>
      </c>
      <c r="C147" s="201">
        <v>41116</v>
      </c>
      <c r="D147" s="201" t="s">
        <v>247</v>
      </c>
    </row>
    <row r="148" spans="1:4" x14ac:dyDescent="0.2">
      <c r="A148" s="202">
        <v>56</v>
      </c>
      <c r="B148" s="201" t="s">
        <v>2053</v>
      </c>
      <c r="C148" s="201">
        <v>41117</v>
      </c>
      <c r="D148" s="201" t="s">
        <v>248</v>
      </c>
    </row>
    <row r="149" spans="1:4" x14ac:dyDescent="0.2">
      <c r="A149" s="202">
        <v>56</v>
      </c>
      <c r="B149" s="201" t="s">
        <v>2054</v>
      </c>
      <c r="C149" s="201">
        <v>41118</v>
      </c>
      <c r="D149" s="201" t="s">
        <v>249</v>
      </c>
    </row>
    <row r="150" spans="1:4" x14ac:dyDescent="0.2">
      <c r="A150" s="202">
        <v>56</v>
      </c>
      <c r="B150" s="201" t="s">
        <v>2055</v>
      </c>
      <c r="C150" s="201">
        <v>41119</v>
      </c>
      <c r="D150" s="201" t="s">
        <v>250</v>
      </c>
    </row>
    <row r="151" spans="1:4" x14ac:dyDescent="0.2">
      <c r="A151" s="202">
        <v>56</v>
      </c>
      <c r="B151" s="201" t="s">
        <v>2056</v>
      </c>
      <c r="C151" s="201">
        <v>41120</v>
      </c>
      <c r="D151" s="201" t="s">
        <v>251</v>
      </c>
    </row>
    <row r="152" spans="1:4" x14ac:dyDescent="0.2">
      <c r="A152" s="202">
        <v>56</v>
      </c>
      <c r="B152" s="201" t="s">
        <v>2057</v>
      </c>
      <c r="C152" s="201">
        <v>41103</v>
      </c>
      <c r="D152" s="201" t="s">
        <v>235</v>
      </c>
    </row>
    <row r="153" spans="1:4" x14ac:dyDescent="0.2">
      <c r="A153" s="202">
        <v>56</v>
      </c>
      <c r="B153" s="201" t="s">
        <v>2058</v>
      </c>
      <c r="C153" s="201">
        <v>41121</v>
      </c>
      <c r="D153" s="201" t="s">
        <v>252</v>
      </c>
    </row>
    <row r="154" spans="1:4" x14ac:dyDescent="0.2">
      <c r="A154" s="202">
        <v>56</v>
      </c>
      <c r="B154" s="201" t="s">
        <v>2059</v>
      </c>
      <c r="C154" s="201">
        <v>41122</v>
      </c>
      <c r="D154" s="201" t="s">
        <v>253</v>
      </c>
    </row>
    <row r="155" spans="1:4" x14ac:dyDescent="0.2">
      <c r="A155" s="202">
        <v>56</v>
      </c>
      <c r="B155" s="201" t="s">
        <v>2060</v>
      </c>
      <c r="C155" s="201">
        <v>41123</v>
      </c>
      <c r="D155" s="201" t="s">
        <v>254</v>
      </c>
    </row>
    <row r="156" spans="1:4" x14ac:dyDescent="0.2">
      <c r="A156" s="202">
        <v>56</v>
      </c>
      <c r="B156" s="201" t="s">
        <v>2061</v>
      </c>
      <c r="C156" s="201">
        <v>41124</v>
      </c>
      <c r="D156" s="201" t="s">
        <v>255</v>
      </c>
    </row>
    <row r="157" spans="1:4" x14ac:dyDescent="0.2">
      <c r="A157" s="202">
        <v>56</v>
      </c>
      <c r="B157" s="201" t="s">
        <v>2062</v>
      </c>
      <c r="C157" s="201">
        <v>41125</v>
      </c>
      <c r="D157" s="201" t="s">
        <v>256</v>
      </c>
    </row>
    <row r="158" spans="1:4" x14ac:dyDescent="0.2">
      <c r="A158" s="202">
        <v>56</v>
      </c>
      <c r="B158" s="201" t="s">
        <v>2063</v>
      </c>
      <c r="C158" s="201">
        <v>41126</v>
      </c>
      <c r="D158" s="201" t="s">
        <v>257</v>
      </c>
    </row>
    <row r="159" spans="1:4" x14ac:dyDescent="0.2">
      <c r="A159" s="202">
        <v>56</v>
      </c>
      <c r="B159" s="201" t="s">
        <v>2064</v>
      </c>
      <c r="C159" s="201">
        <v>41127</v>
      </c>
      <c r="D159" s="201" t="s">
        <v>258</v>
      </c>
    </row>
    <row r="160" spans="1:4" x14ac:dyDescent="0.2">
      <c r="A160" s="202">
        <v>56</v>
      </c>
      <c r="B160" s="201" t="s">
        <v>2065</v>
      </c>
      <c r="C160" s="201">
        <v>41128</v>
      </c>
      <c r="D160" s="201" t="s">
        <v>259</v>
      </c>
    </row>
    <row r="161" spans="1:4" x14ac:dyDescent="0.2">
      <c r="A161" s="202">
        <v>56</v>
      </c>
      <c r="B161" s="201" t="s">
        <v>2066</v>
      </c>
      <c r="C161" s="201">
        <v>41129</v>
      </c>
      <c r="D161" s="201" t="s">
        <v>260</v>
      </c>
    </row>
    <row r="162" spans="1:4" x14ac:dyDescent="0.2">
      <c r="A162" s="202">
        <v>56</v>
      </c>
      <c r="B162" s="201" t="s">
        <v>2067</v>
      </c>
      <c r="C162" s="201">
        <v>41130</v>
      </c>
      <c r="D162" s="201" t="s">
        <v>261</v>
      </c>
    </row>
    <row r="163" spans="1:4" x14ac:dyDescent="0.2">
      <c r="A163" s="202">
        <v>56</v>
      </c>
      <c r="B163" s="201" t="s">
        <v>2068</v>
      </c>
      <c r="C163" s="201">
        <v>41104</v>
      </c>
      <c r="D163" s="201" t="s">
        <v>236</v>
      </c>
    </row>
    <row r="164" spans="1:4" x14ac:dyDescent="0.2">
      <c r="A164" s="202">
        <v>56</v>
      </c>
      <c r="B164" s="201" t="s">
        <v>2069</v>
      </c>
      <c r="C164" s="201">
        <v>41105</v>
      </c>
      <c r="D164" s="201" t="s">
        <v>1269</v>
      </c>
    </row>
    <row r="165" spans="1:4" x14ac:dyDescent="0.2">
      <c r="A165" s="202">
        <v>56</v>
      </c>
      <c r="B165" s="201" t="s">
        <v>2070</v>
      </c>
      <c r="C165" s="201">
        <v>41106</v>
      </c>
      <c r="D165" s="201" t="s">
        <v>237</v>
      </c>
    </row>
    <row r="166" spans="1:4" x14ac:dyDescent="0.2">
      <c r="A166" s="202">
        <v>56</v>
      </c>
      <c r="B166" s="201" t="s">
        <v>2071</v>
      </c>
      <c r="C166" s="201">
        <v>41108</v>
      </c>
      <c r="D166" s="201" t="s">
        <v>239</v>
      </c>
    </row>
    <row r="167" spans="1:4" x14ac:dyDescent="0.2">
      <c r="A167" s="202">
        <v>56</v>
      </c>
      <c r="B167" s="201" t="s">
        <v>2072</v>
      </c>
      <c r="C167" s="201">
        <v>41107</v>
      </c>
      <c r="D167" s="201" t="s">
        <v>238</v>
      </c>
    </row>
    <row r="168" spans="1:4" x14ac:dyDescent="0.2">
      <c r="A168" s="202">
        <v>56</v>
      </c>
      <c r="B168" s="201" t="s">
        <v>2073</v>
      </c>
      <c r="C168" s="201">
        <v>41109</v>
      </c>
      <c r="D168" s="201" t="s">
        <v>240</v>
      </c>
    </row>
    <row r="169" spans="1:4" x14ac:dyDescent="0.2">
      <c r="A169" s="202">
        <v>56</v>
      </c>
      <c r="B169" s="201" t="s">
        <v>2074</v>
      </c>
      <c r="C169" s="201">
        <v>41110</v>
      </c>
      <c r="D169" s="201" t="s">
        <v>241</v>
      </c>
    </row>
    <row r="170" spans="1:4" x14ac:dyDescent="0.2">
      <c r="A170" s="201">
        <v>57</v>
      </c>
      <c r="B170" s="201">
        <v>0</v>
      </c>
      <c r="C170" s="201">
        <v>43400</v>
      </c>
      <c r="D170" s="201" t="s">
        <v>274</v>
      </c>
    </row>
    <row r="171" spans="1:4" x14ac:dyDescent="0.2">
      <c r="A171" s="201">
        <v>58</v>
      </c>
      <c r="B171" s="201">
        <v>0</v>
      </c>
      <c r="C171" s="201">
        <v>41140</v>
      </c>
      <c r="D171" s="201" t="s">
        <v>1711</v>
      </c>
    </row>
    <row r="172" spans="1:4" x14ac:dyDescent="0.2">
      <c r="A172" s="201">
        <v>59</v>
      </c>
      <c r="B172" s="201">
        <v>0</v>
      </c>
      <c r="C172" s="201">
        <v>66427</v>
      </c>
      <c r="D172" s="201" t="s">
        <v>1783</v>
      </c>
    </row>
    <row r="173" spans="1:4" x14ac:dyDescent="0.2">
      <c r="A173" s="201">
        <v>60</v>
      </c>
      <c r="B173" s="201">
        <v>0</v>
      </c>
      <c r="C173" s="201">
        <v>14870</v>
      </c>
      <c r="D173" s="201" t="s">
        <v>1944</v>
      </c>
    </row>
    <row r="174" spans="1:4" x14ac:dyDescent="0.2">
      <c r="A174" s="201">
        <v>61</v>
      </c>
      <c r="B174" s="201">
        <v>0</v>
      </c>
      <c r="C174" s="201">
        <v>13440</v>
      </c>
      <c r="D174" s="201" t="s">
        <v>2184</v>
      </c>
    </row>
    <row r="175" spans="1:4" x14ac:dyDescent="0.2">
      <c r="A175" s="201">
        <v>62</v>
      </c>
      <c r="B175" s="201">
        <v>0</v>
      </c>
      <c r="C175" s="201">
        <v>13450</v>
      </c>
      <c r="D175" s="201" t="s">
        <v>2185</v>
      </c>
    </row>
    <row r="176" spans="1:4" x14ac:dyDescent="0.2">
      <c r="A176" s="201">
        <v>63</v>
      </c>
      <c r="B176" s="201">
        <v>0</v>
      </c>
      <c r="C176" s="201">
        <v>13460</v>
      </c>
      <c r="D176" s="201" t="s">
        <v>2186</v>
      </c>
    </row>
    <row r="177" spans="1:4" x14ac:dyDescent="0.2">
      <c r="A177" s="201">
        <v>64</v>
      </c>
      <c r="B177" s="201">
        <v>0</v>
      </c>
      <c r="C177" s="201">
        <v>13470</v>
      </c>
      <c r="D177" s="201" t="s">
        <v>2187</v>
      </c>
    </row>
    <row r="178" spans="1:4" x14ac:dyDescent="0.2">
      <c r="A178" s="201">
        <v>65</v>
      </c>
      <c r="B178" s="201">
        <v>0</v>
      </c>
      <c r="C178" s="201">
        <v>10258</v>
      </c>
      <c r="D178" s="201" t="s">
        <v>1592</v>
      </c>
    </row>
    <row r="179" spans="1:4" x14ac:dyDescent="0.2">
      <c r="C179" s="204">
        <v>10259</v>
      </c>
      <c r="D179" s="204" t="s">
        <v>2188</v>
      </c>
    </row>
    <row r="180" spans="1:4" ht="15" x14ac:dyDescent="0.25">
      <c r="C180" s="205">
        <v>10260</v>
      </c>
      <c r="D180" s="205" t="s">
        <v>307</v>
      </c>
    </row>
    <row r="181" spans="1:4" x14ac:dyDescent="0.2">
      <c r="C181" s="201">
        <v>13440</v>
      </c>
      <c r="D181" s="201" t="s">
        <v>2184</v>
      </c>
    </row>
    <row r="182" spans="1:4" x14ac:dyDescent="0.2">
      <c r="C182" s="201">
        <v>13450</v>
      </c>
      <c r="D182" s="201" t="s">
        <v>2185</v>
      </c>
    </row>
    <row r="183" spans="1:4" x14ac:dyDescent="0.2">
      <c r="C183" s="201">
        <v>13460</v>
      </c>
      <c r="D183" s="201" t="s">
        <v>2186</v>
      </c>
    </row>
    <row r="184" spans="1:4" x14ac:dyDescent="0.2">
      <c r="C184" s="201">
        <v>13470</v>
      </c>
      <c r="D184" s="201" t="s">
        <v>2187</v>
      </c>
    </row>
    <row r="185" spans="1:4" x14ac:dyDescent="0.2">
      <c r="C185">
        <v>10261</v>
      </c>
      <c r="D185" t="s">
        <v>2247</v>
      </c>
    </row>
    <row r="186" spans="1:4" x14ac:dyDescent="0.2">
      <c r="C186">
        <v>10262</v>
      </c>
      <c r="D186" t="s">
        <v>2253</v>
      </c>
    </row>
    <row r="187" spans="1:4" x14ac:dyDescent="0.2">
      <c r="C187">
        <v>10263</v>
      </c>
      <c r="D187" t="s">
        <v>2254</v>
      </c>
    </row>
  </sheetData>
  <sheetProtection algorithmName="SHA-512" hashValue="RMbN95NhYdslXlnr0wXLQ2UXvu3dalgtWAkCHnxzuTIDX5VY0qrOzx1FmD7fSCtOebP+auqXrYeo4vpjh8SAAw==" saltValue="cR6H8LwKetaGF9tUPzSn+A==" spinCount="100000" sheet="1" objects="1" scenarios="1"/>
  <phoneticPr fontId="2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2"/>
  <sheetViews>
    <sheetView zoomScale="80" zoomScaleNormal="80" workbookViewId="0">
      <pane xSplit="11" ySplit="2" topLeftCell="R3" activePane="bottomRight" state="frozen"/>
      <selection pane="topRight" activeCell="L1" sqref="L1"/>
      <selection pane="bottomLeft" activeCell="A3" sqref="A3"/>
      <selection pane="bottomRight" activeCell="T30" sqref="T30"/>
    </sheetView>
  </sheetViews>
  <sheetFormatPr defaultRowHeight="12.75" x14ac:dyDescent="0.2"/>
  <cols>
    <col min="1" max="1" width="5.7109375" customWidth="1"/>
    <col min="2" max="2" width="7.5703125" customWidth="1"/>
    <col min="3" max="3" width="23.7109375" customWidth="1"/>
    <col min="7" max="7" width="38.140625" customWidth="1"/>
    <col min="8" max="8" width="8.42578125" style="173" customWidth="1"/>
    <col min="9" max="9" width="6.28515625" customWidth="1"/>
    <col min="10" max="10" width="16.140625" customWidth="1"/>
    <col min="11" max="11" width="8.28515625" customWidth="1"/>
    <col min="12" max="12" width="6.7109375" customWidth="1"/>
    <col min="13" max="13" width="9.140625" style="158"/>
    <col min="14" max="14" width="34.28515625" customWidth="1"/>
    <col min="15" max="15" width="9.140625" style="158"/>
    <col min="16" max="17" width="26.85546875" customWidth="1"/>
    <col min="18" max="18" width="14.85546875" customWidth="1"/>
    <col min="19" max="19" width="16.140625" style="173" customWidth="1"/>
    <col min="20" max="20" width="13.5703125" customWidth="1"/>
    <col min="21" max="21" width="21.85546875" customWidth="1"/>
    <col min="22" max="22" width="21.140625" customWidth="1"/>
    <col min="23" max="23" width="15.7109375" customWidth="1"/>
    <col min="24" max="24" width="28.42578125" customWidth="1"/>
  </cols>
  <sheetData>
    <row r="1" spans="1:24" x14ac:dyDescent="0.2">
      <c r="A1" t="e">
        <f>+MAX(A3:A262)</f>
        <v>#REF!</v>
      </c>
      <c r="U1" s="154" t="s">
        <v>1006</v>
      </c>
    </row>
    <row r="2" spans="1:24" x14ac:dyDescent="0.2">
      <c r="A2" s="7" t="s">
        <v>1083</v>
      </c>
      <c r="B2" s="7" t="s">
        <v>1019</v>
      </c>
      <c r="C2" s="7" t="s">
        <v>1020</v>
      </c>
      <c r="D2" s="7" t="s">
        <v>1021</v>
      </c>
      <c r="E2" s="7" t="s">
        <v>1022</v>
      </c>
      <c r="F2" s="7" t="s">
        <v>1023</v>
      </c>
      <c r="G2" s="7" t="s">
        <v>1024</v>
      </c>
      <c r="H2" s="174" t="s">
        <v>1025</v>
      </c>
      <c r="I2" s="7" t="s">
        <v>1026</v>
      </c>
      <c r="J2" s="7" t="s">
        <v>1027</v>
      </c>
      <c r="K2" s="7" t="s">
        <v>1072</v>
      </c>
      <c r="L2" s="7" t="s">
        <v>1028</v>
      </c>
      <c r="M2" s="154" t="s">
        <v>330</v>
      </c>
      <c r="N2" s="7" t="s">
        <v>1029</v>
      </c>
      <c r="O2" s="154" t="s">
        <v>1030</v>
      </c>
      <c r="P2" s="7" t="s">
        <v>1031</v>
      </c>
      <c r="Q2" s="7" t="s">
        <v>1032</v>
      </c>
      <c r="R2" s="7" t="s">
        <v>71</v>
      </c>
      <c r="S2" s="174" t="s">
        <v>1033</v>
      </c>
      <c r="T2" s="154" t="s">
        <v>1034</v>
      </c>
      <c r="U2" s="7" t="s">
        <v>1018</v>
      </c>
      <c r="V2" s="154" t="s">
        <v>1078</v>
      </c>
      <c r="W2" s="7" t="s">
        <v>1081</v>
      </c>
      <c r="X2" s="7" t="s">
        <v>1082</v>
      </c>
    </row>
    <row r="3" spans="1:24" x14ac:dyDescent="0.2">
      <c r="A3">
        <f>+IF(T3&lt;&gt;0,MAX(A$2:A2)+1,0)</f>
        <v>0</v>
      </c>
      <c r="B3">
        <f>+tabela!C$5</f>
        <v>0</v>
      </c>
      <c r="C3" t="str">
        <f>+tabela!C$6</f>
        <v/>
      </c>
      <c r="D3">
        <f>+tabela!C$7</f>
        <v>0</v>
      </c>
      <c r="E3" t="str">
        <f>+Закон</f>
        <v>остало</v>
      </c>
      <c r="F3" s="7" t="s">
        <v>1039</v>
      </c>
      <c r="G3" s="7" t="s">
        <v>1014</v>
      </c>
      <c r="H3" s="174">
        <v>7</v>
      </c>
      <c r="I3">
        <v>7111</v>
      </c>
      <c r="J3" s="1" t="s">
        <v>1041</v>
      </c>
      <c r="K3" s="165" t="s">
        <v>1073</v>
      </c>
      <c r="L3" s="154" t="s">
        <v>1006</v>
      </c>
      <c r="M3" s="154" t="s">
        <v>1006</v>
      </c>
      <c r="N3" s="154" t="s">
        <v>1006</v>
      </c>
      <c r="O3" s="154" t="s">
        <v>1006</v>
      </c>
      <c r="P3" s="154" t="s">
        <v>1006</v>
      </c>
      <c r="Q3" s="163" t="s">
        <v>1035</v>
      </c>
      <c r="R3" s="154"/>
      <c r="S3" s="175">
        <v>2015</v>
      </c>
      <c r="T3" s="155">
        <f>+tabela!C$18</f>
        <v>0</v>
      </c>
      <c r="U3" s="154" t="s">
        <v>1006</v>
      </c>
      <c r="V3" s="154" t="s">
        <v>1006</v>
      </c>
      <c r="W3" s="154" t="s">
        <v>1006</v>
      </c>
      <c r="X3" s="154" t="s">
        <v>1006</v>
      </c>
    </row>
    <row r="4" spans="1:24" x14ac:dyDescent="0.2">
      <c r="A4">
        <f>+IF(T4&lt;&gt;0,MAX(A$2:A3)+1,0)</f>
        <v>0</v>
      </c>
      <c r="B4">
        <f>+B3</f>
        <v>0</v>
      </c>
      <c r="C4" t="str">
        <f>+C3</f>
        <v/>
      </c>
      <c r="D4">
        <f>+D3</f>
        <v>0</v>
      </c>
      <c r="E4" t="str">
        <f>+E3</f>
        <v>остало</v>
      </c>
      <c r="F4" s="7" t="s">
        <v>1039</v>
      </c>
      <c r="G4" s="7" t="s">
        <v>1014</v>
      </c>
      <c r="H4" s="174">
        <v>7</v>
      </c>
      <c r="I4">
        <v>7112</v>
      </c>
      <c r="J4" s="1" t="s">
        <v>1042</v>
      </c>
      <c r="K4" s="165" t="s">
        <v>1073</v>
      </c>
      <c r="L4" s="154" t="s">
        <v>1006</v>
      </c>
      <c r="M4" s="154" t="s">
        <v>1006</v>
      </c>
      <c r="N4" s="154" t="s">
        <v>1006</v>
      </c>
      <c r="O4" s="154" t="s">
        <v>1006</v>
      </c>
      <c r="P4" s="154" t="s">
        <v>1006</v>
      </c>
      <c r="Q4" s="163" t="s">
        <v>1035</v>
      </c>
      <c r="R4" s="154"/>
      <c r="S4" s="175">
        <v>2015</v>
      </c>
      <c r="T4" s="155">
        <f>+tabela!C$19</f>
        <v>0</v>
      </c>
      <c r="U4" s="154" t="s">
        <v>1006</v>
      </c>
      <c r="V4" s="154" t="s">
        <v>1006</v>
      </c>
      <c r="W4" s="154" t="s">
        <v>1006</v>
      </c>
      <c r="X4" s="154" t="s">
        <v>1006</v>
      </c>
    </row>
    <row r="5" spans="1:24" x14ac:dyDescent="0.2">
      <c r="A5">
        <f>+IF(T5&lt;&gt;0,MAX(A$2:A4)+1,0)</f>
        <v>0</v>
      </c>
      <c r="B5">
        <f t="shared" ref="B5:E20" si="0">+B4</f>
        <v>0</v>
      </c>
      <c r="C5" t="str">
        <f t="shared" si="0"/>
        <v/>
      </c>
      <c r="D5">
        <f t="shared" si="0"/>
        <v>0</v>
      </c>
      <c r="E5" t="str">
        <f t="shared" si="0"/>
        <v>остало</v>
      </c>
      <c r="F5" s="7" t="s">
        <v>1039</v>
      </c>
      <c r="G5" s="7" t="s">
        <v>1014</v>
      </c>
      <c r="H5" s="174">
        <v>7</v>
      </c>
      <c r="I5">
        <v>7141</v>
      </c>
      <c r="J5" s="1" t="s">
        <v>1043</v>
      </c>
      <c r="K5" s="165" t="s">
        <v>1073</v>
      </c>
      <c r="L5" s="154" t="s">
        <v>1006</v>
      </c>
      <c r="M5" s="154" t="s">
        <v>1006</v>
      </c>
      <c r="N5" s="154" t="s">
        <v>1006</v>
      </c>
      <c r="O5" s="154" t="s">
        <v>1006</v>
      </c>
      <c r="P5" s="154" t="s">
        <v>1006</v>
      </c>
      <c r="Q5" s="163" t="s">
        <v>1035</v>
      </c>
      <c r="R5" s="154"/>
      <c r="S5" s="175">
        <v>2015</v>
      </c>
      <c r="T5" s="155">
        <f>+tabela!C$20</f>
        <v>0</v>
      </c>
      <c r="U5" s="154" t="s">
        <v>1006</v>
      </c>
      <c r="V5" s="154" t="s">
        <v>1006</v>
      </c>
      <c r="W5" s="154" t="s">
        <v>1006</v>
      </c>
      <c r="X5" s="154" t="s">
        <v>1006</v>
      </c>
    </row>
    <row r="6" spans="1:24" x14ac:dyDescent="0.2">
      <c r="A6">
        <f>+IF(T6&lt;&gt;0,MAX(A$2:A5)+1,0)</f>
        <v>0</v>
      </c>
      <c r="B6">
        <f t="shared" si="0"/>
        <v>0</v>
      </c>
      <c r="C6" t="str">
        <f t="shared" si="0"/>
        <v/>
      </c>
      <c r="D6">
        <f t="shared" si="0"/>
        <v>0</v>
      </c>
      <c r="E6" t="str">
        <f t="shared" si="0"/>
        <v>остало</v>
      </c>
      <c r="F6" s="7" t="s">
        <v>1039</v>
      </c>
      <c r="G6" s="7" t="s">
        <v>1014</v>
      </c>
      <c r="H6" s="174">
        <v>7</v>
      </c>
      <c r="I6">
        <v>717</v>
      </c>
      <c r="J6" s="1" t="s">
        <v>1044</v>
      </c>
      <c r="K6" s="165" t="s">
        <v>1073</v>
      </c>
      <c r="L6" s="154" t="s">
        <v>1006</v>
      </c>
      <c r="M6" s="154" t="s">
        <v>1006</v>
      </c>
      <c r="N6" s="154" t="s">
        <v>1006</v>
      </c>
      <c r="O6" s="154" t="s">
        <v>1006</v>
      </c>
      <c r="P6" s="154" t="s">
        <v>1006</v>
      </c>
      <c r="Q6" s="163" t="s">
        <v>1035</v>
      </c>
      <c r="R6" s="154"/>
      <c r="S6" s="175">
        <v>2015</v>
      </c>
      <c r="T6" s="155">
        <f>+tabela!C$21</f>
        <v>0</v>
      </c>
      <c r="U6" s="154" t="s">
        <v>1006</v>
      </c>
      <c r="V6" s="154" t="s">
        <v>1006</v>
      </c>
      <c r="W6" s="154" t="s">
        <v>1006</v>
      </c>
      <c r="X6" s="154" t="s">
        <v>1006</v>
      </c>
    </row>
    <row r="7" spans="1:24" x14ac:dyDescent="0.2">
      <c r="A7">
        <f>+IF(T7&lt;&gt;0,MAX(A$2:A6)+1,0)</f>
        <v>0</v>
      </c>
      <c r="B7">
        <f t="shared" si="0"/>
        <v>0</v>
      </c>
      <c r="C7" t="str">
        <f t="shared" si="0"/>
        <v/>
      </c>
      <c r="D7">
        <f t="shared" si="0"/>
        <v>0</v>
      </c>
      <c r="E7" t="str">
        <f t="shared" si="0"/>
        <v>остало</v>
      </c>
      <c r="F7" s="7" t="s">
        <v>1039</v>
      </c>
      <c r="G7" s="7" t="s">
        <v>1014</v>
      </c>
      <c r="H7" s="174">
        <v>7</v>
      </c>
      <c r="I7" s="7" t="s">
        <v>1007</v>
      </c>
      <c r="J7" s="7" t="s">
        <v>1007</v>
      </c>
      <c r="K7" s="165" t="s">
        <v>1073</v>
      </c>
      <c r="L7" s="154" t="s">
        <v>1006</v>
      </c>
      <c r="M7" s="154" t="s">
        <v>1006</v>
      </c>
      <c r="N7" s="154" t="s">
        <v>1006</v>
      </c>
      <c r="O7" s="154" t="s">
        <v>1006</v>
      </c>
      <c r="P7" s="154" t="s">
        <v>1006</v>
      </c>
      <c r="Q7" s="163" t="s">
        <v>1035</v>
      </c>
      <c r="R7" s="154"/>
      <c r="S7" s="175">
        <v>2015</v>
      </c>
      <c r="T7" s="155">
        <f>+tabela!C$22</f>
        <v>0</v>
      </c>
      <c r="U7" s="154" t="s">
        <v>1006</v>
      </c>
      <c r="V7" s="154" t="s">
        <v>1006</v>
      </c>
      <c r="W7" s="154" t="s">
        <v>1006</v>
      </c>
      <c r="X7" s="154" t="s">
        <v>1006</v>
      </c>
    </row>
    <row r="8" spans="1:24" x14ac:dyDescent="0.2">
      <c r="A8">
        <f>+IF(T8&lt;&gt;0,MAX(A$2:A7)+1,0)</f>
        <v>0</v>
      </c>
      <c r="B8">
        <f t="shared" si="0"/>
        <v>0</v>
      </c>
      <c r="C8" t="str">
        <f t="shared" si="0"/>
        <v/>
      </c>
      <c r="D8">
        <f t="shared" si="0"/>
        <v>0</v>
      </c>
      <c r="E8" t="str">
        <f t="shared" si="0"/>
        <v>остало</v>
      </c>
      <c r="F8" s="7" t="s">
        <v>1039</v>
      </c>
      <c r="G8" s="7" t="s">
        <v>1014</v>
      </c>
      <c r="H8" s="174">
        <v>7</v>
      </c>
      <c r="I8">
        <v>73</v>
      </c>
      <c r="J8" s="1" t="s">
        <v>1045</v>
      </c>
      <c r="K8" s="165" t="s">
        <v>1073</v>
      </c>
      <c r="L8" s="154" t="s">
        <v>1006</v>
      </c>
      <c r="M8" s="154" t="s">
        <v>1006</v>
      </c>
      <c r="N8" s="154" t="s">
        <v>1006</v>
      </c>
      <c r="O8" s="154" t="s">
        <v>1006</v>
      </c>
      <c r="P8" s="154" t="s">
        <v>1006</v>
      </c>
      <c r="Q8" s="163" t="s">
        <v>1035</v>
      </c>
      <c r="R8" s="154"/>
      <c r="S8" s="175">
        <v>2015</v>
      </c>
      <c r="T8" s="155">
        <f>+tabela!C$23</f>
        <v>0</v>
      </c>
      <c r="U8" s="154" t="s">
        <v>1006</v>
      </c>
      <c r="V8" s="154" t="s">
        <v>1006</v>
      </c>
      <c r="W8" s="154" t="s">
        <v>1006</v>
      </c>
      <c r="X8" s="154" t="s">
        <v>1006</v>
      </c>
    </row>
    <row r="9" spans="1:24" x14ac:dyDescent="0.2">
      <c r="A9">
        <f>+IF(T9&lt;&gt;0,MAX(A$2:A8)+1,0)</f>
        <v>0</v>
      </c>
      <c r="B9">
        <f t="shared" si="0"/>
        <v>0</v>
      </c>
      <c r="C9" t="str">
        <f t="shared" si="0"/>
        <v/>
      </c>
      <c r="D9">
        <f t="shared" si="0"/>
        <v>0</v>
      </c>
      <c r="E9" t="str">
        <f t="shared" si="0"/>
        <v>остало</v>
      </c>
      <c r="F9" s="7" t="s">
        <v>1039</v>
      </c>
      <c r="G9" s="7" t="s">
        <v>1014</v>
      </c>
      <c r="H9" s="174">
        <v>7</v>
      </c>
      <c r="I9" s="8" t="s">
        <v>1008</v>
      </c>
      <c r="J9" s="164" t="s">
        <v>1009</v>
      </c>
      <c r="K9" s="165" t="s">
        <v>1073</v>
      </c>
      <c r="L9" s="154" t="s">
        <v>1006</v>
      </c>
      <c r="M9" s="154" t="s">
        <v>1006</v>
      </c>
      <c r="N9" s="154" t="s">
        <v>1006</v>
      </c>
      <c r="O9" s="154" t="s">
        <v>1006</v>
      </c>
      <c r="P9" s="154" t="s">
        <v>1006</v>
      </c>
      <c r="Q9" s="163" t="s">
        <v>1035</v>
      </c>
      <c r="R9" s="154"/>
      <c r="S9" s="175">
        <v>2015</v>
      </c>
      <c r="T9" s="155">
        <f>+tabela!C$25</f>
        <v>0</v>
      </c>
      <c r="U9" s="154" t="s">
        <v>1006</v>
      </c>
      <c r="V9" s="154" t="s">
        <v>1006</v>
      </c>
      <c r="W9" s="154" t="s">
        <v>1006</v>
      </c>
      <c r="X9" s="154" t="s">
        <v>1006</v>
      </c>
    </row>
    <row r="10" spans="1:24" x14ac:dyDescent="0.2">
      <c r="A10">
        <f>+IF(T10&lt;&gt;0,MAX(A$2:A9)+1,0)</f>
        <v>0</v>
      </c>
      <c r="B10">
        <f t="shared" si="0"/>
        <v>0</v>
      </c>
      <c r="C10" t="str">
        <f t="shared" si="0"/>
        <v/>
      </c>
      <c r="D10">
        <f t="shared" si="0"/>
        <v>0</v>
      </c>
      <c r="E10" t="str">
        <f t="shared" si="0"/>
        <v>остало</v>
      </c>
      <c r="F10" s="7" t="s">
        <v>1039</v>
      </c>
      <c r="G10" s="7" t="s">
        <v>1014</v>
      </c>
      <c r="H10" s="174">
        <v>7</v>
      </c>
      <c r="I10" s="8" t="s">
        <v>1010</v>
      </c>
      <c r="J10" s="164" t="s">
        <v>1011</v>
      </c>
      <c r="K10" s="165" t="s">
        <v>1073</v>
      </c>
      <c r="L10" s="154" t="s">
        <v>1006</v>
      </c>
      <c r="M10" s="154" t="s">
        <v>1006</v>
      </c>
      <c r="N10" s="154" t="s">
        <v>1006</v>
      </c>
      <c r="O10" s="154" t="s">
        <v>1006</v>
      </c>
      <c r="P10" s="154" t="s">
        <v>1006</v>
      </c>
      <c r="Q10" s="163" t="s">
        <v>1035</v>
      </c>
      <c r="R10" s="154"/>
      <c r="S10" s="175">
        <v>2015</v>
      </c>
      <c r="T10" s="155">
        <f>+tabela!C$26</f>
        <v>0</v>
      </c>
      <c r="U10" s="154" t="s">
        <v>1006</v>
      </c>
      <c r="V10" s="154" t="s">
        <v>1006</v>
      </c>
      <c r="W10" s="154" t="s">
        <v>1006</v>
      </c>
      <c r="X10" s="154" t="s">
        <v>1006</v>
      </c>
    </row>
    <row r="11" spans="1:24" x14ac:dyDescent="0.2">
      <c r="A11">
        <f>+IF(T11&lt;&gt;0,MAX(A$2:A10)+1,0)</f>
        <v>0</v>
      </c>
      <c r="B11">
        <f t="shared" si="0"/>
        <v>0</v>
      </c>
      <c r="C11" t="str">
        <f t="shared" si="0"/>
        <v/>
      </c>
      <c r="D11">
        <f t="shared" si="0"/>
        <v>0</v>
      </c>
      <c r="E11" t="str">
        <f t="shared" si="0"/>
        <v>остало</v>
      </c>
      <c r="F11" s="7" t="s">
        <v>1039</v>
      </c>
      <c r="G11" s="7" t="s">
        <v>1014</v>
      </c>
      <c r="H11" s="174">
        <v>8</v>
      </c>
      <c r="I11">
        <v>81</v>
      </c>
      <c r="J11" s="1" t="s">
        <v>1046</v>
      </c>
      <c r="K11" s="165" t="s">
        <v>1073</v>
      </c>
      <c r="L11" s="154" t="s">
        <v>1006</v>
      </c>
      <c r="M11" s="154" t="s">
        <v>1006</v>
      </c>
      <c r="N11" s="154" t="s">
        <v>1006</v>
      </c>
      <c r="O11" s="154" t="s">
        <v>1006</v>
      </c>
      <c r="P11" s="154" t="s">
        <v>1006</v>
      </c>
      <c r="Q11" s="163" t="s">
        <v>1035</v>
      </c>
      <c r="R11" s="154"/>
      <c r="S11" s="175">
        <v>2015</v>
      </c>
      <c r="T11" s="155">
        <f>+tabela!C$30</f>
        <v>0</v>
      </c>
      <c r="U11" s="154" t="s">
        <v>1006</v>
      </c>
      <c r="V11" s="154" t="s">
        <v>1006</v>
      </c>
      <c r="W11" s="154" t="s">
        <v>1006</v>
      </c>
      <c r="X11" s="154" t="s">
        <v>1006</v>
      </c>
    </row>
    <row r="12" spans="1:24" x14ac:dyDescent="0.2">
      <c r="A12">
        <f>+IF(T12&lt;&gt;0,MAX(A$2:A11)+1,0)</f>
        <v>0</v>
      </c>
      <c r="B12">
        <f t="shared" si="0"/>
        <v>0</v>
      </c>
      <c r="C12" t="str">
        <f t="shared" si="0"/>
        <v/>
      </c>
      <c r="D12">
        <f t="shared" si="0"/>
        <v>0</v>
      </c>
      <c r="E12" t="str">
        <f t="shared" si="0"/>
        <v>остало</v>
      </c>
      <c r="F12" s="7" t="s">
        <v>1039</v>
      </c>
      <c r="G12" s="7" t="s">
        <v>1014</v>
      </c>
      <c r="H12" s="174">
        <v>8</v>
      </c>
      <c r="I12">
        <v>82</v>
      </c>
      <c r="J12" s="1" t="s">
        <v>1047</v>
      </c>
      <c r="K12" s="165" t="s">
        <v>1073</v>
      </c>
      <c r="L12" s="154" t="s">
        <v>1006</v>
      </c>
      <c r="M12" s="154" t="s">
        <v>1006</v>
      </c>
      <c r="N12" s="154" t="s">
        <v>1006</v>
      </c>
      <c r="O12" s="154" t="s">
        <v>1006</v>
      </c>
      <c r="P12" s="154" t="s">
        <v>1006</v>
      </c>
      <c r="Q12" s="163" t="s">
        <v>1035</v>
      </c>
      <c r="R12" s="154"/>
      <c r="S12" s="175">
        <v>2015</v>
      </c>
      <c r="T12" s="155">
        <f>+tabela!C$31</f>
        <v>0</v>
      </c>
      <c r="U12" s="154" t="s">
        <v>1006</v>
      </c>
      <c r="V12" s="154" t="s">
        <v>1006</v>
      </c>
      <c r="W12" s="154" t="s">
        <v>1006</v>
      </c>
      <c r="X12" s="154" t="s">
        <v>1006</v>
      </c>
    </row>
    <row r="13" spans="1:24" x14ac:dyDescent="0.2">
      <c r="A13">
        <f>+IF(T13&lt;&gt;0,MAX(A$2:A12)+1,0)</f>
        <v>0</v>
      </c>
      <c r="B13">
        <f t="shared" si="0"/>
        <v>0</v>
      </c>
      <c r="C13" t="str">
        <f t="shared" si="0"/>
        <v/>
      </c>
      <c r="D13">
        <f t="shared" si="0"/>
        <v>0</v>
      </c>
      <c r="E13" t="str">
        <f t="shared" si="0"/>
        <v>остало</v>
      </c>
      <c r="F13" s="7" t="s">
        <v>1039</v>
      </c>
      <c r="G13" s="7" t="s">
        <v>1014</v>
      </c>
      <c r="H13" s="174">
        <v>8</v>
      </c>
      <c r="I13">
        <v>83</v>
      </c>
      <c r="J13" s="1" t="s">
        <v>1048</v>
      </c>
      <c r="K13" s="165" t="s">
        <v>1073</v>
      </c>
      <c r="L13" s="154" t="s">
        <v>1006</v>
      </c>
      <c r="M13" s="154" t="s">
        <v>1006</v>
      </c>
      <c r="N13" s="154" t="s">
        <v>1006</v>
      </c>
      <c r="O13" s="154" t="s">
        <v>1006</v>
      </c>
      <c r="P13" s="154" t="s">
        <v>1006</v>
      </c>
      <c r="Q13" s="163" t="s">
        <v>1035</v>
      </c>
      <c r="R13" s="154"/>
      <c r="S13" s="175">
        <v>2015</v>
      </c>
      <c r="T13" s="155">
        <f>+tabela!C$32</f>
        <v>0</v>
      </c>
      <c r="U13" s="154" t="s">
        <v>1006</v>
      </c>
      <c r="V13" s="154" t="s">
        <v>1006</v>
      </c>
      <c r="W13" s="154" t="s">
        <v>1006</v>
      </c>
      <c r="X13" s="154" t="s">
        <v>1006</v>
      </c>
    </row>
    <row r="14" spans="1:24" x14ac:dyDescent="0.2">
      <c r="A14">
        <f>+IF(T14&lt;&gt;0,MAX(A$2:A13)+1,0)</f>
        <v>0</v>
      </c>
      <c r="B14">
        <f t="shared" si="0"/>
        <v>0</v>
      </c>
      <c r="C14" t="str">
        <f t="shared" si="0"/>
        <v/>
      </c>
      <c r="D14">
        <f t="shared" si="0"/>
        <v>0</v>
      </c>
      <c r="E14" t="str">
        <f t="shared" si="0"/>
        <v>остало</v>
      </c>
      <c r="F14" s="7" t="s">
        <v>1039</v>
      </c>
      <c r="G14" s="7" t="s">
        <v>1014</v>
      </c>
      <c r="H14" s="174">
        <v>8</v>
      </c>
      <c r="I14">
        <v>84</v>
      </c>
      <c r="J14" s="1" t="s">
        <v>1049</v>
      </c>
      <c r="K14" s="165" t="s">
        <v>1073</v>
      </c>
      <c r="L14" s="154" t="s">
        <v>1006</v>
      </c>
      <c r="M14" s="154" t="s">
        <v>1006</v>
      </c>
      <c r="N14" s="154" t="s">
        <v>1006</v>
      </c>
      <c r="O14" s="154" t="s">
        <v>1006</v>
      </c>
      <c r="P14" s="154" t="s">
        <v>1006</v>
      </c>
      <c r="Q14" s="163" t="s">
        <v>1035</v>
      </c>
      <c r="R14" s="154"/>
      <c r="S14" s="175">
        <v>2015</v>
      </c>
      <c r="T14" s="155">
        <f>+tabela!C$33</f>
        <v>0</v>
      </c>
      <c r="U14" s="154" t="s">
        <v>1006</v>
      </c>
      <c r="V14" s="154" t="s">
        <v>1006</v>
      </c>
      <c r="W14" s="154" t="s">
        <v>1006</v>
      </c>
      <c r="X14" s="154" t="s">
        <v>1006</v>
      </c>
    </row>
    <row r="15" spans="1:24" x14ac:dyDescent="0.2">
      <c r="A15">
        <f>+IF(T15&lt;&gt;0,MAX(A$2:A14)+1,0)</f>
        <v>0</v>
      </c>
      <c r="B15">
        <f t="shared" si="0"/>
        <v>0</v>
      </c>
      <c r="C15" t="str">
        <f t="shared" si="0"/>
        <v/>
      </c>
      <c r="D15">
        <f t="shared" si="0"/>
        <v>0</v>
      </c>
      <c r="E15" t="str">
        <f t="shared" si="0"/>
        <v>остало</v>
      </c>
      <c r="F15" s="7" t="s">
        <v>1039</v>
      </c>
      <c r="G15" s="7" t="s">
        <v>1014</v>
      </c>
      <c r="H15" s="174">
        <v>9</v>
      </c>
      <c r="I15">
        <v>91</v>
      </c>
      <c r="J15" s="1" t="s">
        <v>1050</v>
      </c>
      <c r="K15" s="165" t="s">
        <v>1073</v>
      </c>
      <c r="L15" s="154" t="s">
        <v>1006</v>
      </c>
      <c r="M15" s="154" t="s">
        <v>1006</v>
      </c>
      <c r="N15" s="154" t="s">
        <v>1006</v>
      </c>
      <c r="O15" s="154" t="s">
        <v>1006</v>
      </c>
      <c r="P15" s="154" t="s">
        <v>1006</v>
      </c>
      <c r="Q15" s="163" t="s">
        <v>1035</v>
      </c>
      <c r="R15" s="154"/>
      <c r="S15" s="175">
        <v>2015</v>
      </c>
      <c r="T15" s="155">
        <f>+tabela!C$36</f>
        <v>0</v>
      </c>
      <c r="U15" s="154" t="s">
        <v>1006</v>
      </c>
      <c r="V15" s="154" t="s">
        <v>1006</v>
      </c>
      <c r="W15" s="154" t="s">
        <v>1006</v>
      </c>
      <c r="X15" s="154" t="s">
        <v>1006</v>
      </c>
    </row>
    <row r="16" spans="1:24" x14ac:dyDescent="0.2">
      <c r="A16">
        <f>+IF(T16&lt;&gt;0,MAX(A$2:A15)+1,0)</f>
        <v>0</v>
      </c>
      <c r="B16">
        <f t="shared" si="0"/>
        <v>0</v>
      </c>
      <c r="C16" t="str">
        <f t="shared" si="0"/>
        <v/>
      </c>
      <c r="D16">
        <f t="shared" si="0"/>
        <v>0</v>
      </c>
      <c r="E16" t="str">
        <f t="shared" si="0"/>
        <v>остало</v>
      </c>
      <c r="F16" s="7" t="s">
        <v>1039</v>
      </c>
      <c r="G16" s="7" t="s">
        <v>1014</v>
      </c>
      <c r="H16" s="174">
        <v>9</v>
      </c>
      <c r="I16">
        <v>92</v>
      </c>
      <c r="J16" s="1" t="s">
        <v>1051</v>
      </c>
      <c r="K16" s="165" t="s">
        <v>1073</v>
      </c>
      <c r="L16" s="154" t="s">
        <v>1006</v>
      </c>
      <c r="M16" s="154" t="s">
        <v>1006</v>
      </c>
      <c r="N16" s="154" t="s">
        <v>1006</v>
      </c>
      <c r="O16" s="154" t="s">
        <v>1006</v>
      </c>
      <c r="P16" s="154" t="s">
        <v>1006</v>
      </c>
      <c r="Q16" s="163" t="s">
        <v>1035</v>
      </c>
      <c r="R16" s="154"/>
      <c r="S16" s="175">
        <v>2015</v>
      </c>
      <c r="T16" s="155">
        <f>+tabela!C$37</f>
        <v>0</v>
      </c>
      <c r="U16" s="154" t="s">
        <v>1006</v>
      </c>
      <c r="V16" s="154" t="s">
        <v>1006</v>
      </c>
      <c r="W16" s="154" t="s">
        <v>1006</v>
      </c>
      <c r="X16" s="154" t="s">
        <v>1006</v>
      </c>
    </row>
    <row r="17" spans="1:24" x14ac:dyDescent="0.2">
      <c r="A17">
        <f>+IF(T17&lt;&gt;0,MAX(A$2:A16)+1,0)</f>
        <v>0</v>
      </c>
      <c r="B17">
        <f t="shared" si="0"/>
        <v>0</v>
      </c>
      <c r="C17" t="str">
        <f t="shared" si="0"/>
        <v/>
      </c>
      <c r="D17">
        <f t="shared" si="0"/>
        <v>0</v>
      </c>
      <c r="E17" t="str">
        <f t="shared" si="0"/>
        <v>остало</v>
      </c>
      <c r="F17" s="7" t="s">
        <v>1040</v>
      </c>
      <c r="G17" s="7" t="s">
        <v>1015</v>
      </c>
      <c r="H17" s="174">
        <v>4</v>
      </c>
      <c r="I17">
        <v>41</v>
      </c>
      <c r="J17" s="7" t="s">
        <v>1052</v>
      </c>
      <c r="K17" s="165" t="s">
        <v>1073</v>
      </c>
      <c r="L17" s="156">
        <f>+tabela!C$44</f>
        <v>0</v>
      </c>
      <c r="M17" s="162">
        <f>+tabela!C$43</f>
        <v>0</v>
      </c>
      <c r="N17" s="7" t="str">
        <f>+tabela!D$43</f>
        <v/>
      </c>
      <c r="O17" s="162">
        <f>+tabela!C$45</f>
        <v>0</v>
      </c>
      <c r="P17" t="str">
        <f>+tabela!D$45</f>
        <v/>
      </c>
      <c r="Q17" s="163" t="s">
        <v>1035</v>
      </c>
      <c r="R17" s="155">
        <f>+tabela!D$53</f>
        <v>0</v>
      </c>
      <c r="S17" s="174" t="s">
        <v>1079</v>
      </c>
      <c r="T17" s="155">
        <f>+tabela!C$53</f>
        <v>0</v>
      </c>
      <c r="U17" s="154" t="s">
        <v>1006</v>
      </c>
      <c r="V17" s="154" t="s">
        <v>1006</v>
      </c>
      <c r="W17" s="154" t="s">
        <v>1006</v>
      </c>
      <c r="X17" s="154" t="s">
        <v>1006</v>
      </c>
    </row>
    <row r="18" spans="1:24" x14ac:dyDescent="0.2">
      <c r="A18">
        <f>+IF(T18&lt;&gt;0,MAX(A$2:A17)+1,0)</f>
        <v>0</v>
      </c>
      <c r="B18">
        <f t="shared" si="0"/>
        <v>0</v>
      </c>
      <c r="C18" t="str">
        <f t="shared" si="0"/>
        <v/>
      </c>
      <c r="D18">
        <f t="shared" si="0"/>
        <v>0</v>
      </c>
      <c r="E18" t="str">
        <f t="shared" si="0"/>
        <v>остало</v>
      </c>
      <c r="F18" s="7" t="s">
        <v>1040</v>
      </c>
      <c r="G18" s="7" t="s">
        <v>1015</v>
      </c>
      <c r="H18" s="174">
        <v>4</v>
      </c>
      <c r="I18">
        <v>411</v>
      </c>
      <c r="J18" s="7" t="s">
        <v>1053</v>
      </c>
      <c r="K18" s="165" t="s">
        <v>1073</v>
      </c>
      <c r="L18" s="156">
        <f>+L17</f>
        <v>0</v>
      </c>
      <c r="M18" s="157">
        <f>+M17</f>
        <v>0</v>
      </c>
      <c r="N18" s="156" t="str">
        <f>+N17</f>
        <v/>
      </c>
      <c r="O18" s="157">
        <f>+O17</f>
        <v>0</v>
      </c>
      <c r="P18" s="156" t="str">
        <f>+P17</f>
        <v/>
      </c>
      <c r="Q18" s="163" t="s">
        <v>1035</v>
      </c>
      <c r="R18" s="156">
        <f>+tabela!D$55</f>
        <v>0</v>
      </c>
      <c r="S18" s="174" t="s">
        <v>1079</v>
      </c>
      <c r="T18" s="155">
        <f>+tabela!C$55</f>
        <v>0</v>
      </c>
      <c r="U18" s="154" t="s">
        <v>1006</v>
      </c>
      <c r="V18" s="154" t="s">
        <v>1006</v>
      </c>
      <c r="W18" s="154" t="s">
        <v>1006</v>
      </c>
      <c r="X18" s="154" t="s">
        <v>1006</v>
      </c>
    </row>
    <row r="19" spans="1:24" x14ac:dyDescent="0.2">
      <c r="A19" t="e">
        <f>+IF(T19&lt;&gt;0,MAX(A$2:A18)+1,0)</f>
        <v>#REF!</v>
      </c>
      <c r="B19">
        <f t="shared" si="0"/>
        <v>0</v>
      </c>
      <c r="C19" t="str">
        <f t="shared" si="0"/>
        <v/>
      </c>
      <c r="D19">
        <f t="shared" si="0"/>
        <v>0</v>
      </c>
      <c r="E19" t="str">
        <f t="shared" si="0"/>
        <v>остало</v>
      </c>
      <c r="F19" s="7" t="s">
        <v>1040</v>
      </c>
      <c r="G19" s="7" t="s">
        <v>1015</v>
      </c>
      <c r="H19" s="174">
        <v>4</v>
      </c>
      <c r="I19">
        <v>412</v>
      </c>
      <c r="J19" s="7" t="s">
        <v>1054</v>
      </c>
      <c r="K19" s="165" t="s">
        <v>1073</v>
      </c>
      <c r="L19" s="156">
        <f t="shared" ref="L19:P31" si="1">+L18</f>
        <v>0</v>
      </c>
      <c r="M19" s="157">
        <f t="shared" si="1"/>
        <v>0</v>
      </c>
      <c r="N19" s="156" t="str">
        <f t="shared" si="1"/>
        <v/>
      </c>
      <c r="O19" s="157">
        <f t="shared" si="1"/>
        <v>0</v>
      </c>
      <c r="P19" s="156" t="str">
        <f t="shared" si="1"/>
        <v/>
      </c>
      <c r="Q19" s="163" t="s">
        <v>1035</v>
      </c>
      <c r="R19" s="156">
        <f>+tabela!D$56</f>
        <v>0</v>
      </c>
      <c r="S19" s="174" t="s">
        <v>1079</v>
      </c>
      <c r="T19" s="155" t="e">
        <f>+tabela!#REF!</f>
        <v>#REF!</v>
      </c>
      <c r="U19" s="154" t="s">
        <v>1006</v>
      </c>
      <c r="V19" s="154" t="s">
        <v>1006</v>
      </c>
      <c r="W19" s="154" t="s">
        <v>1006</v>
      </c>
      <c r="X19" s="154" t="s">
        <v>1006</v>
      </c>
    </row>
    <row r="20" spans="1:24" x14ac:dyDescent="0.2">
      <c r="A20">
        <f>+IF(T20&lt;&gt;0,MAX(A$2:A19)+1,0)</f>
        <v>0</v>
      </c>
      <c r="B20">
        <f t="shared" si="0"/>
        <v>0</v>
      </c>
      <c r="C20" t="str">
        <f t="shared" si="0"/>
        <v/>
      </c>
      <c r="D20">
        <f t="shared" si="0"/>
        <v>0</v>
      </c>
      <c r="E20" t="str">
        <f t="shared" si="0"/>
        <v>остало</v>
      </c>
      <c r="F20" s="7" t="s">
        <v>1040</v>
      </c>
      <c r="G20" s="7" t="s">
        <v>1015</v>
      </c>
      <c r="H20" s="174">
        <v>4</v>
      </c>
      <c r="I20">
        <v>42</v>
      </c>
      <c r="J20" s="7" t="s">
        <v>1055</v>
      </c>
      <c r="K20" s="165" t="s">
        <v>1073</v>
      </c>
      <c r="L20" s="156">
        <f t="shared" si="1"/>
        <v>0</v>
      </c>
      <c r="M20" s="157">
        <f t="shared" si="1"/>
        <v>0</v>
      </c>
      <c r="N20" s="156" t="str">
        <f t="shared" si="1"/>
        <v/>
      </c>
      <c r="O20" s="157">
        <f t="shared" si="1"/>
        <v>0</v>
      </c>
      <c r="P20" s="156" t="str">
        <f t="shared" si="1"/>
        <v/>
      </c>
      <c r="Q20" s="163" t="s">
        <v>1035</v>
      </c>
      <c r="R20" s="156">
        <f>+tabela!D$57</f>
        <v>0</v>
      </c>
      <c r="S20" s="174" t="s">
        <v>1079</v>
      </c>
      <c r="T20" s="155">
        <f>+tabela!C$56</f>
        <v>0</v>
      </c>
      <c r="U20" s="154" t="s">
        <v>1006</v>
      </c>
      <c r="V20" s="154" t="s">
        <v>1006</v>
      </c>
      <c r="W20" s="154" t="s">
        <v>1006</v>
      </c>
      <c r="X20" s="154" t="s">
        <v>1006</v>
      </c>
    </row>
    <row r="21" spans="1:24" x14ac:dyDescent="0.2">
      <c r="A21">
        <f>+IF(T21&lt;&gt;0,MAX(A$2:A20)+1,0)</f>
        <v>0</v>
      </c>
      <c r="B21">
        <f t="shared" ref="B21:E31" si="2">+B20</f>
        <v>0</v>
      </c>
      <c r="C21" t="str">
        <f t="shared" si="2"/>
        <v/>
      </c>
      <c r="D21">
        <f t="shared" si="2"/>
        <v>0</v>
      </c>
      <c r="E21" t="str">
        <f t="shared" si="2"/>
        <v>остало</v>
      </c>
      <c r="F21" s="7" t="s">
        <v>1040</v>
      </c>
      <c r="G21" s="7" t="s">
        <v>1015</v>
      </c>
      <c r="H21" s="174">
        <v>4</v>
      </c>
      <c r="I21">
        <v>44</v>
      </c>
      <c r="J21" s="7" t="s">
        <v>1056</v>
      </c>
      <c r="K21" s="165" t="s">
        <v>1073</v>
      </c>
      <c r="L21" s="156">
        <f t="shared" si="1"/>
        <v>0</v>
      </c>
      <c r="M21" s="157">
        <f t="shared" si="1"/>
        <v>0</v>
      </c>
      <c r="N21" s="156" t="str">
        <f t="shared" si="1"/>
        <v/>
      </c>
      <c r="O21" s="157">
        <f t="shared" si="1"/>
        <v>0</v>
      </c>
      <c r="P21" s="156" t="str">
        <f t="shared" si="1"/>
        <v/>
      </c>
      <c r="Q21" s="163" t="s">
        <v>1035</v>
      </c>
      <c r="R21" s="156">
        <f>+tabela!D$58</f>
        <v>0</v>
      </c>
      <c r="S21" s="174" t="s">
        <v>1079</v>
      </c>
      <c r="T21" s="155">
        <f>+tabela!C$58</f>
        <v>0</v>
      </c>
      <c r="U21" s="154" t="s">
        <v>1006</v>
      </c>
      <c r="V21" s="154" t="s">
        <v>1006</v>
      </c>
      <c r="W21" s="154" t="s">
        <v>1006</v>
      </c>
      <c r="X21" s="154" t="s">
        <v>1006</v>
      </c>
    </row>
    <row r="22" spans="1:24" x14ac:dyDescent="0.2">
      <c r="A22">
        <f>+IF(T22&lt;&gt;0,MAX(A$2:A21)+1,0)</f>
        <v>0</v>
      </c>
      <c r="B22">
        <f t="shared" si="2"/>
        <v>0</v>
      </c>
      <c r="C22" t="str">
        <f t="shared" si="2"/>
        <v/>
      </c>
      <c r="D22">
        <f t="shared" si="2"/>
        <v>0</v>
      </c>
      <c r="E22" t="str">
        <f t="shared" si="2"/>
        <v>остало</v>
      </c>
      <c r="F22" s="7" t="s">
        <v>1040</v>
      </c>
      <c r="G22" s="7" t="s">
        <v>1015</v>
      </c>
      <c r="H22" s="174">
        <v>4</v>
      </c>
      <c r="I22">
        <v>45</v>
      </c>
      <c r="J22" s="7" t="s">
        <v>1057</v>
      </c>
      <c r="K22" s="165" t="s">
        <v>1073</v>
      </c>
      <c r="L22" s="156">
        <f t="shared" si="1"/>
        <v>0</v>
      </c>
      <c r="M22" s="157">
        <f t="shared" si="1"/>
        <v>0</v>
      </c>
      <c r="N22" s="156" t="str">
        <f t="shared" si="1"/>
        <v/>
      </c>
      <c r="O22" s="157">
        <f t="shared" si="1"/>
        <v>0</v>
      </c>
      <c r="P22" s="156" t="str">
        <f t="shared" si="1"/>
        <v/>
      </c>
      <c r="Q22" s="163" t="s">
        <v>1035</v>
      </c>
      <c r="R22" s="156">
        <f>+tabela!D$59</f>
        <v>0</v>
      </c>
      <c r="S22" s="174" t="s">
        <v>1079</v>
      </c>
      <c r="T22" s="155">
        <f>+tabela!C$59</f>
        <v>0</v>
      </c>
      <c r="U22" s="154" t="s">
        <v>1006</v>
      </c>
      <c r="V22" s="154" t="s">
        <v>1006</v>
      </c>
      <c r="W22" s="154" t="s">
        <v>1006</v>
      </c>
      <c r="X22" s="154" t="s">
        <v>1006</v>
      </c>
    </row>
    <row r="23" spans="1:24" x14ac:dyDescent="0.2">
      <c r="A23">
        <f>+IF(T23&lt;&gt;0,MAX(A$2:A22)+1,0)</f>
        <v>0</v>
      </c>
      <c r="B23">
        <f t="shared" si="2"/>
        <v>0</v>
      </c>
      <c r="C23" t="str">
        <f t="shared" si="2"/>
        <v/>
      </c>
      <c r="D23">
        <f t="shared" si="2"/>
        <v>0</v>
      </c>
      <c r="E23" t="str">
        <f t="shared" si="2"/>
        <v>остало</v>
      </c>
      <c r="F23" s="7" t="s">
        <v>1040</v>
      </c>
      <c r="G23" s="7" t="s">
        <v>1015</v>
      </c>
      <c r="H23" s="174">
        <v>4</v>
      </c>
      <c r="I23">
        <v>46</v>
      </c>
      <c r="J23" s="7" t="s">
        <v>1058</v>
      </c>
      <c r="K23" s="165" t="s">
        <v>1073</v>
      </c>
      <c r="L23" s="156">
        <f t="shared" si="1"/>
        <v>0</v>
      </c>
      <c r="M23" s="157">
        <f t="shared" si="1"/>
        <v>0</v>
      </c>
      <c r="N23" s="156" t="str">
        <f t="shared" si="1"/>
        <v/>
      </c>
      <c r="O23" s="157">
        <f t="shared" si="1"/>
        <v>0</v>
      </c>
      <c r="P23" s="156" t="str">
        <f t="shared" si="1"/>
        <v/>
      </c>
      <c r="Q23" s="163" t="s">
        <v>1035</v>
      </c>
      <c r="R23" s="156">
        <f>+tabela!D$60</f>
        <v>0</v>
      </c>
      <c r="S23" s="174" t="s">
        <v>1079</v>
      </c>
      <c r="T23" s="155">
        <f>+tabela!C$60</f>
        <v>0</v>
      </c>
      <c r="U23" s="154" t="s">
        <v>1006</v>
      </c>
      <c r="V23" s="154" t="s">
        <v>1006</v>
      </c>
      <c r="W23" s="154" t="s">
        <v>1006</v>
      </c>
      <c r="X23" s="154" t="s">
        <v>1006</v>
      </c>
    </row>
    <row r="24" spans="1:24" x14ac:dyDescent="0.2">
      <c r="A24">
        <f>+IF(T24&lt;&gt;0,MAX(A$2:A23)+1,0)</f>
        <v>0</v>
      </c>
      <c r="B24">
        <f t="shared" si="2"/>
        <v>0</v>
      </c>
      <c r="C24" t="str">
        <f t="shared" si="2"/>
        <v/>
      </c>
      <c r="D24">
        <f t="shared" si="2"/>
        <v>0</v>
      </c>
      <c r="E24" t="str">
        <f t="shared" si="2"/>
        <v>остало</v>
      </c>
      <c r="F24" s="7" t="s">
        <v>1040</v>
      </c>
      <c r="G24" s="7" t="s">
        <v>1015</v>
      </c>
      <c r="H24" s="174">
        <v>4</v>
      </c>
      <c r="I24">
        <v>47</v>
      </c>
      <c r="J24" s="7" t="s">
        <v>1059</v>
      </c>
      <c r="K24" s="165" t="s">
        <v>1073</v>
      </c>
      <c r="L24" s="156">
        <f t="shared" si="1"/>
        <v>0</v>
      </c>
      <c r="M24" s="157">
        <f t="shared" si="1"/>
        <v>0</v>
      </c>
      <c r="N24" s="156" t="str">
        <f t="shared" si="1"/>
        <v/>
      </c>
      <c r="O24" s="157">
        <f t="shared" si="1"/>
        <v>0</v>
      </c>
      <c r="P24" s="156" t="str">
        <f t="shared" si="1"/>
        <v/>
      </c>
      <c r="Q24" s="163" t="s">
        <v>1035</v>
      </c>
      <c r="R24" s="156">
        <f>+tabela!D$61</f>
        <v>0</v>
      </c>
      <c r="S24" s="174" t="s">
        <v>1079</v>
      </c>
      <c r="T24" s="155">
        <f>+tabela!C$61</f>
        <v>0</v>
      </c>
      <c r="U24" s="154" t="s">
        <v>1006</v>
      </c>
      <c r="V24" s="154" t="s">
        <v>1006</v>
      </c>
      <c r="W24" s="154" t="s">
        <v>1006</v>
      </c>
      <c r="X24" s="154" t="s">
        <v>1006</v>
      </c>
    </row>
    <row r="25" spans="1:24" x14ac:dyDescent="0.2">
      <c r="A25">
        <f>+IF(T25&lt;&gt;0,MAX(A$2:A24)+1,0)</f>
        <v>0</v>
      </c>
      <c r="B25">
        <f t="shared" si="2"/>
        <v>0</v>
      </c>
      <c r="C25" t="str">
        <f t="shared" si="2"/>
        <v/>
      </c>
      <c r="D25">
        <f t="shared" si="2"/>
        <v>0</v>
      </c>
      <c r="E25" t="str">
        <f t="shared" si="2"/>
        <v>остало</v>
      </c>
      <c r="F25" s="7" t="s">
        <v>1040</v>
      </c>
      <c r="G25" s="7" t="s">
        <v>1015</v>
      </c>
      <c r="H25" s="174">
        <v>4</v>
      </c>
      <c r="I25">
        <v>48</v>
      </c>
      <c r="J25" s="7" t="s">
        <v>1060</v>
      </c>
      <c r="K25" s="165" t="s">
        <v>1073</v>
      </c>
      <c r="L25" s="156">
        <f t="shared" si="1"/>
        <v>0</v>
      </c>
      <c r="M25" s="157">
        <f t="shared" si="1"/>
        <v>0</v>
      </c>
      <c r="N25" s="156" t="str">
        <f t="shared" si="1"/>
        <v/>
      </c>
      <c r="O25" s="157">
        <f t="shared" si="1"/>
        <v>0</v>
      </c>
      <c r="P25" s="156" t="str">
        <f t="shared" si="1"/>
        <v/>
      </c>
      <c r="Q25" s="163" t="s">
        <v>1035</v>
      </c>
      <c r="R25" s="156">
        <f>+tabela!D$62</f>
        <v>0</v>
      </c>
      <c r="S25" s="174" t="s">
        <v>1079</v>
      </c>
      <c r="T25" s="155">
        <f>+tabela!C$62</f>
        <v>0</v>
      </c>
      <c r="U25" s="154" t="s">
        <v>1006</v>
      </c>
      <c r="V25" s="154" t="s">
        <v>1006</v>
      </c>
      <c r="W25" s="154" t="s">
        <v>1006</v>
      </c>
      <c r="X25" s="154" t="s">
        <v>1006</v>
      </c>
    </row>
    <row r="26" spans="1:24" x14ac:dyDescent="0.2">
      <c r="A26">
        <f>+IF(T26&lt;&gt;0,MAX(A$2:A25)+1,0)</f>
        <v>0</v>
      </c>
      <c r="B26">
        <f t="shared" si="2"/>
        <v>0</v>
      </c>
      <c r="C26" t="str">
        <f t="shared" si="2"/>
        <v/>
      </c>
      <c r="D26">
        <f t="shared" si="2"/>
        <v>0</v>
      </c>
      <c r="E26" t="str">
        <f t="shared" si="2"/>
        <v>остало</v>
      </c>
      <c r="F26" s="7" t="s">
        <v>1040</v>
      </c>
      <c r="G26" s="7" t="s">
        <v>1015</v>
      </c>
      <c r="H26" s="174">
        <v>4</v>
      </c>
      <c r="I26">
        <v>49</v>
      </c>
      <c r="J26" s="7" t="s">
        <v>1061</v>
      </c>
      <c r="K26" s="165" t="s">
        <v>1073</v>
      </c>
      <c r="L26" s="156">
        <f t="shared" si="1"/>
        <v>0</v>
      </c>
      <c r="M26" s="157">
        <f t="shared" si="1"/>
        <v>0</v>
      </c>
      <c r="N26" s="156" t="str">
        <f t="shared" si="1"/>
        <v/>
      </c>
      <c r="O26" s="157">
        <f t="shared" si="1"/>
        <v>0</v>
      </c>
      <c r="P26" s="156" t="str">
        <f t="shared" si="1"/>
        <v/>
      </c>
      <c r="Q26" s="163" t="s">
        <v>1035</v>
      </c>
      <c r="R26" s="156">
        <f>+tabela!D$63</f>
        <v>0</v>
      </c>
      <c r="S26" s="174" t="s">
        <v>1079</v>
      </c>
      <c r="T26" s="155">
        <f>+tabela!C$63</f>
        <v>0</v>
      </c>
      <c r="U26" s="154" t="s">
        <v>1006</v>
      </c>
      <c r="V26" s="154" t="s">
        <v>1006</v>
      </c>
      <c r="W26" s="154" t="s">
        <v>1006</v>
      </c>
      <c r="X26" s="154" t="s">
        <v>1006</v>
      </c>
    </row>
    <row r="27" spans="1:24" x14ac:dyDescent="0.2">
      <c r="A27">
        <f>+IF(T27&lt;&gt;0,MAX(A$2:A26)+1,0)</f>
        <v>0</v>
      </c>
      <c r="B27">
        <f t="shared" si="2"/>
        <v>0</v>
      </c>
      <c r="C27" t="str">
        <f t="shared" si="2"/>
        <v/>
      </c>
      <c r="D27">
        <f t="shared" si="2"/>
        <v>0</v>
      </c>
      <c r="E27" t="str">
        <f t="shared" si="2"/>
        <v>остало</v>
      </c>
      <c r="F27" s="7" t="s">
        <v>1040</v>
      </c>
      <c r="G27" s="7" t="s">
        <v>1015</v>
      </c>
      <c r="H27" s="174">
        <v>5</v>
      </c>
      <c r="I27">
        <v>51</v>
      </c>
      <c r="J27" s="7" t="s">
        <v>1062</v>
      </c>
      <c r="K27" s="165" t="s">
        <v>1073</v>
      </c>
      <c r="L27" s="156">
        <f t="shared" si="1"/>
        <v>0</v>
      </c>
      <c r="M27" s="157">
        <f t="shared" si="1"/>
        <v>0</v>
      </c>
      <c r="N27" s="156" t="str">
        <f t="shared" si="1"/>
        <v/>
      </c>
      <c r="O27" s="157">
        <f t="shared" si="1"/>
        <v>0</v>
      </c>
      <c r="P27" s="156" t="str">
        <f t="shared" si="1"/>
        <v/>
      </c>
      <c r="Q27" s="163" t="s">
        <v>1035</v>
      </c>
      <c r="R27" s="156">
        <f>+tabela!D$64</f>
        <v>0</v>
      </c>
      <c r="S27" s="174" t="s">
        <v>1079</v>
      </c>
      <c r="T27" s="155">
        <f>+tabela!C$66</f>
        <v>0</v>
      </c>
      <c r="U27" s="154" t="s">
        <v>1006</v>
      </c>
      <c r="V27" s="154" t="s">
        <v>1006</v>
      </c>
      <c r="W27" s="154" t="s">
        <v>1006</v>
      </c>
      <c r="X27" s="154" t="s">
        <v>1006</v>
      </c>
    </row>
    <row r="28" spans="1:24" x14ac:dyDescent="0.2">
      <c r="A28">
        <f>+IF(T28&lt;&gt;0,MAX(A$2:A27)+1,0)</f>
        <v>0</v>
      </c>
      <c r="B28">
        <f t="shared" si="2"/>
        <v>0</v>
      </c>
      <c r="C28" t="str">
        <f t="shared" si="2"/>
        <v/>
      </c>
      <c r="D28">
        <f t="shared" si="2"/>
        <v>0</v>
      </c>
      <c r="E28" t="str">
        <f t="shared" si="2"/>
        <v>остало</v>
      </c>
      <c r="F28" s="7" t="s">
        <v>1040</v>
      </c>
      <c r="G28" s="7" t="s">
        <v>1015</v>
      </c>
      <c r="H28" s="174">
        <v>5</v>
      </c>
      <c r="I28">
        <v>52</v>
      </c>
      <c r="J28" s="7" t="s">
        <v>1063</v>
      </c>
      <c r="K28" s="165" t="s">
        <v>1073</v>
      </c>
      <c r="L28" s="156">
        <f t="shared" si="1"/>
        <v>0</v>
      </c>
      <c r="M28" s="157">
        <f t="shared" si="1"/>
        <v>0</v>
      </c>
      <c r="N28" s="156" t="str">
        <f t="shared" si="1"/>
        <v/>
      </c>
      <c r="O28" s="157">
        <f t="shared" si="1"/>
        <v>0</v>
      </c>
      <c r="P28" s="156" t="str">
        <f t="shared" si="1"/>
        <v/>
      </c>
      <c r="Q28" s="163" t="s">
        <v>1035</v>
      </c>
      <c r="R28" s="156">
        <f>+tabela!D$65</f>
        <v>0</v>
      </c>
      <c r="S28" s="174" t="s">
        <v>1079</v>
      </c>
      <c r="T28" s="155">
        <f>+tabela!C$67</f>
        <v>0</v>
      </c>
      <c r="U28" s="154" t="s">
        <v>1006</v>
      </c>
      <c r="V28" s="154" t="s">
        <v>1006</v>
      </c>
      <c r="W28" s="154" t="s">
        <v>1006</v>
      </c>
      <c r="X28" s="154" t="s">
        <v>1006</v>
      </c>
    </row>
    <row r="29" spans="1:24" x14ac:dyDescent="0.2">
      <c r="A29">
        <f>+IF(T29&lt;&gt;0,MAX(A$2:A28)+1,0)</f>
        <v>0</v>
      </c>
      <c r="B29">
        <f t="shared" si="2"/>
        <v>0</v>
      </c>
      <c r="C29" t="str">
        <f t="shared" si="2"/>
        <v/>
      </c>
      <c r="D29">
        <f t="shared" si="2"/>
        <v>0</v>
      </c>
      <c r="E29" t="str">
        <f t="shared" si="2"/>
        <v>остало</v>
      </c>
      <c r="F29" s="7" t="s">
        <v>1040</v>
      </c>
      <c r="G29" s="7" t="s">
        <v>1015</v>
      </c>
      <c r="H29" s="174">
        <v>5</v>
      </c>
      <c r="I29">
        <v>53</v>
      </c>
      <c r="J29" s="7" t="s">
        <v>1064</v>
      </c>
      <c r="K29" s="165" t="s">
        <v>1073</v>
      </c>
      <c r="L29" s="156">
        <f t="shared" si="1"/>
        <v>0</v>
      </c>
      <c r="M29" s="157">
        <f t="shared" si="1"/>
        <v>0</v>
      </c>
      <c r="N29" s="156" t="str">
        <f t="shared" si="1"/>
        <v/>
      </c>
      <c r="O29" s="157">
        <f t="shared" si="1"/>
        <v>0</v>
      </c>
      <c r="P29" s="156" t="str">
        <f t="shared" si="1"/>
        <v/>
      </c>
      <c r="Q29" s="163" t="s">
        <v>1035</v>
      </c>
      <c r="R29" s="156">
        <f>+tabela!D$66</f>
        <v>0</v>
      </c>
      <c r="S29" s="174" t="s">
        <v>1079</v>
      </c>
      <c r="T29" s="155">
        <f>+tabela!C$68</f>
        <v>0</v>
      </c>
      <c r="U29" s="154" t="s">
        <v>1006</v>
      </c>
      <c r="V29" s="154" t="s">
        <v>1006</v>
      </c>
      <c r="W29" s="154" t="s">
        <v>1006</v>
      </c>
      <c r="X29" s="154" t="s">
        <v>1006</v>
      </c>
    </row>
    <row r="30" spans="1:24" x14ac:dyDescent="0.2">
      <c r="A30">
        <f>+IF(T30&lt;&gt;0,MAX(A$2:A29)+1,0)</f>
        <v>0</v>
      </c>
      <c r="B30">
        <f t="shared" si="2"/>
        <v>0</v>
      </c>
      <c r="C30" t="str">
        <f t="shared" si="2"/>
        <v/>
      </c>
      <c r="D30">
        <f t="shared" si="2"/>
        <v>0</v>
      </c>
      <c r="E30" t="str">
        <f t="shared" si="2"/>
        <v>остало</v>
      </c>
      <c r="F30" s="7" t="s">
        <v>1040</v>
      </c>
      <c r="G30" s="7" t="s">
        <v>1015</v>
      </c>
      <c r="H30" s="174">
        <v>5</v>
      </c>
      <c r="I30">
        <v>54</v>
      </c>
      <c r="J30" s="7" t="s">
        <v>1065</v>
      </c>
      <c r="K30" s="165" t="s">
        <v>1073</v>
      </c>
      <c r="L30" s="156">
        <f t="shared" si="1"/>
        <v>0</v>
      </c>
      <c r="M30" s="157">
        <f t="shared" si="1"/>
        <v>0</v>
      </c>
      <c r="N30" s="156" t="str">
        <f t="shared" si="1"/>
        <v/>
      </c>
      <c r="O30" s="157">
        <f t="shared" si="1"/>
        <v>0</v>
      </c>
      <c r="P30" s="156" t="str">
        <f t="shared" si="1"/>
        <v/>
      </c>
      <c r="Q30" s="163" t="s">
        <v>1035</v>
      </c>
      <c r="R30" s="156">
        <f>+tabela!D$67</f>
        <v>0</v>
      </c>
      <c r="S30" s="174" t="s">
        <v>1079</v>
      </c>
      <c r="T30" s="155">
        <f>+tabela!C$69</f>
        <v>0</v>
      </c>
      <c r="U30" s="154" t="s">
        <v>1006</v>
      </c>
      <c r="V30" s="154" t="s">
        <v>1006</v>
      </c>
      <c r="W30" s="154" t="s">
        <v>1006</v>
      </c>
      <c r="X30" s="154" t="s">
        <v>1006</v>
      </c>
    </row>
    <row r="31" spans="1:24" x14ac:dyDescent="0.2">
      <c r="A31">
        <f>+IF(T31&lt;&gt;0,MAX(A$2:A30)+1,0)</f>
        <v>0</v>
      </c>
      <c r="B31">
        <f t="shared" si="2"/>
        <v>0</v>
      </c>
      <c r="C31" t="str">
        <f t="shared" si="2"/>
        <v/>
      </c>
      <c r="D31">
        <f t="shared" si="2"/>
        <v>0</v>
      </c>
      <c r="E31" t="str">
        <f t="shared" si="2"/>
        <v>остало</v>
      </c>
      <c r="F31" s="7" t="s">
        <v>1040</v>
      </c>
      <c r="G31" s="7" t="s">
        <v>1015</v>
      </c>
      <c r="H31" s="174">
        <v>5</v>
      </c>
      <c r="I31">
        <v>55</v>
      </c>
      <c r="J31" s="7" t="s">
        <v>1066</v>
      </c>
      <c r="K31" s="165" t="s">
        <v>1073</v>
      </c>
      <c r="L31" s="156">
        <f t="shared" si="1"/>
        <v>0</v>
      </c>
      <c r="M31" s="157">
        <f t="shared" si="1"/>
        <v>0</v>
      </c>
      <c r="N31" s="156" t="str">
        <f t="shared" si="1"/>
        <v/>
      </c>
      <c r="O31" s="157">
        <f t="shared" si="1"/>
        <v>0</v>
      </c>
      <c r="P31" s="156" t="str">
        <f t="shared" si="1"/>
        <v/>
      </c>
      <c r="Q31" s="163" t="s">
        <v>1035</v>
      </c>
      <c r="R31" s="156">
        <f>+tabela!D$68</f>
        <v>0</v>
      </c>
      <c r="S31" s="174" t="s">
        <v>1079</v>
      </c>
      <c r="T31" s="155">
        <f>+tabela!C$70</f>
        <v>0</v>
      </c>
      <c r="U31" s="154" t="s">
        <v>1006</v>
      </c>
      <c r="V31" s="154" t="s">
        <v>1006</v>
      </c>
      <c r="W31" s="154" t="s">
        <v>1006</v>
      </c>
      <c r="X31" s="154" t="s">
        <v>1006</v>
      </c>
    </row>
    <row r="32" spans="1:24" x14ac:dyDescent="0.2">
      <c r="A32">
        <f>+IF(T32&lt;&gt;0,MAX(A$2:A31)+1,0)</f>
        <v>0</v>
      </c>
      <c r="B32">
        <f t="shared" ref="B32:B48" si="3">+B31</f>
        <v>0</v>
      </c>
      <c r="C32" t="str">
        <f t="shared" ref="C32:C48" si="4">+C31</f>
        <v/>
      </c>
      <c r="D32">
        <f t="shared" ref="D32:D48" si="5">+D31</f>
        <v>0</v>
      </c>
      <c r="E32" t="str">
        <f t="shared" ref="E32:E48" si="6">+E31</f>
        <v>остало</v>
      </c>
      <c r="F32" s="7" t="s">
        <v>1040</v>
      </c>
      <c r="G32" s="7" t="s">
        <v>1015</v>
      </c>
      <c r="H32" s="174">
        <v>62</v>
      </c>
      <c r="I32">
        <v>62</v>
      </c>
      <c r="J32" s="7" t="s">
        <v>1067</v>
      </c>
      <c r="K32" s="165" t="s">
        <v>1073</v>
      </c>
      <c r="L32" s="156">
        <f>+L31</f>
        <v>0</v>
      </c>
      <c r="M32" s="157">
        <f>+M31</f>
        <v>0</v>
      </c>
      <c r="N32" s="156" t="str">
        <f>+N31</f>
        <v/>
      </c>
      <c r="O32" s="157">
        <f>+O31</f>
        <v>0</v>
      </c>
      <c r="P32" s="156" t="str">
        <f>+P31</f>
        <v/>
      </c>
      <c r="Q32" s="163" t="s">
        <v>1035</v>
      </c>
      <c r="R32" s="156">
        <f>+tabela!D$69</f>
        <v>0</v>
      </c>
      <c r="S32" s="174" t="s">
        <v>1079</v>
      </c>
      <c r="T32" s="155">
        <f>+tabela!C$73</f>
        <v>0</v>
      </c>
      <c r="U32" s="154" t="s">
        <v>1006</v>
      </c>
      <c r="V32" s="154" t="s">
        <v>1006</v>
      </c>
      <c r="W32" s="154" t="s">
        <v>1006</v>
      </c>
      <c r="X32" s="154" t="s">
        <v>1006</v>
      </c>
    </row>
    <row r="33" spans="1:24" x14ac:dyDescent="0.2">
      <c r="A33">
        <f>+IF(T33&lt;&gt;0,MAX(A$2:A32)+1,0)</f>
        <v>0</v>
      </c>
      <c r="B33">
        <f t="shared" si="3"/>
        <v>0</v>
      </c>
      <c r="C33" t="str">
        <f t="shared" si="4"/>
        <v/>
      </c>
      <c r="D33">
        <f t="shared" si="5"/>
        <v>0</v>
      </c>
      <c r="E33" t="str">
        <f t="shared" si="6"/>
        <v>остало</v>
      </c>
      <c r="F33" s="7" t="s">
        <v>1040</v>
      </c>
      <c r="G33" s="7" t="s">
        <v>1015</v>
      </c>
      <c r="H33" s="174">
        <v>4</v>
      </c>
      <c r="I33">
        <v>41</v>
      </c>
      <c r="J33" s="7" t="s">
        <v>1052</v>
      </c>
      <c r="K33" s="165" t="s">
        <v>1073</v>
      </c>
      <c r="L33" s="156">
        <f>+tabela!C$44</f>
        <v>0</v>
      </c>
      <c r="M33" s="162">
        <f>+tabela!C$43</f>
        <v>0</v>
      </c>
      <c r="N33" s="7" t="str">
        <f>+tabela!D$43</f>
        <v/>
      </c>
      <c r="O33" s="162">
        <f>+tabela!C$45</f>
        <v>0</v>
      </c>
      <c r="P33" s="7" t="str">
        <f>+tabela!D$45</f>
        <v/>
      </c>
      <c r="Q33" s="163" t="s">
        <v>1035</v>
      </c>
      <c r="R33" s="155">
        <f>+tabela!D$53</f>
        <v>0</v>
      </c>
      <c r="S33" s="175">
        <v>2015</v>
      </c>
      <c r="T33" s="155">
        <f>+tabela!E$53</f>
        <v>0</v>
      </c>
      <c r="U33" s="154" t="s">
        <v>1006</v>
      </c>
      <c r="V33" s="154" t="s">
        <v>1006</v>
      </c>
      <c r="W33" s="154" t="s">
        <v>1006</v>
      </c>
      <c r="X33" s="154" t="s">
        <v>1006</v>
      </c>
    </row>
    <row r="34" spans="1:24" x14ac:dyDescent="0.2">
      <c r="A34">
        <f>+IF(T34&lt;&gt;0,MAX(A$2:A33)+1,0)</f>
        <v>0</v>
      </c>
      <c r="B34">
        <f t="shared" si="3"/>
        <v>0</v>
      </c>
      <c r="C34" t="str">
        <f t="shared" si="4"/>
        <v/>
      </c>
      <c r="D34">
        <f t="shared" si="5"/>
        <v>0</v>
      </c>
      <c r="E34" t="str">
        <f t="shared" si="6"/>
        <v>остало</v>
      </c>
      <c r="F34" s="7" t="s">
        <v>1040</v>
      </c>
      <c r="G34" s="7" t="s">
        <v>1015</v>
      </c>
      <c r="H34" s="174">
        <v>4</v>
      </c>
      <c r="I34">
        <v>411</v>
      </c>
      <c r="J34" s="7" t="s">
        <v>1053</v>
      </c>
      <c r="K34" s="165" t="s">
        <v>1073</v>
      </c>
      <c r="L34" s="156">
        <f t="shared" ref="L34:L48" si="7">+L33</f>
        <v>0</v>
      </c>
      <c r="M34" s="157">
        <f t="shared" ref="M34:M48" si="8">+M33</f>
        <v>0</v>
      </c>
      <c r="N34" s="156" t="str">
        <f t="shared" ref="N34:N48" si="9">+N33</f>
        <v/>
      </c>
      <c r="O34" s="157">
        <f t="shared" ref="O34:O48" si="10">+O33</f>
        <v>0</v>
      </c>
      <c r="P34" s="156" t="str">
        <f t="shared" ref="P34:P48" si="11">+P33</f>
        <v/>
      </c>
      <c r="Q34" s="163" t="s">
        <v>1035</v>
      </c>
      <c r="R34" s="156">
        <f>+tabela!D$55</f>
        <v>0</v>
      </c>
      <c r="S34" s="175">
        <v>2015</v>
      </c>
      <c r="T34" s="155">
        <f>+tabela!E$55</f>
        <v>0</v>
      </c>
      <c r="U34" s="154" t="s">
        <v>1006</v>
      </c>
      <c r="V34" s="154" t="s">
        <v>1006</v>
      </c>
      <c r="W34" s="154" t="s">
        <v>1006</v>
      </c>
      <c r="X34" s="154" t="s">
        <v>1006</v>
      </c>
    </row>
    <row r="35" spans="1:24" x14ac:dyDescent="0.2">
      <c r="A35">
        <f>+IF(T35&lt;&gt;0,MAX(A$2:A34)+1,0)</f>
        <v>0</v>
      </c>
      <c r="B35">
        <f t="shared" si="3"/>
        <v>0</v>
      </c>
      <c r="C35" t="str">
        <f t="shared" si="4"/>
        <v/>
      </c>
      <c r="D35">
        <f t="shared" si="5"/>
        <v>0</v>
      </c>
      <c r="E35" t="str">
        <f t="shared" si="6"/>
        <v>остало</v>
      </c>
      <c r="F35" s="7" t="s">
        <v>1040</v>
      </c>
      <c r="G35" s="7" t="s">
        <v>1015</v>
      </c>
      <c r="H35" s="174">
        <v>4</v>
      </c>
      <c r="I35">
        <v>412</v>
      </c>
      <c r="J35" s="7" t="s">
        <v>1054</v>
      </c>
      <c r="K35" s="165" t="s">
        <v>1073</v>
      </c>
      <c r="L35" s="156">
        <f t="shared" si="7"/>
        <v>0</v>
      </c>
      <c r="M35" s="157">
        <f t="shared" si="8"/>
        <v>0</v>
      </c>
      <c r="N35" s="156" t="str">
        <f t="shared" si="9"/>
        <v/>
      </c>
      <c r="O35" s="157">
        <f t="shared" si="10"/>
        <v>0</v>
      </c>
      <c r="P35" s="156" t="str">
        <f t="shared" si="11"/>
        <v/>
      </c>
      <c r="Q35" s="163" t="s">
        <v>1035</v>
      </c>
      <c r="R35" s="156">
        <f>+tabela!D$56</f>
        <v>0</v>
      </c>
      <c r="S35" s="175">
        <v>2015</v>
      </c>
      <c r="T35" s="155">
        <f>+tabela!E$56</f>
        <v>0</v>
      </c>
      <c r="U35" s="154" t="s">
        <v>1006</v>
      </c>
      <c r="V35" s="154" t="s">
        <v>1006</v>
      </c>
      <c r="W35" s="154" t="s">
        <v>1006</v>
      </c>
      <c r="X35" s="154" t="s">
        <v>1006</v>
      </c>
    </row>
    <row r="36" spans="1:24" x14ac:dyDescent="0.2">
      <c r="A36">
        <f>+IF(T36&lt;&gt;0,MAX(A$2:A35)+1,0)</f>
        <v>0</v>
      </c>
      <c r="B36">
        <f t="shared" si="3"/>
        <v>0</v>
      </c>
      <c r="C36" t="str">
        <f t="shared" si="4"/>
        <v/>
      </c>
      <c r="D36">
        <f t="shared" si="5"/>
        <v>0</v>
      </c>
      <c r="E36" t="str">
        <f t="shared" si="6"/>
        <v>остало</v>
      </c>
      <c r="F36" s="7" t="s">
        <v>1040</v>
      </c>
      <c r="G36" s="7" t="s">
        <v>1015</v>
      </c>
      <c r="H36" s="174">
        <v>4</v>
      </c>
      <c r="I36">
        <v>42</v>
      </c>
      <c r="J36" s="7" t="s">
        <v>1055</v>
      </c>
      <c r="K36" s="165" t="s">
        <v>1073</v>
      </c>
      <c r="L36" s="156">
        <f t="shared" si="7"/>
        <v>0</v>
      </c>
      <c r="M36" s="157">
        <f t="shared" si="8"/>
        <v>0</v>
      </c>
      <c r="N36" s="156" t="str">
        <f t="shared" si="9"/>
        <v/>
      </c>
      <c r="O36" s="157">
        <f t="shared" si="10"/>
        <v>0</v>
      </c>
      <c r="P36" s="156" t="str">
        <f t="shared" si="11"/>
        <v/>
      </c>
      <c r="Q36" s="163" t="s">
        <v>1035</v>
      </c>
      <c r="R36" s="156">
        <f>+tabela!D$57</f>
        <v>0</v>
      </c>
      <c r="S36" s="175">
        <v>2015</v>
      </c>
      <c r="T36" s="155">
        <f>+tabela!E$57</f>
        <v>0</v>
      </c>
      <c r="U36" s="154" t="s">
        <v>1006</v>
      </c>
      <c r="V36" s="154" t="s">
        <v>1006</v>
      </c>
      <c r="W36" s="154" t="s">
        <v>1006</v>
      </c>
      <c r="X36" s="154" t="s">
        <v>1006</v>
      </c>
    </row>
    <row r="37" spans="1:24" x14ac:dyDescent="0.2">
      <c r="A37">
        <f>+IF(T37&lt;&gt;0,MAX(A$2:A36)+1,0)</f>
        <v>0</v>
      </c>
      <c r="B37">
        <f t="shared" si="3"/>
        <v>0</v>
      </c>
      <c r="C37" t="str">
        <f t="shared" si="4"/>
        <v/>
      </c>
      <c r="D37">
        <f t="shared" si="5"/>
        <v>0</v>
      </c>
      <c r="E37" t="str">
        <f t="shared" si="6"/>
        <v>остало</v>
      </c>
      <c r="F37" s="7" t="s">
        <v>1040</v>
      </c>
      <c r="G37" s="7" t="s">
        <v>1015</v>
      </c>
      <c r="H37" s="174">
        <v>4</v>
      </c>
      <c r="I37">
        <v>44</v>
      </c>
      <c r="J37" s="7" t="s">
        <v>1056</v>
      </c>
      <c r="K37" s="165" t="s">
        <v>1073</v>
      </c>
      <c r="L37" s="156">
        <f t="shared" si="7"/>
        <v>0</v>
      </c>
      <c r="M37" s="157">
        <f t="shared" si="8"/>
        <v>0</v>
      </c>
      <c r="N37" s="156" t="str">
        <f t="shared" si="9"/>
        <v/>
      </c>
      <c r="O37" s="157">
        <f t="shared" si="10"/>
        <v>0</v>
      </c>
      <c r="P37" s="156" t="str">
        <f t="shared" si="11"/>
        <v/>
      </c>
      <c r="Q37" s="163" t="s">
        <v>1035</v>
      </c>
      <c r="R37" s="156">
        <f>+tabela!D$58</f>
        <v>0</v>
      </c>
      <c r="S37" s="175">
        <v>2015</v>
      </c>
      <c r="T37" s="155">
        <f>+tabela!E$58</f>
        <v>0</v>
      </c>
      <c r="U37" s="154" t="s">
        <v>1006</v>
      </c>
      <c r="V37" s="154" t="s">
        <v>1006</v>
      </c>
      <c r="W37" s="154" t="s">
        <v>1006</v>
      </c>
      <c r="X37" s="154" t="s">
        <v>1006</v>
      </c>
    </row>
    <row r="38" spans="1:24" x14ac:dyDescent="0.2">
      <c r="A38">
        <f>+IF(T38&lt;&gt;0,MAX(A$2:A37)+1,0)</f>
        <v>0</v>
      </c>
      <c r="B38">
        <f t="shared" si="3"/>
        <v>0</v>
      </c>
      <c r="C38" t="str">
        <f t="shared" si="4"/>
        <v/>
      </c>
      <c r="D38">
        <f t="shared" si="5"/>
        <v>0</v>
      </c>
      <c r="E38" t="str">
        <f t="shared" si="6"/>
        <v>остало</v>
      </c>
      <c r="F38" s="7" t="s">
        <v>1040</v>
      </c>
      <c r="G38" s="7" t="s">
        <v>1015</v>
      </c>
      <c r="H38" s="174">
        <v>4</v>
      </c>
      <c r="I38">
        <v>45</v>
      </c>
      <c r="J38" s="7" t="s">
        <v>1057</v>
      </c>
      <c r="K38" s="165" t="s">
        <v>1073</v>
      </c>
      <c r="L38" s="156">
        <f t="shared" si="7"/>
        <v>0</v>
      </c>
      <c r="M38" s="157">
        <f t="shared" si="8"/>
        <v>0</v>
      </c>
      <c r="N38" s="156" t="str">
        <f t="shared" si="9"/>
        <v/>
      </c>
      <c r="O38" s="157">
        <f t="shared" si="10"/>
        <v>0</v>
      </c>
      <c r="P38" s="156" t="str">
        <f t="shared" si="11"/>
        <v/>
      </c>
      <c r="Q38" s="163" t="s">
        <v>1035</v>
      </c>
      <c r="R38" s="156">
        <f>+tabela!D$59</f>
        <v>0</v>
      </c>
      <c r="S38" s="175">
        <v>2015</v>
      </c>
      <c r="T38" s="155">
        <f>+tabela!E$59</f>
        <v>0</v>
      </c>
      <c r="U38" s="154" t="s">
        <v>1006</v>
      </c>
      <c r="V38" s="154" t="s">
        <v>1006</v>
      </c>
      <c r="W38" s="154" t="s">
        <v>1006</v>
      </c>
      <c r="X38" s="154" t="s">
        <v>1006</v>
      </c>
    </row>
    <row r="39" spans="1:24" x14ac:dyDescent="0.2">
      <c r="A39">
        <f>+IF(T39&lt;&gt;0,MAX(A$2:A38)+1,0)</f>
        <v>0</v>
      </c>
      <c r="B39">
        <f t="shared" si="3"/>
        <v>0</v>
      </c>
      <c r="C39" t="str">
        <f t="shared" si="4"/>
        <v/>
      </c>
      <c r="D39">
        <f t="shared" si="5"/>
        <v>0</v>
      </c>
      <c r="E39" t="str">
        <f t="shared" si="6"/>
        <v>остало</v>
      </c>
      <c r="F39" s="7" t="s">
        <v>1040</v>
      </c>
      <c r="G39" s="7" t="s">
        <v>1015</v>
      </c>
      <c r="H39" s="174">
        <v>4</v>
      </c>
      <c r="I39">
        <v>46</v>
      </c>
      <c r="J39" s="7" t="s">
        <v>1058</v>
      </c>
      <c r="K39" s="165" t="s">
        <v>1073</v>
      </c>
      <c r="L39" s="156">
        <f t="shared" si="7"/>
        <v>0</v>
      </c>
      <c r="M39" s="157">
        <f t="shared" si="8"/>
        <v>0</v>
      </c>
      <c r="N39" s="156" t="str">
        <f t="shared" si="9"/>
        <v/>
      </c>
      <c r="O39" s="157">
        <f t="shared" si="10"/>
        <v>0</v>
      </c>
      <c r="P39" s="156" t="str">
        <f t="shared" si="11"/>
        <v/>
      </c>
      <c r="Q39" s="163" t="s">
        <v>1035</v>
      </c>
      <c r="R39" s="156">
        <f>+tabela!D$60</f>
        <v>0</v>
      </c>
      <c r="S39" s="175">
        <v>2015</v>
      </c>
      <c r="T39" s="155">
        <f>+tabela!E$60</f>
        <v>0</v>
      </c>
      <c r="U39" s="154" t="s">
        <v>1006</v>
      </c>
      <c r="V39" s="154" t="s">
        <v>1006</v>
      </c>
      <c r="W39" s="154" t="s">
        <v>1006</v>
      </c>
      <c r="X39" s="154" t="s">
        <v>1006</v>
      </c>
    </row>
    <row r="40" spans="1:24" x14ac:dyDescent="0.2">
      <c r="A40">
        <f>+IF(T40&lt;&gt;0,MAX(A$2:A39)+1,0)</f>
        <v>0</v>
      </c>
      <c r="B40">
        <f t="shared" si="3"/>
        <v>0</v>
      </c>
      <c r="C40" t="str">
        <f t="shared" si="4"/>
        <v/>
      </c>
      <c r="D40">
        <f t="shared" si="5"/>
        <v>0</v>
      </c>
      <c r="E40" t="str">
        <f t="shared" si="6"/>
        <v>остало</v>
      </c>
      <c r="F40" s="7" t="s">
        <v>1040</v>
      </c>
      <c r="G40" s="7" t="s">
        <v>1015</v>
      </c>
      <c r="H40" s="174">
        <v>4</v>
      </c>
      <c r="I40">
        <v>47</v>
      </c>
      <c r="J40" s="7" t="s">
        <v>1059</v>
      </c>
      <c r="K40" s="165" t="s">
        <v>1073</v>
      </c>
      <c r="L40" s="156">
        <f t="shared" si="7"/>
        <v>0</v>
      </c>
      <c r="M40" s="157">
        <f t="shared" si="8"/>
        <v>0</v>
      </c>
      <c r="N40" s="156" t="str">
        <f t="shared" si="9"/>
        <v/>
      </c>
      <c r="O40" s="157">
        <f t="shared" si="10"/>
        <v>0</v>
      </c>
      <c r="P40" s="156" t="str">
        <f t="shared" si="11"/>
        <v/>
      </c>
      <c r="Q40" s="163" t="s">
        <v>1035</v>
      </c>
      <c r="R40" s="156">
        <f>+tabela!D$61</f>
        <v>0</v>
      </c>
      <c r="S40" s="175">
        <v>2015</v>
      </c>
      <c r="T40" s="155">
        <f>+tabela!E$61</f>
        <v>0</v>
      </c>
      <c r="U40" s="154" t="s">
        <v>1006</v>
      </c>
      <c r="V40" s="154" t="s">
        <v>1006</v>
      </c>
      <c r="W40" s="154" t="s">
        <v>1006</v>
      </c>
      <c r="X40" s="154" t="s">
        <v>1006</v>
      </c>
    </row>
    <row r="41" spans="1:24" x14ac:dyDescent="0.2">
      <c r="A41">
        <f>+IF(T41&lt;&gt;0,MAX(A$2:A40)+1,0)</f>
        <v>0</v>
      </c>
      <c r="B41">
        <f t="shared" si="3"/>
        <v>0</v>
      </c>
      <c r="C41" t="str">
        <f t="shared" si="4"/>
        <v/>
      </c>
      <c r="D41">
        <f t="shared" si="5"/>
        <v>0</v>
      </c>
      <c r="E41" t="str">
        <f t="shared" si="6"/>
        <v>остало</v>
      </c>
      <c r="F41" s="7" t="s">
        <v>1040</v>
      </c>
      <c r="G41" s="7" t="s">
        <v>1015</v>
      </c>
      <c r="H41" s="174">
        <v>4</v>
      </c>
      <c r="I41">
        <v>48</v>
      </c>
      <c r="J41" s="7" t="s">
        <v>1060</v>
      </c>
      <c r="K41" s="165" t="s">
        <v>1073</v>
      </c>
      <c r="L41" s="156">
        <f t="shared" si="7"/>
        <v>0</v>
      </c>
      <c r="M41" s="157">
        <f t="shared" si="8"/>
        <v>0</v>
      </c>
      <c r="N41" s="156" t="str">
        <f t="shared" si="9"/>
        <v/>
      </c>
      <c r="O41" s="157">
        <f t="shared" si="10"/>
        <v>0</v>
      </c>
      <c r="P41" s="156" t="str">
        <f t="shared" si="11"/>
        <v/>
      </c>
      <c r="Q41" s="163" t="s">
        <v>1035</v>
      </c>
      <c r="R41" s="156">
        <f>+tabela!D$62</f>
        <v>0</v>
      </c>
      <c r="S41" s="175">
        <v>2015</v>
      </c>
      <c r="T41" s="155">
        <f>+tabela!E$62</f>
        <v>0</v>
      </c>
      <c r="U41" s="154" t="s">
        <v>1006</v>
      </c>
      <c r="V41" s="154" t="s">
        <v>1006</v>
      </c>
      <c r="W41" s="154" t="s">
        <v>1006</v>
      </c>
      <c r="X41" s="154" t="s">
        <v>1006</v>
      </c>
    </row>
    <row r="42" spans="1:24" x14ac:dyDescent="0.2">
      <c r="A42">
        <f>+IF(T42&lt;&gt;0,MAX(A$2:A41)+1,0)</f>
        <v>0</v>
      </c>
      <c r="B42">
        <f t="shared" si="3"/>
        <v>0</v>
      </c>
      <c r="C42" t="str">
        <f t="shared" si="4"/>
        <v/>
      </c>
      <c r="D42">
        <f t="shared" si="5"/>
        <v>0</v>
      </c>
      <c r="E42" t="str">
        <f t="shared" si="6"/>
        <v>остало</v>
      </c>
      <c r="F42" s="7" t="s">
        <v>1040</v>
      </c>
      <c r="G42" s="7" t="s">
        <v>1015</v>
      </c>
      <c r="H42" s="174">
        <v>4</v>
      </c>
      <c r="I42">
        <v>49</v>
      </c>
      <c r="J42" s="7" t="s">
        <v>1061</v>
      </c>
      <c r="K42" s="165" t="s">
        <v>1073</v>
      </c>
      <c r="L42" s="156">
        <f t="shared" si="7"/>
        <v>0</v>
      </c>
      <c r="M42" s="157">
        <f t="shared" si="8"/>
        <v>0</v>
      </c>
      <c r="N42" s="156" t="str">
        <f t="shared" si="9"/>
        <v/>
      </c>
      <c r="O42" s="157">
        <f t="shared" si="10"/>
        <v>0</v>
      </c>
      <c r="P42" s="156" t="str">
        <f t="shared" si="11"/>
        <v/>
      </c>
      <c r="Q42" s="163" t="s">
        <v>1035</v>
      </c>
      <c r="R42" s="156">
        <f>+tabela!D$63</f>
        <v>0</v>
      </c>
      <c r="S42" s="175">
        <v>2015</v>
      </c>
      <c r="T42" s="155">
        <f>+tabela!E$63</f>
        <v>0</v>
      </c>
      <c r="U42" s="154" t="s">
        <v>1006</v>
      </c>
      <c r="V42" s="154" t="s">
        <v>1006</v>
      </c>
      <c r="W42" s="154" t="s">
        <v>1006</v>
      </c>
      <c r="X42" s="154" t="s">
        <v>1006</v>
      </c>
    </row>
    <row r="43" spans="1:24" x14ac:dyDescent="0.2">
      <c r="A43">
        <f>+IF(T43&lt;&gt;0,MAX(A$2:A42)+1,0)</f>
        <v>0</v>
      </c>
      <c r="B43">
        <f t="shared" si="3"/>
        <v>0</v>
      </c>
      <c r="C43" t="str">
        <f t="shared" si="4"/>
        <v/>
      </c>
      <c r="D43">
        <f t="shared" si="5"/>
        <v>0</v>
      </c>
      <c r="E43" t="str">
        <f t="shared" si="6"/>
        <v>остало</v>
      </c>
      <c r="F43" s="7" t="s">
        <v>1040</v>
      </c>
      <c r="G43" s="7" t="s">
        <v>1015</v>
      </c>
      <c r="H43" s="174">
        <v>5</v>
      </c>
      <c r="I43">
        <v>51</v>
      </c>
      <c r="J43" s="7" t="s">
        <v>1062</v>
      </c>
      <c r="K43" s="165" t="s">
        <v>1073</v>
      </c>
      <c r="L43" s="156">
        <f t="shared" si="7"/>
        <v>0</v>
      </c>
      <c r="M43" s="157">
        <f t="shared" si="8"/>
        <v>0</v>
      </c>
      <c r="N43" s="156" t="str">
        <f t="shared" si="9"/>
        <v/>
      </c>
      <c r="O43" s="157">
        <f t="shared" si="10"/>
        <v>0</v>
      </c>
      <c r="P43" s="156" t="str">
        <f t="shared" si="11"/>
        <v/>
      </c>
      <c r="Q43" s="163" t="s">
        <v>1035</v>
      </c>
      <c r="R43" s="156">
        <f>+tabela!D$64</f>
        <v>0</v>
      </c>
      <c r="S43" s="175">
        <v>2015</v>
      </c>
      <c r="T43" s="155">
        <f>+tabela!E$66</f>
        <v>0</v>
      </c>
      <c r="U43" s="154" t="s">
        <v>1006</v>
      </c>
      <c r="V43" s="154" t="s">
        <v>1006</v>
      </c>
      <c r="W43" s="154" t="s">
        <v>1006</v>
      </c>
      <c r="X43" s="154" t="s">
        <v>1006</v>
      </c>
    </row>
    <row r="44" spans="1:24" x14ac:dyDescent="0.2">
      <c r="A44">
        <f>+IF(T44&lt;&gt;0,MAX(A$2:A43)+1,0)</f>
        <v>0</v>
      </c>
      <c r="B44">
        <f t="shared" si="3"/>
        <v>0</v>
      </c>
      <c r="C44" t="str">
        <f t="shared" si="4"/>
        <v/>
      </c>
      <c r="D44">
        <f t="shared" si="5"/>
        <v>0</v>
      </c>
      <c r="E44" t="str">
        <f t="shared" si="6"/>
        <v>остало</v>
      </c>
      <c r="F44" s="7" t="s">
        <v>1040</v>
      </c>
      <c r="G44" s="7" t="s">
        <v>1015</v>
      </c>
      <c r="H44" s="174">
        <v>5</v>
      </c>
      <c r="I44">
        <v>52</v>
      </c>
      <c r="J44" s="7" t="s">
        <v>1063</v>
      </c>
      <c r="K44" s="165" t="s">
        <v>1073</v>
      </c>
      <c r="L44" s="156">
        <f t="shared" si="7"/>
        <v>0</v>
      </c>
      <c r="M44" s="157">
        <f t="shared" si="8"/>
        <v>0</v>
      </c>
      <c r="N44" s="156" t="str">
        <f t="shared" si="9"/>
        <v/>
      </c>
      <c r="O44" s="157">
        <f t="shared" si="10"/>
        <v>0</v>
      </c>
      <c r="P44" s="156" t="str">
        <f t="shared" si="11"/>
        <v/>
      </c>
      <c r="Q44" s="163" t="s">
        <v>1035</v>
      </c>
      <c r="R44" s="156">
        <f>+tabela!D$65</f>
        <v>0</v>
      </c>
      <c r="S44" s="175">
        <v>2015</v>
      </c>
      <c r="T44" s="155">
        <f>+tabela!E$67</f>
        <v>0</v>
      </c>
      <c r="U44" s="154" t="s">
        <v>1006</v>
      </c>
      <c r="V44" s="154" t="s">
        <v>1006</v>
      </c>
      <c r="W44" s="154" t="s">
        <v>1006</v>
      </c>
      <c r="X44" s="154" t="s">
        <v>1006</v>
      </c>
    </row>
    <row r="45" spans="1:24" x14ac:dyDescent="0.2">
      <c r="A45">
        <f>+IF(T45&lt;&gt;0,MAX(A$2:A44)+1,0)</f>
        <v>0</v>
      </c>
      <c r="B45">
        <f t="shared" si="3"/>
        <v>0</v>
      </c>
      <c r="C45" t="str">
        <f t="shared" si="4"/>
        <v/>
      </c>
      <c r="D45">
        <f t="shared" si="5"/>
        <v>0</v>
      </c>
      <c r="E45" t="str">
        <f t="shared" si="6"/>
        <v>остало</v>
      </c>
      <c r="F45" s="7" t="s">
        <v>1040</v>
      </c>
      <c r="G45" s="7" t="s">
        <v>1015</v>
      </c>
      <c r="H45" s="174">
        <v>5</v>
      </c>
      <c r="I45">
        <v>53</v>
      </c>
      <c r="J45" s="7" t="s">
        <v>1064</v>
      </c>
      <c r="K45" s="165" t="s">
        <v>1073</v>
      </c>
      <c r="L45" s="156">
        <f t="shared" si="7"/>
        <v>0</v>
      </c>
      <c r="M45" s="157">
        <f t="shared" si="8"/>
        <v>0</v>
      </c>
      <c r="N45" s="156" t="str">
        <f t="shared" si="9"/>
        <v/>
      </c>
      <c r="O45" s="157">
        <f t="shared" si="10"/>
        <v>0</v>
      </c>
      <c r="P45" s="156" t="str">
        <f t="shared" si="11"/>
        <v/>
      </c>
      <c r="Q45" s="163" t="s">
        <v>1035</v>
      </c>
      <c r="R45" s="156">
        <f>+tabela!D$66</f>
        <v>0</v>
      </c>
      <c r="S45" s="175">
        <v>2015</v>
      </c>
      <c r="T45" s="155">
        <f>+tabela!E$68</f>
        <v>0</v>
      </c>
      <c r="U45" s="154" t="s">
        <v>1006</v>
      </c>
      <c r="V45" s="154" t="s">
        <v>1006</v>
      </c>
      <c r="W45" s="154" t="s">
        <v>1006</v>
      </c>
      <c r="X45" s="154" t="s">
        <v>1006</v>
      </c>
    </row>
    <row r="46" spans="1:24" x14ac:dyDescent="0.2">
      <c r="A46">
        <f>+IF(T46&lt;&gt;0,MAX(A$2:A45)+1,0)</f>
        <v>0</v>
      </c>
      <c r="B46">
        <f t="shared" si="3"/>
        <v>0</v>
      </c>
      <c r="C46" t="str">
        <f t="shared" si="4"/>
        <v/>
      </c>
      <c r="D46">
        <f t="shared" si="5"/>
        <v>0</v>
      </c>
      <c r="E46" t="str">
        <f t="shared" si="6"/>
        <v>остало</v>
      </c>
      <c r="F46" s="7" t="s">
        <v>1040</v>
      </c>
      <c r="G46" s="7" t="s">
        <v>1015</v>
      </c>
      <c r="H46" s="174">
        <v>5</v>
      </c>
      <c r="I46">
        <v>54</v>
      </c>
      <c r="J46" s="7" t="s">
        <v>1065</v>
      </c>
      <c r="K46" s="165" t="s">
        <v>1073</v>
      </c>
      <c r="L46" s="156">
        <f t="shared" si="7"/>
        <v>0</v>
      </c>
      <c r="M46" s="157">
        <f t="shared" si="8"/>
        <v>0</v>
      </c>
      <c r="N46" s="156" t="str">
        <f t="shared" si="9"/>
        <v/>
      </c>
      <c r="O46" s="157">
        <f t="shared" si="10"/>
        <v>0</v>
      </c>
      <c r="P46" s="156" t="str">
        <f t="shared" si="11"/>
        <v/>
      </c>
      <c r="Q46" s="163" t="s">
        <v>1035</v>
      </c>
      <c r="R46" s="156">
        <f>+tabela!D$67</f>
        <v>0</v>
      </c>
      <c r="S46" s="175">
        <v>2015</v>
      </c>
      <c r="T46" s="155">
        <f>+tabela!E$69</f>
        <v>0</v>
      </c>
      <c r="U46" s="154" t="s">
        <v>1006</v>
      </c>
      <c r="V46" s="154" t="s">
        <v>1006</v>
      </c>
      <c r="W46" s="154" t="s">
        <v>1006</v>
      </c>
      <c r="X46" s="154" t="s">
        <v>1006</v>
      </c>
    </row>
    <row r="47" spans="1:24" x14ac:dyDescent="0.2">
      <c r="A47">
        <f>+IF(T47&lt;&gt;0,MAX(A$2:A46)+1,0)</f>
        <v>0</v>
      </c>
      <c r="B47">
        <f t="shared" si="3"/>
        <v>0</v>
      </c>
      <c r="C47" t="str">
        <f t="shared" si="4"/>
        <v/>
      </c>
      <c r="D47">
        <f t="shared" si="5"/>
        <v>0</v>
      </c>
      <c r="E47" t="str">
        <f t="shared" si="6"/>
        <v>остало</v>
      </c>
      <c r="F47" s="7" t="s">
        <v>1040</v>
      </c>
      <c r="G47" s="7" t="s">
        <v>1015</v>
      </c>
      <c r="H47" s="174">
        <v>5</v>
      </c>
      <c r="I47">
        <v>55</v>
      </c>
      <c r="J47" s="7" t="s">
        <v>1066</v>
      </c>
      <c r="K47" s="165" t="s">
        <v>1073</v>
      </c>
      <c r="L47" s="156">
        <f t="shared" si="7"/>
        <v>0</v>
      </c>
      <c r="M47" s="157">
        <f t="shared" si="8"/>
        <v>0</v>
      </c>
      <c r="N47" s="156" t="str">
        <f t="shared" si="9"/>
        <v/>
      </c>
      <c r="O47" s="157">
        <f t="shared" si="10"/>
        <v>0</v>
      </c>
      <c r="P47" s="156" t="str">
        <f t="shared" si="11"/>
        <v/>
      </c>
      <c r="Q47" s="163" t="s">
        <v>1035</v>
      </c>
      <c r="R47" s="156">
        <f>+tabela!D$68</f>
        <v>0</v>
      </c>
      <c r="S47" s="175">
        <v>2015</v>
      </c>
      <c r="T47" s="155">
        <f>+tabela!E$70</f>
        <v>0</v>
      </c>
      <c r="U47" s="154" t="s">
        <v>1006</v>
      </c>
      <c r="V47" s="154" t="s">
        <v>1006</v>
      </c>
      <c r="W47" s="154" t="s">
        <v>1006</v>
      </c>
      <c r="X47" s="154" t="s">
        <v>1006</v>
      </c>
    </row>
    <row r="48" spans="1:24" x14ac:dyDescent="0.2">
      <c r="A48">
        <f>+IF(T48&lt;&gt;0,MAX(A$2:A47)+1,0)</f>
        <v>0</v>
      </c>
      <c r="B48">
        <f t="shared" si="3"/>
        <v>0</v>
      </c>
      <c r="C48" t="str">
        <f t="shared" si="4"/>
        <v/>
      </c>
      <c r="D48">
        <f t="shared" si="5"/>
        <v>0</v>
      </c>
      <c r="E48" t="str">
        <f t="shared" si="6"/>
        <v>остало</v>
      </c>
      <c r="F48" s="7" t="s">
        <v>1040</v>
      </c>
      <c r="G48" s="7" t="s">
        <v>1015</v>
      </c>
      <c r="H48" s="174">
        <v>62</v>
      </c>
      <c r="I48">
        <v>62</v>
      </c>
      <c r="J48" s="7" t="s">
        <v>1067</v>
      </c>
      <c r="K48" s="165" t="s">
        <v>1073</v>
      </c>
      <c r="L48" s="156">
        <f t="shared" si="7"/>
        <v>0</v>
      </c>
      <c r="M48" s="157">
        <f t="shared" si="8"/>
        <v>0</v>
      </c>
      <c r="N48" s="156" t="str">
        <f t="shared" si="9"/>
        <v/>
      </c>
      <c r="O48" s="157">
        <f t="shared" si="10"/>
        <v>0</v>
      </c>
      <c r="P48" s="156" t="str">
        <f t="shared" si="11"/>
        <v/>
      </c>
      <c r="Q48" s="163" t="s">
        <v>1035</v>
      </c>
      <c r="R48" s="156">
        <f>+tabela!D$69</f>
        <v>0</v>
      </c>
      <c r="S48" s="175">
        <v>2015</v>
      </c>
      <c r="T48" s="155">
        <f>+tabela!E$73</f>
        <v>0</v>
      </c>
      <c r="U48" s="154" t="s">
        <v>1006</v>
      </c>
      <c r="V48" s="154" t="s">
        <v>1006</v>
      </c>
      <c r="W48" s="154" t="s">
        <v>1006</v>
      </c>
      <c r="X48" s="154" t="s">
        <v>1006</v>
      </c>
    </row>
    <row r="49" spans="1:24" x14ac:dyDescent="0.2">
      <c r="A49">
        <f>+IF(T49&lt;&gt;0,MAX(A$2:A48)+1,0)</f>
        <v>0</v>
      </c>
      <c r="B49">
        <f>+B32</f>
        <v>0</v>
      </c>
      <c r="C49" t="str">
        <f>+C32</f>
        <v/>
      </c>
      <c r="D49">
        <f>+D32</f>
        <v>0</v>
      </c>
      <c r="E49" t="str">
        <f>+E32</f>
        <v>остало</v>
      </c>
      <c r="F49" s="7" t="s">
        <v>1038</v>
      </c>
      <c r="G49" s="7" t="s">
        <v>1084</v>
      </c>
      <c r="H49" s="174" t="s">
        <v>1012</v>
      </c>
      <c r="I49" s="7" t="s">
        <v>1074</v>
      </c>
      <c r="J49" s="8" t="s">
        <v>1006</v>
      </c>
      <c r="K49" s="165" t="s">
        <v>1073</v>
      </c>
      <c r="L49" s="154" t="s">
        <v>1006</v>
      </c>
      <c r="M49" s="154" t="s">
        <v>1006</v>
      </c>
      <c r="N49" s="154" t="s">
        <v>1006</v>
      </c>
      <c r="O49" s="154" t="s">
        <v>1006</v>
      </c>
      <c r="P49" s="154" t="s">
        <v>1006</v>
      </c>
      <c r="Q49" s="7" t="s">
        <v>1068</v>
      </c>
      <c r="R49" s="155">
        <f>+tabela!D$81</f>
        <v>0</v>
      </c>
      <c r="S49" s="174" t="s">
        <v>1079</v>
      </c>
      <c r="T49" s="155">
        <f>+tabela!C$81</f>
        <v>0</v>
      </c>
      <c r="U49" s="154" t="s">
        <v>1006</v>
      </c>
      <c r="V49" s="154" t="s">
        <v>1006</v>
      </c>
      <c r="W49" s="154" t="s">
        <v>1006</v>
      </c>
      <c r="X49" s="154" t="s">
        <v>1006</v>
      </c>
    </row>
    <row r="50" spans="1:24" x14ac:dyDescent="0.2">
      <c r="A50">
        <f>+IF(T50&lt;&gt;0,MAX(A$2:A49)+1,0)</f>
        <v>0</v>
      </c>
      <c r="B50">
        <f>+B49</f>
        <v>0</v>
      </c>
      <c r="C50" t="str">
        <f>+C49</f>
        <v/>
      </c>
      <c r="D50">
        <f>+D49</f>
        <v>0</v>
      </c>
      <c r="E50" t="str">
        <f>+E49</f>
        <v>остало</v>
      </c>
      <c r="F50" s="7" t="s">
        <v>1038</v>
      </c>
      <c r="G50" s="7" t="s">
        <v>1084</v>
      </c>
      <c r="H50" s="174" t="s">
        <v>1013</v>
      </c>
      <c r="I50" s="7" t="s">
        <v>1074</v>
      </c>
      <c r="J50" s="8" t="s">
        <v>1006</v>
      </c>
      <c r="K50" s="165" t="s">
        <v>1073</v>
      </c>
      <c r="L50" s="154" t="s">
        <v>1006</v>
      </c>
      <c r="M50" s="154" t="s">
        <v>1006</v>
      </c>
      <c r="N50" s="154" t="s">
        <v>1006</v>
      </c>
      <c r="O50" s="154" t="s">
        <v>1006</v>
      </c>
      <c r="P50" s="154" t="s">
        <v>1006</v>
      </c>
      <c r="Q50" s="7" t="s">
        <v>1068</v>
      </c>
      <c r="R50" s="155">
        <f>+tabela!D$82</f>
        <v>0</v>
      </c>
      <c r="S50" s="174" t="s">
        <v>1079</v>
      </c>
      <c r="T50" s="155">
        <f>+tabela!C$82</f>
        <v>0</v>
      </c>
      <c r="U50" s="154" t="s">
        <v>1006</v>
      </c>
      <c r="V50" s="154" t="s">
        <v>1006</v>
      </c>
      <c r="W50" s="154" t="s">
        <v>1006</v>
      </c>
      <c r="X50" s="154" t="s">
        <v>1006</v>
      </c>
    </row>
    <row r="51" spans="1:24" x14ac:dyDescent="0.2">
      <c r="A51">
        <f>+IF(T51&lt;&gt;0,MAX(A$2:A50)+1,0)</f>
        <v>0</v>
      </c>
      <c r="B51">
        <f t="shared" ref="B51:B56" si="12">+B50</f>
        <v>0</v>
      </c>
      <c r="C51" t="str">
        <f t="shared" ref="C51:C56" si="13">+C50</f>
        <v/>
      </c>
      <c r="D51">
        <f t="shared" ref="D51:D56" si="14">+D50</f>
        <v>0</v>
      </c>
      <c r="E51" t="str">
        <f t="shared" ref="E51:E56" si="15">+E50</f>
        <v>остало</v>
      </c>
      <c r="F51" s="7" t="s">
        <v>1038</v>
      </c>
      <c r="G51" s="7" t="s">
        <v>1085</v>
      </c>
      <c r="H51" s="174" t="s">
        <v>1012</v>
      </c>
      <c r="I51" s="7" t="s">
        <v>1074</v>
      </c>
      <c r="J51" s="8" t="s">
        <v>1006</v>
      </c>
      <c r="K51" s="165" t="s">
        <v>1073</v>
      </c>
      <c r="L51" s="154" t="s">
        <v>1006</v>
      </c>
      <c r="M51" s="154" t="s">
        <v>1006</v>
      </c>
      <c r="N51" s="154" t="s">
        <v>1006</v>
      </c>
      <c r="O51" s="154" t="s">
        <v>1006</v>
      </c>
      <c r="P51" s="154" t="s">
        <v>1006</v>
      </c>
      <c r="Q51" s="7" t="s">
        <v>1069</v>
      </c>
      <c r="R51" s="155">
        <f>+tabela!D$87</f>
        <v>0</v>
      </c>
      <c r="S51" s="174" t="s">
        <v>1079</v>
      </c>
      <c r="T51" s="155">
        <f>+tabela!C$87</f>
        <v>0</v>
      </c>
      <c r="U51" s="154" t="s">
        <v>1006</v>
      </c>
      <c r="V51" s="154" t="s">
        <v>1006</v>
      </c>
      <c r="W51" s="154" t="s">
        <v>1006</v>
      </c>
      <c r="X51" s="154" t="s">
        <v>1006</v>
      </c>
    </row>
    <row r="52" spans="1:24" x14ac:dyDescent="0.2">
      <c r="A52">
        <f>+IF(T52&lt;&gt;0,MAX(A$2:A51)+1,0)</f>
        <v>0</v>
      </c>
      <c r="B52">
        <f t="shared" si="12"/>
        <v>0</v>
      </c>
      <c r="C52" t="str">
        <f t="shared" si="13"/>
        <v/>
      </c>
      <c r="D52">
        <f t="shared" si="14"/>
        <v>0</v>
      </c>
      <c r="E52" t="str">
        <f t="shared" si="15"/>
        <v>остало</v>
      </c>
      <c r="F52" s="7" t="s">
        <v>1038</v>
      </c>
      <c r="G52" s="7" t="s">
        <v>1085</v>
      </c>
      <c r="H52" s="174" t="s">
        <v>1013</v>
      </c>
      <c r="I52" s="7" t="s">
        <v>1074</v>
      </c>
      <c r="J52" s="8" t="s">
        <v>1006</v>
      </c>
      <c r="K52" s="165" t="s">
        <v>1073</v>
      </c>
      <c r="L52" s="154" t="s">
        <v>1006</v>
      </c>
      <c r="M52" s="154" t="s">
        <v>1006</v>
      </c>
      <c r="N52" s="154" t="s">
        <v>1006</v>
      </c>
      <c r="O52" s="154" t="s">
        <v>1006</v>
      </c>
      <c r="P52" s="154" t="s">
        <v>1006</v>
      </c>
      <c r="Q52" s="7" t="s">
        <v>1069</v>
      </c>
      <c r="R52" s="155">
        <f>+tabela!D$88</f>
        <v>0</v>
      </c>
      <c r="S52" s="174" t="s">
        <v>1079</v>
      </c>
      <c r="T52" s="155">
        <f>+tabela!C$88</f>
        <v>0</v>
      </c>
      <c r="U52" s="154" t="s">
        <v>1006</v>
      </c>
      <c r="V52" s="154" t="s">
        <v>1006</v>
      </c>
      <c r="W52" s="154" t="s">
        <v>1006</v>
      </c>
      <c r="X52" s="154" t="s">
        <v>1006</v>
      </c>
    </row>
    <row r="53" spans="1:24" x14ac:dyDescent="0.2">
      <c r="A53">
        <f>+IF(T53&lt;&gt;0,MAX(A$2:A52)+1,0)</f>
        <v>0</v>
      </c>
      <c r="B53">
        <f t="shared" si="12"/>
        <v>0</v>
      </c>
      <c r="C53" t="str">
        <f t="shared" si="13"/>
        <v/>
      </c>
      <c r="D53">
        <f t="shared" si="14"/>
        <v>0</v>
      </c>
      <c r="E53" t="str">
        <f t="shared" si="15"/>
        <v>остало</v>
      </c>
      <c r="F53" s="7" t="s">
        <v>1038</v>
      </c>
      <c r="G53" s="7" t="s">
        <v>1086</v>
      </c>
      <c r="H53" s="174" t="s">
        <v>1012</v>
      </c>
      <c r="I53" s="7" t="s">
        <v>1074</v>
      </c>
      <c r="J53" s="8" t="s">
        <v>1006</v>
      </c>
      <c r="K53" s="165" t="s">
        <v>1073</v>
      </c>
      <c r="L53" s="154" t="s">
        <v>1006</v>
      </c>
      <c r="M53" s="154" t="s">
        <v>1006</v>
      </c>
      <c r="N53" s="154" t="s">
        <v>1006</v>
      </c>
      <c r="O53" s="154" t="s">
        <v>1006</v>
      </c>
      <c r="P53" s="154" t="s">
        <v>1006</v>
      </c>
      <c r="Q53" s="7" t="s">
        <v>1070</v>
      </c>
      <c r="R53" s="155">
        <f>+tabela!D$93</f>
        <v>0</v>
      </c>
      <c r="S53" s="174" t="s">
        <v>1079</v>
      </c>
      <c r="T53" s="155">
        <f>+tabela!C$99</f>
        <v>0</v>
      </c>
      <c r="U53" s="154" t="s">
        <v>1006</v>
      </c>
      <c r="V53" s="154" t="s">
        <v>1006</v>
      </c>
      <c r="W53" s="154" t="s">
        <v>1006</v>
      </c>
      <c r="X53" s="154" t="s">
        <v>1006</v>
      </c>
    </row>
    <row r="54" spans="1:24" x14ac:dyDescent="0.2">
      <c r="A54">
        <f>+IF(T54&lt;&gt;0,MAX(A$2:A53)+1,0)</f>
        <v>0</v>
      </c>
      <c r="B54">
        <f t="shared" si="12"/>
        <v>0</v>
      </c>
      <c r="C54" t="str">
        <f t="shared" si="13"/>
        <v/>
      </c>
      <c r="D54">
        <f t="shared" si="14"/>
        <v>0</v>
      </c>
      <c r="E54" t="str">
        <f t="shared" si="15"/>
        <v>остало</v>
      </c>
      <c r="F54" s="7" t="s">
        <v>1038</v>
      </c>
      <c r="G54" s="7" t="s">
        <v>1086</v>
      </c>
      <c r="H54" s="174" t="s">
        <v>1013</v>
      </c>
      <c r="I54" s="7" t="s">
        <v>1074</v>
      </c>
      <c r="J54" s="8" t="s">
        <v>1006</v>
      </c>
      <c r="K54" s="165" t="s">
        <v>1073</v>
      </c>
      <c r="L54" s="154" t="s">
        <v>1006</v>
      </c>
      <c r="M54" s="154" t="s">
        <v>1006</v>
      </c>
      <c r="N54" s="154" t="s">
        <v>1006</v>
      </c>
      <c r="O54" s="154" t="s">
        <v>1006</v>
      </c>
      <c r="P54" s="154" t="s">
        <v>1006</v>
      </c>
      <c r="Q54" s="7" t="s">
        <v>1070</v>
      </c>
      <c r="R54" s="155">
        <f>+tabela!D$94</f>
        <v>0</v>
      </c>
      <c r="S54" s="174" t="s">
        <v>1079</v>
      </c>
      <c r="T54" s="155">
        <f>+tabela!C$100</f>
        <v>0</v>
      </c>
      <c r="U54" s="154" t="s">
        <v>1006</v>
      </c>
      <c r="V54" s="154" t="s">
        <v>1006</v>
      </c>
      <c r="W54" s="154" t="s">
        <v>1006</v>
      </c>
      <c r="X54" s="154" t="s">
        <v>1006</v>
      </c>
    </row>
    <row r="55" spans="1:24" x14ac:dyDescent="0.2">
      <c r="A55">
        <f>+IF(T55&lt;&gt;0,MAX(A$2:A54)+1,0)</f>
        <v>0</v>
      </c>
      <c r="B55">
        <f t="shared" si="12"/>
        <v>0</v>
      </c>
      <c r="C55" t="str">
        <f t="shared" si="13"/>
        <v/>
      </c>
      <c r="D55">
        <f t="shared" si="14"/>
        <v>0</v>
      </c>
      <c r="E55" t="str">
        <f t="shared" si="15"/>
        <v>остало</v>
      </c>
      <c r="F55" s="7" t="s">
        <v>1038</v>
      </c>
      <c r="G55" s="7" t="s">
        <v>1087</v>
      </c>
      <c r="H55" s="174" t="s">
        <v>1012</v>
      </c>
      <c r="I55" s="7" t="s">
        <v>1074</v>
      </c>
      <c r="J55" s="8" t="s">
        <v>1006</v>
      </c>
      <c r="K55" s="165" t="s">
        <v>1073</v>
      </c>
      <c r="L55" s="154" t="s">
        <v>1006</v>
      </c>
      <c r="M55" s="154" t="s">
        <v>1006</v>
      </c>
      <c r="N55" s="154" t="s">
        <v>1006</v>
      </c>
      <c r="O55" s="154" t="s">
        <v>1006</v>
      </c>
      <c r="P55" s="154" t="s">
        <v>1006</v>
      </c>
      <c r="Q55" s="7" t="s">
        <v>1071</v>
      </c>
      <c r="R55" s="155">
        <f>+tabela!D$99</f>
        <v>0</v>
      </c>
      <c r="S55" s="174" t="s">
        <v>1079</v>
      </c>
      <c r="T55" s="155">
        <f>+tabela!C$99</f>
        <v>0</v>
      </c>
      <c r="U55" s="154" t="s">
        <v>1006</v>
      </c>
      <c r="V55" s="154" t="s">
        <v>1006</v>
      </c>
      <c r="W55" s="154" t="s">
        <v>1006</v>
      </c>
      <c r="X55" s="154" t="s">
        <v>1006</v>
      </c>
    </row>
    <row r="56" spans="1:24" x14ac:dyDescent="0.2">
      <c r="A56">
        <f>+IF(T56&lt;&gt;0,MAX(A$2:A55)+1,0)</f>
        <v>0</v>
      </c>
      <c r="B56">
        <f t="shared" si="12"/>
        <v>0</v>
      </c>
      <c r="C56" t="str">
        <f t="shared" si="13"/>
        <v/>
      </c>
      <c r="D56">
        <f t="shared" si="14"/>
        <v>0</v>
      </c>
      <c r="E56" t="str">
        <f t="shared" si="15"/>
        <v>остало</v>
      </c>
      <c r="F56" s="7" t="s">
        <v>1038</v>
      </c>
      <c r="G56" s="7" t="s">
        <v>1087</v>
      </c>
      <c r="H56" s="174" t="s">
        <v>1013</v>
      </c>
      <c r="I56" s="7" t="s">
        <v>1074</v>
      </c>
      <c r="J56" s="8" t="s">
        <v>1006</v>
      </c>
      <c r="K56" s="165" t="s">
        <v>1073</v>
      </c>
      <c r="L56" s="154" t="s">
        <v>1006</v>
      </c>
      <c r="M56" s="154" t="s">
        <v>1006</v>
      </c>
      <c r="N56" s="154" t="s">
        <v>1006</v>
      </c>
      <c r="O56" s="154" t="s">
        <v>1006</v>
      </c>
      <c r="P56" s="154" t="s">
        <v>1006</v>
      </c>
      <c r="Q56" s="7" t="s">
        <v>1071</v>
      </c>
      <c r="R56" s="155">
        <f>+tabela!D$100</f>
        <v>0</v>
      </c>
      <c r="S56" s="174" t="s">
        <v>1079</v>
      </c>
      <c r="T56" s="155">
        <f>+tabela!C$100</f>
        <v>0</v>
      </c>
      <c r="U56" s="154" t="s">
        <v>1006</v>
      </c>
      <c r="V56" s="154" t="s">
        <v>1006</v>
      </c>
      <c r="W56" s="154" t="s">
        <v>1006</v>
      </c>
      <c r="X56" s="154" t="s">
        <v>1006</v>
      </c>
    </row>
    <row r="57" spans="1:24" x14ac:dyDescent="0.2">
      <c r="A57">
        <f>+IF(T57&lt;&gt;0,MAX(A$2:A56)+1,0)</f>
        <v>0</v>
      </c>
      <c r="B57">
        <f>+B40</f>
        <v>0</v>
      </c>
      <c r="C57" t="str">
        <f>+C40</f>
        <v/>
      </c>
      <c r="D57">
        <f>+D40</f>
        <v>0</v>
      </c>
      <c r="E57" t="str">
        <f>+E40</f>
        <v>остало</v>
      </c>
      <c r="F57" s="7" t="s">
        <v>1038</v>
      </c>
      <c r="G57" s="7" t="s">
        <v>1084</v>
      </c>
      <c r="H57" s="174" t="s">
        <v>1012</v>
      </c>
      <c r="I57" s="7" t="s">
        <v>1074</v>
      </c>
      <c r="J57" s="8" t="s">
        <v>1006</v>
      </c>
      <c r="K57" s="165" t="s">
        <v>1073</v>
      </c>
      <c r="L57" s="154" t="s">
        <v>1006</v>
      </c>
      <c r="M57" s="154" t="s">
        <v>1006</v>
      </c>
      <c r="N57" s="154" t="s">
        <v>1006</v>
      </c>
      <c r="O57" s="154" t="s">
        <v>1006</v>
      </c>
      <c r="P57" s="154" t="s">
        <v>1006</v>
      </c>
      <c r="Q57" s="7" t="s">
        <v>1068</v>
      </c>
      <c r="R57" s="155">
        <f>+R49</f>
        <v>0</v>
      </c>
      <c r="S57" s="175">
        <v>2015</v>
      </c>
      <c r="T57" s="155">
        <f>+tabela!E$81</f>
        <v>0</v>
      </c>
      <c r="U57" s="154" t="s">
        <v>1006</v>
      </c>
      <c r="V57" s="154" t="s">
        <v>1006</v>
      </c>
      <c r="W57" s="154" t="s">
        <v>1006</v>
      </c>
      <c r="X57" s="154" t="s">
        <v>1006</v>
      </c>
    </row>
    <row r="58" spans="1:24" x14ac:dyDescent="0.2">
      <c r="A58">
        <f>+IF(T58&lt;&gt;0,MAX(A$2:A57)+1,0)</f>
        <v>0</v>
      </c>
      <c r="B58">
        <f t="shared" ref="B58:B64" si="16">+B57</f>
        <v>0</v>
      </c>
      <c r="C58" t="str">
        <f t="shared" ref="C58:C64" si="17">+C57</f>
        <v/>
      </c>
      <c r="D58">
        <f t="shared" ref="D58:D64" si="18">+D57</f>
        <v>0</v>
      </c>
      <c r="E58" t="str">
        <f t="shared" ref="E58:E64" si="19">+E57</f>
        <v>остало</v>
      </c>
      <c r="F58" s="7" t="s">
        <v>1038</v>
      </c>
      <c r="G58" s="7" t="s">
        <v>1084</v>
      </c>
      <c r="H58" s="174" t="s">
        <v>1013</v>
      </c>
      <c r="I58" s="7" t="s">
        <v>1074</v>
      </c>
      <c r="J58" s="8" t="s">
        <v>1006</v>
      </c>
      <c r="K58" s="165" t="s">
        <v>1073</v>
      </c>
      <c r="L58" s="154" t="s">
        <v>1006</v>
      </c>
      <c r="M58" s="154" t="s">
        <v>1006</v>
      </c>
      <c r="N58" s="154" t="s">
        <v>1006</v>
      </c>
      <c r="O58" s="154" t="s">
        <v>1006</v>
      </c>
      <c r="P58" s="154" t="s">
        <v>1006</v>
      </c>
      <c r="Q58" s="7" t="s">
        <v>1068</v>
      </c>
      <c r="R58" s="155">
        <f t="shared" ref="R58:R64" si="20">+R50</f>
        <v>0</v>
      </c>
      <c r="S58" s="175">
        <v>2015</v>
      </c>
      <c r="T58" s="155">
        <f>+tabela!E$82</f>
        <v>0</v>
      </c>
      <c r="U58" s="154" t="s">
        <v>1006</v>
      </c>
      <c r="V58" s="154" t="s">
        <v>1006</v>
      </c>
      <c r="W58" s="154" t="s">
        <v>1006</v>
      </c>
      <c r="X58" s="154" t="s">
        <v>1006</v>
      </c>
    </row>
    <row r="59" spans="1:24" x14ac:dyDescent="0.2">
      <c r="A59">
        <f>+IF(T59&lt;&gt;0,MAX(A$2:A58)+1,0)</f>
        <v>0</v>
      </c>
      <c r="B59">
        <f t="shared" si="16"/>
        <v>0</v>
      </c>
      <c r="C59" t="str">
        <f t="shared" si="17"/>
        <v/>
      </c>
      <c r="D59">
        <f t="shared" si="18"/>
        <v>0</v>
      </c>
      <c r="E59" t="str">
        <f t="shared" si="19"/>
        <v>остало</v>
      </c>
      <c r="F59" s="7" t="s">
        <v>1038</v>
      </c>
      <c r="G59" s="7" t="s">
        <v>1085</v>
      </c>
      <c r="H59" s="174" t="s">
        <v>1012</v>
      </c>
      <c r="I59" s="7" t="s">
        <v>1074</v>
      </c>
      <c r="J59" s="8" t="s">
        <v>1006</v>
      </c>
      <c r="K59" s="165" t="s">
        <v>1073</v>
      </c>
      <c r="L59" s="154" t="s">
        <v>1006</v>
      </c>
      <c r="M59" s="154" t="s">
        <v>1006</v>
      </c>
      <c r="N59" s="154" t="s">
        <v>1006</v>
      </c>
      <c r="O59" s="154" t="s">
        <v>1006</v>
      </c>
      <c r="P59" s="154" t="s">
        <v>1006</v>
      </c>
      <c r="Q59" s="7" t="s">
        <v>1069</v>
      </c>
      <c r="R59" s="155">
        <f t="shared" si="20"/>
        <v>0</v>
      </c>
      <c r="S59" s="175">
        <v>2015</v>
      </c>
      <c r="T59" s="155">
        <f>+tabela!E$87</f>
        <v>0</v>
      </c>
      <c r="U59" s="154" t="s">
        <v>1006</v>
      </c>
      <c r="V59" s="154" t="s">
        <v>1006</v>
      </c>
      <c r="W59" s="154" t="s">
        <v>1006</v>
      </c>
      <c r="X59" s="154" t="s">
        <v>1006</v>
      </c>
    </row>
    <row r="60" spans="1:24" x14ac:dyDescent="0.2">
      <c r="A60">
        <f>+IF(T60&lt;&gt;0,MAX(A$2:A59)+1,0)</f>
        <v>0</v>
      </c>
      <c r="B60">
        <f t="shared" si="16"/>
        <v>0</v>
      </c>
      <c r="C60" t="str">
        <f t="shared" si="17"/>
        <v/>
      </c>
      <c r="D60">
        <f t="shared" si="18"/>
        <v>0</v>
      </c>
      <c r="E60" t="str">
        <f t="shared" si="19"/>
        <v>остало</v>
      </c>
      <c r="F60" s="7" t="s">
        <v>1038</v>
      </c>
      <c r="G60" s="7" t="s">
        <v>1085</v>
      </c>
      <c r="H60" s="174" t="s">
        <v>1013</v>
      </c>
      <c r="I60" s="7" t="s">
        <v>1074</v>
      </c>
      <c r="J60" s="8" t="s">
        <v>1006</v>
      </c>
      <c r="K60" s="165" t="s">
        <v>1073</v>
      </c>
      <c r="L60" s="154" t="s">
        <v>1006</v>
      </c>
      <c r="M60" s="154" t="s">
        <v>1006</v>
      </c>
      <c r="N60" s="154" t="s">
        <v>1006</v>
      </c>
      <c r="O60" s="154" t="s">
        <v>1006</v>
      </c>
      <c r="P60" s="154" t="s">
        <v>1006</v>
      </c>
      <c r="Q60" s="7" t="s">
        <v>1069</v>
      </c>
      <c r="R60" s="155">
        <f t="shared" si="20"/>
        <v>0</v>
      </c>
      <c r="S60" s="175">
        <v>2015</v>
      </c>
      <c r="T60" s="155">
        <f>+tabela!E$88</f>
        <v>0</v>
      </c>
      <c r="U60" s="154" t="s">
        <v>1006</v>
      </c>
      <c r="V60" s="154" t="s">
        <v>1006</v>
      </c>
      <c r="W60" s="154" t="s">
        <v>1006</v>
      </c>
      <c r="X60" s="154" t="s">
        <v>1006</v>
      </c>
    </row>
    <row r="61" spans="1:24" x14ac:dyDescent="0.2">
      <c r="A61">
        <f>+IF(T61&lt;&gt;0,MAX(A$2:A60)+1,0)</f>
        <v>0</v>
      </c>
      <c r="B61">
        <f t="shared" si="16"/>
        <v>0</v>
      </c>
      <c r="C61" t="str">
        <f t="shared" si="17"/>
        <v/>
      </c>
      <c r="D61">
        <f t="shared" si="18"/>
        <v>0</v>
      </c>
      <c r="E61" t="str">
        <f t="shared" si="19"/>
        <v>остало</v>
      </c>
      <c r="F61" s="7" t="s">
        <v>1038</v>
      </c>
      <c r="G61" s="7" t="s">
        <v>1086</v>
      </c>
      <c r="H61" s="174" t="s">
        <v>1012</v>
      </c>
      <c r="I61" s="7" t="s">
        <v>1074</v>
      </c>
      <c r="J61" s="8" t="s">
        <v>1006</v>
      </c>
      <c r="K61" s="165" t="s">
        <v>1073</v>
      </c>
      <c r="L61" s="154" t="s">
        <v>1006</v>
      </c>
      <c r="M61" s="154" t="s">
        <v>1006</v>
      </c>
      <c r="N61" s="154" t="s">
        <v>1006</v>
      </c>
      <c r="O61" s="154" t="s">
        <v>1006</v>
      </c>
      <c r="P61" s="154" t="s">
        <v>1006</v>
      </c>
      <c r="Q61" s="7" t="s">
        <v>1070</v>
      </c>
      <c r="R61" s="155">
        <f t="shared" si="20"/>
        <v>0</v>
      </c>
      <c r="S61" s="175">
        <v>2015</v>
      </c>
      <c r="T61" s="155">
        <f>+tabela!E$93</f>
        <v>0</v>
      </c>
      <c r="U61" s="154" t="s">
        <v>1006</v>
      </c>
      <c r="V61" s="154" t="s">
        <v>1006</v>
      </c>
      <c r="W61" s="154" t="s">
        <v>1006</v>
      </c>
      <c r="X61" s="154" t="s">
        <v>1006</v>
      </c>
    </row>
    <row r="62" spans="1:24" x14ac:dyDescent="0.2">
      <c r="A62">
        <f>+IF(T62&lt;&gt;0,MAX(A$2:A61)+1,0)</f>
        <v>0</v>
      </c>
      <c r="B62">
        <f t="shared" si="16"/>
        <v>0</v>
      </c>
      <c r="C62" t="str">
        <f t="shared" si="17"/>
        <v/>
      </c>
      <c r="D62">
        <f t="shared" si="18"/>
        <v>0</v>
      </c>
      <c r="E62" t="str">
        <f t="shared" si="19"/>
        <v>остало</v>
      </c>
      <c r="F62" s="7" t="s">
        <v>1038</v>
      </c>
      <c r="G62" s="7" t="s">
        <v>1086</v>
      </c>
      <c r="H62" s="174" t="s">
        <v>1013</v>
      </c>
      <c r="I62" s="7" t="s">
        <v>1074</v>
      </c>
      <c r="J62" s="8" t="s">
        <v>1006</v>
      </c>
      <c r="K62" s="165" t="s">
        <v>1073</v>
      </c>
      <c r="L62" s="154" t="s">
        <v>1006</v>
      </c>
      <c r="M62" s="154" t="s">
        <v>1006</v>
      </c>
      <c r="N62" s="154" t="s">
        <v>1006</v>
      </c>
      <c r="O62" s="154" t="s">
        <v>1006</v>
      </c>
      <c r="P62" s="154" t="s">
        <v>1006</v>
      </c>
      <c r="Q62" s="7" t="s">
        <v>1070</v>
      </c>
      <c r="R62" s="155">
        <f t="shared" si="20"/>
        <v>0</v>
      </c>
      <c r="S62" s="175">
        <v>2015</v>
      </c>
      <c r="T62" s="155">
        <f>+tabela!E$94</f>
        <v>0</v>
      </c>
      <c r="U62" s="154" t="s">
        <v>1006</v>
      </c>
      <c r="V62" s="154" t="s">
        <v>1006</v>
      </c>
      <c r="W62" s="154" t="s">
        <v>1006</v>
      </c>
      <c r="X62" s="154" t="s">
        <v>1006</v>
      </c>
    </row>
    <row r="63" spans="1:24" x14ac:dyDescent="0.2">
      <c r="A63">
        <f>+IF(T63&lt;&gt;0,MAX(A$2:A62)+1,0)</f>
        <v>0</v>
      </c>
      <c r="B63">
        <f t="shared" si="16"/>
        <v>0</v>
      </c>
      <c r="C63" t="str">
        <f t="shared" si="17"/>
        <v/>
      </c>
      <c r="D63">
        <f t="shared" si="18"/>
        <v>0</v>
      </c>
      <c r="E63" t="str">
        <f t="shared" si="19"/>
        <v>остало</v>
      </c>
      <c r="F63" s="7" t="s">
        <v>1038</v>
      </c>
      <c r="G63" s="7" t="s">
        <v>1087</v>
      </c>
      <c r="H63" s="174" t="s">
        <v>1012</v>
      </c>
      <c r="I63" s="7" t="s">
        <v>1074</v>
      </c>
      <c r="J63" s="8" t="s">
        <v>1006</v>
      </c>
      <c r="K63" s="165" t="s">
        <v>1073</v>
      </c>
      <c r="L63" s="154" t="s">
        <v>1006</v>
      </c>
      <c r="M63" s="154" t="s">
        <v>1006</v>
      </c>
      <c r="N63" s="154" t="s">
        <v>1006</v>
      </c>
      <c r="O63" s="154" t="s">
        <v>1006</v>
      </c>
      <c r="P63" s="154" t="s">
        <v>1006</v>
      </c>
      <c r="Q63" s="7" t="s">
        <v>1071</v>
      </c>
      <c r="R63" s="155">
        <f t="shared" si="20"/>
        <v>0</v>
      </c>
      <c r="S63" s="175">
        <v>2015</v>
      </c>
      <c r="T63" s="155">
        <f>+tabela!E$99</f>
        <v>0</v>
      </c>
      <c r="U63" s="154" t="s">
        <v>1006</v>
      </c>
      <c r="V63" s="154" t="s">
        <v>1006</v>
      </c>
      <c r="W63" s="154" t="s">
        <v>1006</v>
      </c>
      <c r="X63" s="154" t="s">
        <v>1006</v>
      </c>
    </row>
    <row r="64" spans="1:24" x14ac:dyDescent="0.2">
      <c r="A64">
        <f>+IF(T64&lt;&gt;0,MAX(A$2:A63)+1,0)</f>
        <v>0</v>
      </c>
      <c r="B64">
        <f t="shared" si="16"/>
        <v>0</v>
      </c>
      <c r="C64" t="str">
        <f t="shared" si="17"/>
        <v/>
      </c>
      <c r="D64">
        <f t="shared" si="18"/>
        <v>0</v>
      </c>
      <c r="E64" t="str">
        <f t="shared" si="19"/>
        <v>остало</v>
      </c>
      <c r="F64" s="7" t="s">
        <v>1038</v>
      </c>
      <c r="G64" s="7" t="s">
        <v>1087</v>
      </c>
      <c r="H64" s="174" t="s">
        <v>1013</v>
      </c>
      <c r="I64" s="7" t="s">
        <v>1074</v>
      </c>
      <c r="J64" s="8" t="s">
        <v>1006</v>
      </c>
      <c r="K64" s="165" t="s">
        <v>1073</v>
      </c>
      <c r="L64" s="154" t="s">
        <v>1006</v>
      </c>
      <c r="M64" s="154" t="s">
        <v>1006</v>
      </c>
      <c r="N64" s="154" t="s">
        <v>1006</v>
      </c>
      <c r="O64" s="154" t="s">
        <v>1006</v>
      </c>
      <c r="P64" s="154" t="s">
        <v>1006</v>
      </c>
      <c r="Q64" s="7" t="s">
        <v>1071</v>
      </c>
      <c r="R64" s="155">
        <f t="shared" si="20"/>
        <v>0</v>
      </c>
      <c r="S64" s="175">
        <v>2015</v>
      </c>
      <c r="T64" s="155">
        <f>+tabela!E$100</f>
        <v>0</v>
      </c>
      <c r="U64" s="154" t="s">
        <v>1006</v>
      </c>
      <c r="V64" s="154" t="s">
        <v>1006</v>
      </c>
      <c r="W64" s="154" t="s">
        <v>1006</v>
      </c>
      <c r="X64" s="154" t="s">
        <v>1006</v>
      </c>
    </row>
    <row r="65" spans="1:24" x14ac:dyDescent="0.2">
      <c r="A65">
        <f>+IF(T65&lt;&gt;0,MAX(A$2:A64)+1,0)</f>
        <v>0</v>
      </c>
      <c r="B65">
        <f t="shared" ref="B65:B80" si="21">+B64</f>
        <v>0</v>
      </c>
      <c r="C65" t="str">
        <f t="shared" ref="C65:C80" si="22">+C64</f>
        <v/>
      </c>
      <c r="D65">
        <f t="shared" ref="D65:D80" si="23">+D64</f>
        <v>0</v>
      </c>
      <c r="E65" t="str">
        <f t="shared" ref="E65:E80" si="24">+E64</f>
        <v>остало</v>
      </c>
      <c r="F65" s="7" t="s">
        <v>1040</v>
      </c>
      <c r="G65" s="7" t="s">
        <v>1015</v>
      </c>
      <c r="H65" s="174">
        <v>4</v>
      </c>
      <c r="I65">
        <v>41</v>
      </c>
      <c r="J65" s="7" t="s">
        <v>1052</v>
      </c>
      <c r="K65" s="167" t="s">
        <v>1080</v>
      </c>
      <c r="L65" s="156">
        <f>+L17</f>
        <v>0</v>
      </c>
      <c r="M65" s="162">
        <f>+M17</f>
        <v>0</v>
      </c>
      <c r="N65" s="7" t="str">
        <f>+tabela!D$43</f>
        <v/>
      </c>
      <c r="O65" s="162">
        <f>+O17</f>
        <v>0</v>
      </c>
      <c r="P65" s="168" t="str">
        <f>+P17</f>
        <v/>
      </c>
      <c r="Q65" s="163" t="s">
        <v>1035</v>
      </c>
      <c r="R65" s="155">
        <f>+tabela!D$53</f>
        <v>0</v>
      </c>
      <c r="S65" s="175">
        <v>2015</v>
      </c>
      <c r="T65" s="155">
        <f>+tabela!F$53</f>
        <v>0</v>
      </c>
      <c r="U65" s="154" t="s">
        <v>1006</v>
      </c>
      <c r="V65" s="154" t="s">
        <v>1006</v>
      </c>
      <c r="W65" s="154" t="s">
        <v>1006</v>
      </c>
      <c r="X65" s="154" t="s">
        <v>1006</v>
      </c>
    </row>
    <row r="66" spans="1:24" x14ac:dyDescent="0.2">
      <c r="A66">
        <f>+IF(T66&lt;&gt;0,MAX(A$2:A65)+1,0)</f>
        <v>0</v>
      </c>
      <c r="B66">
        <f t="shared" si="21"/>
        <v>0</v>
      </c>
      <c r="C66" t="str">
        <f t="shared" si="22"/>
        <v/>
      </c>
      <c r="D66">
        <f t="shared" si="23"/>
        <v>0</v>
      </c>
      <c r="E66" t="str">
        <f t="shared" si="24"/>
        <v>остало</v>
      </c>
      <c r="F66" s="7" t="s">
        <v>1040</v>
      </c>
      <c r="G66" s="7" t="s">
        <v>1015</v>
      </c>
      <c r="H66" s="174">
        <v>4</v>
      </c>
      <c r="I66">
        <v>411</v>
      </c>
      <c r="J66" s="7" t="s">
        <v>1053</v>
      </c>
      <c r="K66" s="167" t="s">
        <v>1080</v>
      </c>
      <c r="L66" s="156">
        <f t="shared" ref="L66:L80" si="25">+L65</f>
        <v>0</v>
      </c>
      <c r="M66" s="157">
        <f t="shared" ref="M66:M80" si="26">+M65</f>
        <v>0</v>
      </c>
      <c r="N66" s="156" t="str">
        <f t="shared" ref="N66:N80" si="27">+N65</f>
        <v/>
      </c>
      <c r="O66" s="157">
        <f t="shared" ref="O66:O80" si="28">+O65</f>
        <v>0</v>
      </c>
      <c r="P66" s="156" t="str">
        <f t="shared" ref="P66:P80" si="29">+P65</f>
        <v/>
      </c>
      <c r="Q66" s="163" t="s">
        <v>1035</v>
      </c>
      <c r="R66" s="156">
        <f>+tabela!D$55</f>
        <v>0</v>
      </c>
      <c r="S66" s="175">
        <v>2015</v>
      </c>
      <c r="T66" s="155">
        <f>+tabela!F$55</f>
        <v>0</v>
      </c>
      <c r="U66" s="154" t="s">
        <v>1006</v>
      </c>
      <c r="V66" s="154" t="s">
        <v>1006</v>
      </c>
      <c r="W66" s="154" t="s">
        <v>1006</v>
      </c>
      <c r="X66" s="154" t="s">
        <v>1006</v>
      </c>
    </row>
    <row r="67" spans="1:24" x14ac:dyDescent="0.2">
      <c r="A67">
        <f>+IF(T67&lt;&gt;0,MAX(A$2:A66)+1,0)</f>
        <v>0</v>
      </c>
      <c r="B67">
        <f t="shared" si="21"/>
        <v>0</v>
      </c>
      <c r="C67" t="str">
        <f t="shared" si="22"/>
        <v/>
      </c>
      <c r="D67">
        <f t="shared" si="23"/>
        <v>0</v>
      </c>
      <c r="E67" t="str">
        <f t="shared" si="24"/>
        <v>остало</v>
      </c>
      <c r="F67" s="7" t="s">
        <v>1040</v>
      </c>
      <c r="G67" s="7" t="s">
        <v>1015</v>
      </c>
      <c r="H67" s="174">
        <v>4</v>
      </c>
      <c r="I67">
        <v>412</v>
      </c>
      <c r="J67" s="7" t="s">
        <v>1054</v>
      </c>
      <c r="K67" s="167" t="s">
        <v>1080</v>
      </c>
      <c r="L67" s="156">
        <f t="shared" si="25"/>
        <v>0</v>
      </c>
      <c r="M67" s="157">
        <f t="shared" si="26"/>
        <v>0</v>
      </c>
      <c r="N67" s="156" t="str">
        <f t="shared" si="27"/>
        <v/>
      </c>
      <c r="O67" s="157">
        <f t="shared" si="28"/>
        <v>0</v>
      </c>
      <c r="P67" s="156" t="str">
        <f t="shared" si="29"/>
        <v/>
      </c>
      <c r="Q67" s="163" t="s">
        <v>1035</v>
      </c>
      <c r="R67" s="156">
        <f>+tabela!D$56</f>
        <v>0</v>
      </c>
      <c r="S67" s="175">
        <v>2015</v>
      </c>
      <c r="T67" s="155">
        <f>+tabela!F$56</f>
        <v>0</v>
      </c>
      <c r="U67" s="154" t="s">
        <v>1006</v>
      </c>
      <c r="V67" s="154" t="s">
        <v>1006</v>
      </c>
      <c r="W67" s="154" t="s">
        <v>1006</v>
      </c>
      <c r="X67" s="154" t="s">
        <v>1006</v>
      </c>
    </row>
    <row r="68" spans="1:24" x14ac:dyDescent="0.2">
      <c r="A68">
        <f>+IF(T68&lt;&gt;0,MAX(A$2:A67)+1,0)</f>
        <v>0</v>
      </c>
      <c r="B68">
        <f t="shared" si="21"/>
        <v>0</v>
      </c>
      <c r="C68" t="str">
        <f t="shared" si="22"/>
        <v/>
      </c>
      <c r="D68">
        <f t="shared" si="23"/>
        <v>0</v>
      </c>
      <c r="E68" t="str">
        <f t="shared" si="24"/>
        <v>остало</v>
      </c>
      <c r="F68" s="7" t="s">
        <v>1040</v>
      </c>
      <c r="G68" s="7" t="s">
        <v>1015</v>
      </c>
      <c r="H68" s="174">
        <v>4</v>
      </c>
      <c r="I68">
        <v>42</v>
      </c>
      <c r="J68" s="7" t="s">
        <v>1055</v>
      </c>
      <c r="K68" s="167" t="s">
        <v>1080</v>
      </c>
      <c r="L68" s="156">
        <f t="shared" si="25"/>
        <v>0</v>
      </c>
      <c r="M68" s="157">
        <f t="shared" si="26"/>
        <v>0</v>
      </c>
      <c r="N68" s="156" t="str">
        <f t="shared" si="27"/>
        <v/>
      </c>
      <c r="O68" s="157">
        <f t="shared" si="28"/>
        <v>0</v>
      </c>
      <c r="P68" s="156" t="str">
        <f t="shared" si="29"/>
        <v/>
      </c>
      <c r="Q68" s="163" t="s">
        <v>1035</v>
      </c>
      <c r="R68" s="156">
        <f>+tabela!D$57</f>
        <v>0</v>
      </c>
      <c r="S68" s="175">
        <v>2015</v>
      </c>
      <c r="T68" s="155">
        <f>+tabela!F$57</f>
        <v>0</v>
      </c>
      <c r="U68" s="154" t="s">
        <v>1006</v>
      </c>
      <c r="V68" s="154" t="s">
        <v>1006</v>
      </c>
      <c r="W68" s="154" t="s">
        <v>1006</v>
      </c>
      <c r="X68" s="154" t="s">
        <v>1006</v>
      </c>
    </row>
    <row r="69" spans="1:24" x14ac:dyDescent="0.2">
      <c r="A69">
        <f>+IF(T69&lt;&gt;0,MAX(A$2:A68)+1,0)</f>
        <v>0</v>
      </c>
      <c r="B69">
        <f t="shared" si="21"/>
        <v>0</v>
      </c>
      <c r="C69" t="str">
        <f t="shared" si="22"/>
        <v/>
      </c>
      <c r="D69">
        <f t="shared" si="23"/>
        <v>0</v>
      </c>
      <c r="E69" t="str">
        <f t="shared" si="24"/>
        <v>остало</v>
      </c>
      <c r="F69" s="7" t="s">
        <v>1040</v>
      </c>
      <c r="G69" s="7" t="s">
        <v>1015</v>
      </c>
      <c r="H69" s="174">
        <v>4</v>
      </c>
      <c r="I69">
        <v>44</v>
      </c>
      <c r="J69" s="7" t="s">
        <v>1056</v>
      </c>
      <c r="K69" s="167" t="s">
        <v>1080</v>
      </c>
      <c r="L69" s="156">
        <f t="shared" si="25"/>
        <v>0</v>
      </c>
      <c r="M69" s="157">
        <f t="shared" si="26"/>
        <v>0</v>
      </c>
      <c r="N69" s="156" t="str">
        <f t="shared" si="27"/>
        <v/>
      </c>
      <c r="O69" s="157">
        <f t="shared" si="28"/>
        <v>0</v>
      </c>
      <c r="P69" s="156" t="str">
        <f t="shared" si="29"/>
        <v/>
      </c>
      <c r="Q69" s="163" t="s">
        <v>1035</v>
      </c>
      <c r="R69" s="156">
        <f>+tabela!D$58</f>
        <v>0</v>
      </c>
      <c r="S69" s="175">
        <v>2015</v>
      </c>
      <c r="T69" s="155">
        <f>+tabela!F$58</f>
        <v>0</v>
      </c>
      <c r="U69" s="154" t="s">
        <v>1006</v>
      </c>
      <c r="V69" s="154" t="s">
        <v>1006</v>
      </c>
      <c r="W69" s="154" t="s">
        <v>1006</v>
      </c>
      <c r="X69" s="154" t="s">
        <v>1006</v>
      </c>
    </row>
    <row r="70" spans="1:24" x14ac:dyDescent="0.2">
      <c r="A70">
        <f>+IF(T70&lt;&gt;0,MAX(A$2:A69)+1,0)</f>
        <v>0</v>
      </c>
      <c r="B70">
        <f t="shared" si="21"/>
        <v>0</v>
      </c>
      <c r="C70" t="str">
        <f t="shared" si="22"/>
        <v/>
      </c>
      <c r="D70">
        <f t="shared" si="23"/>
        <v>0</v>
      </c>
      <c r="E70" t="str">
        <f t="shared" si="24"/>
        <v>остало</v>
      </c>
      <c r="F70" s="7" t="s">
        <v>1040</v>
      </c>
      <c r="G70" s="7" t="s">
        <v>1015</v>
      </c>
      <c r="H70" s="174">
        <v>4</v>
      </c>
      <c r="I70">
        <v>45</v>
      </c>
      <c r="J70" s="7" t="s">
        <v>1057</v>
      </c>
      <c r="K70" s="167" t="s">
        <v>1080</v>
      </c>
      <c r="L70" s="156">
        <f t="shared" si="25"/>
        <v>0</v>
      </c>
      <c r="M70" s="157">
        <f t="shared" si="26"/>
        <v>0</v>
      </c>
      <c r="N70" s="156" t="str">
        <f t="shared" si="27"/>
        <v/>
      </c>
      <c r="O70" s="157">
        <f t="shared" si="28"/>
        <v>0</v>
      </c>
      <c r="P70" s="156" t="str">
        <f t="shared" si="29"/>
        <v/>
      </c>
      <c r="Q70" s="163" t="s">
        <v>1035</v>
      </c>
      <c r="R70" s="156">
        <f>+tabela!D$59</f>
        <v>0</v>
      </c>
      <c r="S70" s="175">
        <v>2015</v>
      </c>
      <c r="T70" s="155">
        <f>+tabela!F$59</f>
        <v>0</v>
      </c>
      <c r="U70" s="154" t="s">
        <v>1006</v>
      </c>
      <c r="V70" s="154" t="s">
        <v>1006</v>
      </c>
      <c r="W70" s="154" t="s">
        <v>1006</v>
      </c>
      <c r="X70" s="154" t="s">
        <v>1006</v>
      </c>
    </row>
    <row r="71" spans="1:24" x14ac:dyDescent="0.2">
      <c r="A71">
        <f>+IF(T71&lt;&gt;0,MAX(A$2:A70)+1,0)</f>
        <v>0</v>
      </c>
      <c r="B71">
        <f t="shared" si="21"/>
        <v>0</v>
      </c>
      <c r="C71" t="str">
        <f t="shared" si="22"/>
        <v/>
      </c>
      <c r="D71">
        <f t="shared" si="23"/>
        <v>0</v>
      </c>
      <c r="E71" t="str">
        <f t="shared" si="24"/>
        <v>остало</v>
      </c>
      <c r="F71" s="7" t="s">
        <v>1040</v>
      </c>
      <c r="G71" s="7" t="s">
        <v>1015</v>
      </c>
      <c r="H71" s="174">
        <v>4</v>
      </c>
      <c r="I71">
        <v>46</v>
      </c>
      <c r="J71" s="7" t="s">
        <v>1058</v>
      </c>
      <c r="K71" s="167" t="s">
        <v>1080</v>
      </c>
      <c r="L71" s="156">
        <f t="shared" si="25"/>
        <v>0</v>
      </c>
      <c r="M71" s="157">
        <f t="shared" si="26"/>
        <v>0</v>
      </c>
      <c r="N71" s="156" t="str">
        <f t="shared" si="27"/>
        <v/>
      </c>
      <c r="O71" s="157">
        <f t="shared" si="28"/>
        <v>0</v>
      </c>
      <c r="P71" s="156" t="str">
        <f t="shared" si="29"/>
        <v/>
      </c>
      <c r="Q71" s="163" t="s">
        <v>1035</v>
      </c>
      <c r="R71" s="156">
        <f>+tabela!D$60</f>
        <v>0</v>
      </c>
      <c r="S71" s="175">
        <v>2015</v>
      </c>
      <c r="T71" s="155">
        <f>+tabela!F$60</f>
        <v>0</v>
      </c>
      <c r="U71" s="154" t="s">
        <v>1006</v>
      </c>
      <c r="V71" s="154" t="s">
        <v>1006</v>
      </c>
      <c r="W71" s="154" t="s">
        <v>1006</v>
      </c>
      <c r="X71" s="154" t="s">
        <v>1006</v>
      </c>
    </row>
    <row r="72" spans="1:24" x14ac:dyDescent="0.2">
      <c r="A72">
        <f>+IF(T72&lt;&gt;0,MAX(A$2:A71)+1,0)</f>
        <v>0</v>
      </c>
      <c r="B72">
        <f t="shared" si="21"/>
        <v>0</v>
      </c>
      <c r="C72" t="str">
        <f t="shared" si="22"/>
        <v/>
      </c>
      <c r="D72">
        <f t="shared" si="23"/>
        <v>0</v>
      </c>
      <c r="E72" t="str">
        <f t="shared" si="24"/>
        <v>остало</v>
      </c>
      <c r="F72" s="7" t="s">
        <v>1040</v>
      </c>
      <c r="G72" s="7" t="s">
        <v>1015</v>
      </c>
      <c r="H72" s="174">
        <v>4</v>
      </c>
      <c r="I72">
        <v>47</v>
      </c>
      <c r="J72" s="7" t="s">
        <v>1059</v>
      </c>
      <c r="K72" s="167" t="s">
        <v>1080</v>
      </c>
      <c r="L72" s="156">
        <f t="shared" si="25"/>
        <v>0</v>
      </c>
      <c r="M72" s="157">
        <f t="shared" si="26"/>
        <v>0</v>
      </c>
      <c r="N72" s="156" t="str">
        <f t="shared" si="27"/>
        <v/>
      </c>
      <c r="O72" s="157">
        <f t="shared" si="28"/>
        <v>0</v>
      </c>
      <c r="P72" s="156" t="str">
        <f t="shared" si="29"/>
        <v/>
      </c>
      <c r="Q72" s="163" t="s">
        <v>1035</v>
      </c>
      <c r="R72" s="156">
        <f>+tabela!D$61</f>
        <v>0</v>
      </c>
      <c r="S72" s="175">
        <v>2015</v>
      </c>
      <c r="T72" s="155">
        <f>+tabela!F$61</f>
        <v>0</v>
      </c>
      <c r="U72" s="154" t="s">
        <v>1006</v>
      </c>
      <c r="V72" s="154" t="s">
        <v>1006</v>
      </c>
      <c r="W72" s="154" t="s">
        <v>1006</v>
      </c>
      <c r="X72" s="154" t="s">
        <v>1006</v>
      </c>
    </row>
    <row r="73" spans="1:24" x14ac:dyDescent="0.2">
      <c r="A73">
        <f>+IF(T73&lt;&gt;0,MAX(A$2:A72)+1,0)</f>
        <v>0</v>
      </c>
      <c r="B73">
        <f t="shared" si="21"/>
        <v>0</v>
      </c>
      <c r="C73" t="str">
        <f t="shared" si="22"/>
        <v/>
      </c>
      <c r="D73">
        <f t="shared" si="23"/>
        <v>0</v>
      </c>
      <c r="E73" t="str">
        <f t="shared" si="24"/>
        <v>остало</v>
      </c>
      <c r="F73" s="7" t="s">
        <v>1040</v>
      </c>
      <c r="G73" s="7" t="s">
        <v>1015</v>
      </c>
      <c r="H73" s="174">
        <v>4</v>
      </c>
      <c r="I73">
        <v>48</v>
      </c>
      <c r="J73" s="7" t="s">
        <v>1060</v>
      </c>
      <c r="K73" s="167" t="s">
        <v>1080</v>
      </c>
      <c r="L73" s="156">
        <f t="shared" si="25"/>
        <v>0</v>
      </c>
      <c r="M73" s="157">
        <f t="shared" si="26"/>
        <v>0</v>
      </c>
      <c r="N73" s="156" t="str">
        <f t="shared" si="27"/>
        <v/>
      </c>
      <c r="O73" s="157">
        <f t="shared" si="28"/>
        <v>0</v>
      </c>
      <c r="P73" s="156" t="str">
        <f t="shared" si="29"/>
        <v/>
      </c>
      <c r="Q73" s="163" t="s">
        <v>1035</v>
      </c>
      <c r="R73" s="156">
        <f>+tabela!D$62</f>
        <v>0</v>
      </c>
      <c r="S73" s="175">
        <v>2015</v>
      </c>
      <c r="T73" s="155">
        <f>+tabela!F$62</f>
        <v>0</v>
      </c>
      <c r="U73" s="154" t="s">
        <v>1006</v>
      </c>
      <c r="V73" s="154" t="s">
        <v>1006</v>
      </c>
      <c r="W73" s="154" t="s">
        <v>1006</v>
      </c>
      <c r="X73" s="154" t="s">
        <v>1006</v>
      </c>
    </row>
    <row r="74" spans="1:24" x14ac:dyDescent="0.2">
      <c r="A74">
        <f>+IF(T74&lt;&gt;0,MAX(A$2:A73)+1,0)</f>
        <v>0</v>
      </c>
      <c r="B74">
        <f t="shared" si="21"/>
        <v>0</v>
      </c>
      <c r="C74" t="str">
        <f t="shared" si="22"/>
        <v/>
      </c>
      <c r="D74">
        <f t="shared" si="23"/>
        <v>0</v>
      </c>
      <c r="E74" t="str">
        <f t="shared" si="24"/>
        <v>остало</v>
      </c>
      <c r="F74" s="7" t="s">
        <v>1040</v>
      </c>
      <c r="G74" s="7" t="s">
        <v>1015</v>
      </c>
      <c r="H74" s="174">
        <v>4</v>
      </c>
      <c r="I74">
        <v>49</v>
      </c>
      <c r="J74" s="7" t="s">
        <v>1061</v>
      </c>
      <c r="K74" s="167" t="s">
        <v>1080</v>
      </c>
      <c r="L74" s="156">
        <f t="shared" si="25"/>
        <v>0</v>
      </c>
      <c r="M74" s="157">
        <f t="shared" si="26"/>
        <v>0</v>
      </c>
      <c r="N74" s="156" t="str">
        <f t="shared" si="27"/>
        <v/>
      </c>
      <c r="O74" s="157">
        <f t="shared" si="28"/>
        <v>0</v>
      </c>
      <c r="P74" s="156" t="str">
        <f t="shared" si="29"/>
        <v/>
      </c>
      <c r="Q74" s="163" t="s">
        <v>1035</v>
      </c>
      <c r="R74" s="156">
        <f>+tabela!D$63</f>
        <v>0</v>
      </c>
      <c r="S74" s="175">
        <v>2015</v>
      </c>
      <c r="T74" s="155">
        <f>+tabela!F$63</f>
        <v>0</v>
      </c>
      <c r="U74" s="154" t="s">
        <v>1006</v>
      </c>
      <c r="V74" s="154" t="s">
        <v>1006</v>
      </c>
      <c r="W74" s="154" t="s">
        <v>1006</v>
      </c>
      <c r="X74" s="154" t="s">
        <v>1006</v>
      </c>
    </row>
    <row r="75" spans="1:24" x14ac:dyDescent="0.2">
      <c r="A75">
        <f>+IF(T75&lt;&gt;0,MAX(A$2:A74)+1,0)</f>
        <v>0</v>
      </c>
      <c r="B75">
        <f t="shared" si="21"/>
        <v>0</v>
      </c>
      <c r="C75" t="str">
        <f t="shared" si="22"/>
        <v/>
      </c>
      <c r="D75">
        <f t="shared" si="23"/>
        <v>0</v>
      </c>
      <c r="E75" t="str">
        <f t="shared" si="24"/>
        <v>остало</v>
      </c>
      <c r="F75" s="7" t="s">
        <v>1040</v>
      </c>
      <c r="G75" s="7" t="s">
        <v>1015</v>
      </c>
      <c r="H75" s="174">
        <v>5</v>
      </c>
      <c r="I75">
        <v>51</v>
      </c>
      <c r="J75" s="7" t="s">
        <v>1062</v>
      </c>
      <c r="K75" s="167" t="s">
        <v>1080</v>
      </c>
      <c r="L75" s="156">
        <f t="shared" si="25"/>
        <v>0</v>
      </c>
      <c r="M75" s="157">
        <f t="shared" si="26"/>
        <v>0</v>
      </c>
      <c r="N75" s="156" t="str">
        <f t="shared" si="27"/>
        <v/>
      </c>
      <c r="O75" s="157">
        <f t="shared" si="28"/>
        <v>0</v>
      </c>
      <c r="P75" s="156" t="str">
        <f t="shared" si="29"/>
        <v/>
      </c>
      <c r="Q75" s="163" t="s">
        <v>1035</v>
      </c>
      <c r="R75" s="156">
        <f>+tabela!D$64</f>
        <v>0</v>
      </c>
      <c r="S75" s="175">
        <v>2015</v>
      </c>
      <c r="T75" s="155">
        <f>+tabela!F$66</f>
        <v>0</v>
      </c>
      <c r="U75" s="154" t="s">
        <v>1006</v>
      </c>
      <c r="V75" s="154" t="s">
        <v>1006</v>
      </c>
      <c r="W75" s="154" t="s">
        <v>1006</v>
      </c>
      <c r="X75" s="154" t="s">
        <v>1006</v>
      </c>
    </row>
    <row r="76" spans="1:24" x14ac:dyDescent="0.2">
      <c r="A76">
        <f>+IF(T76&lt;&gt;0,MAX(A$2:A75)+1,0)</f>
        <v>0</v>
      </c>
      <c r="B76">
        <f t="shared" si="21"/>
        <v>0</v>
      </c>
      <c r="C76" t="str">
        <f t="shared" si="22"/>
        <v/>
      </c>
      <c r="D76">
        <f t="shared" si="23"/>
        <v>0</v>
      </c>
      <c r="E76" t="str">
        <f t="shared" si="24"/>
        <v>остало</v>
      </c>
      <c r="F76" s="7" t="s">
        <v>1040</v>
      </c>
      <c r="G76" s="7" t="s">
        <v>1015</v>
      </c>
      <c r="H76" s="174">
        <v>5</v>
      </c>
      <c r="I76">
        <v>52</v>
      </c>
      <c r="J76" s="7" t="s">
        <v>1063</v>
      </c>
      <c r="K76" s="167" t="s">
        <v>1080</v>
      </c>
      <c r="L76" s="156">
        <f t="shared" si="25"/>
        <v>0</v>
      </c>
      <c r="M76" s="157">
        <f t="shared" si="26"/>
        <v>0</v>
      </c>
      <c r="N76" s="156" t="str">
        <f t="shared" si="27"/>
        <v/>
      </c>
      <c r="O76" s="157">
        <f t="shared" si="28"/>
        <v>0</v>
      </c>
      <c r="P76" s="156" t="str">
        <f t="shared" si="29"/>
        <v/>
      </c>
      <c r="Q76" s="163" t="s">
        <v>1035</v>
      </c>
      <c r="R76" s="156">
        <f>+tabela!D$65</f>
        <v>0</v>
      </c>
      <c r="S76" s="175">
        <v>2015</v>
      </c>
      <c r="T76" s="155">
        <f>+tabela!F$67</f>
        <v>0</v>
      </c>
      <c r="U76" s="154" t="s">
        <v>1006</v>
      </c>
      <c r="V76" s="154" t="s">
        <v>1006</v>
      </c>
      <c r="W76" s="154" t="s">
        <v>1006</v>
      </c>
      <c r="X76" s="154" t="s">
        <v>1006</v>
      </c>
    </row>
    <row r="77" spans="1:24" x14ac:dyDescent="0.2">
      <c r="A77">
        <f>+IF(T77&lt;&gt;0,MAX(A$2:A76)+1,0)</f>
        <v>0</v>
      </c>
      <c r="B77">
        <f t="shared" si="21"/>
        <v>0</v>
      </c>
      <c r="C77" t="str">
        <f t="shared" si="22"/>
        <v/>
      </c>
      <c r="D77">
        <f t="shared" si="23"/>
        <v>0</v>
      </c>
      <c r="E77" t="str">
        <f t="shared" si="24"/>
        <v>остало</v>
      </c>
      <c r="F77" s="7" t="s">
        <v>1040</v>
      </c>
      <c r="G77" s="7" t="s">
        <v>1015</v>
      </c>
      <c r="H77" s="174">
        <v>5</v>
      </c>
      <c r="I77">
        <v>53</v>
      </c>
      <c r="J77" s="7" t="s">
        <v>1064</v>
      </c>
      <c r="K77" s="167" t="s">
        <v>1080</v>
      </c>
      <c r="L77" s="156">
        <f t="shared" si="25"/>
        <v>0</v>
      </c>
      <c r="M77" s="157">
        <f t="shared" si="26"/>
        <v>0</v>
      </c>
      <c r="N77" s="156" t="str">
        <f t="shared" si="27"/>
        <v/>
      </c>
      <c r="O77" s="157">
        <f t="shared" si="28"/>
        <v>0</v>
      </c>
      <c r="P77" s="156" t="str">
        <f t="shared" si="29"/>
        <v/>
      </c>
      <c r="Q77" s="163" t="s">
        <v>1035</v>
      </c>
      <c r="R77" s="156">
        <f>+tabela!D$66</f>
        <v>0</v>
      </c>
      <c r="S77" s="175">
        <v>2015</v>
      </c>
      <c r="T77" s="155">
        <f>+tabela!F$68</f>
        <v>0</v>
      </c>
      <c r="U77" s="154" t="s">
        <v>1006</v>
      </c>
      <c r="V77" s="154" t="s">
        <v>1006</v>
      </c>
      <c r="W77" s="154" t="s">
        <v>1006</v>
      </c>
      <c r="X77" s="154" t="s">
        <v>1006</v>
      </c>
    </row>
    <row r="78" spans="1:24" x14ac:dyDescent="0.2">
      <c r="A78">
        <f>+IF(T78&lt;&gt;0,MAX(A$2:A77)+1,0)</f>
        <v>0</v>
      </c>
      <c r="B78">
        <f t="shared" si="21"/>
        <v>0</v>
      </c>
      <c r="C78" t="str">
        <f t="shared" si="22"/>
        <v/>
      </c>
      <c r="D78">
        <f t="shared" si="23"/>
        <v>0</v>
      </c>
      <c r="E78" t="str">
        <f t="shared" si="24"/>
        <v>остало</v>
      </c>
      <c r="F78" s="7" t="s">
        <v>1040</v>
      </c>
      <c r="G78" s="7" t="s">
        <v>1015</v>
      </c>
      <c r="H78" s="174">
        <v>5</v>
      </c>
      <c r="I78">
        <v>54</v>
      </c>
      <c r="J78" s="7" t="s">
        <v>1065</v>
      </c>
      <c r="K78" s="167" t="s">
        <v>1080</v>
      </c>
      <c r="L78" s="156">
        <f t="shared" si="25"/>
        <v>0</v>
      </c>
      <c r="M78" s="157">
        <f t="shared" si="26"/>
        <v>0</v>
      </c>
      <c r="N78" s="156" t="str">
        <f t="shared" si="27"/>
        <v/>
      </c>
      <c r="O78" s="157">
        <f t="shared" si="28"/>
        <v>0</v>
      </c>
      <c r="P78" s="156" t="str">
        <f t="shared" si="29"/>
        <v/>
      </c>
      <c r="Q78" s="163" t="s">
        <v>1035</v>
      </c>
      <c r="R78" s="156">
        <f>+tabela!D$67</f>
        <v>0</v>
      </c>
      <c r="S78" s="175">
        <v>2015</v>
      </c>
      <c r="T78" s="155">
        <f>+tabela!F$69</f>
        <v>0</v>
      </c>
      <c r="U78" s="154" t="s">
        <v>1006</v>
      </c>
      <c r="V78" s="154" t="s">
        <v>1006</v>
      </c>
      <c r="W78" s="154" t="s">
        <v>1006</v>
      </c>
      <c r="X78" s="154" t="s">
        <v>1006</v>
      </c>
    </row>
    <row r="79" spans="1:24" x14ac:dyDescent="0.2">
      <c r="A79">
        <f>+IF(T79&lt;&gt;0,MAX(A$2:A78)+1,0)</f>
        <v>0</v>
      </c>
      <c r="B79">
        <f t="shared" si="21"/>
        <v>0</v>
      </c>
      <c r="C79" t="str">
        <f t="shared" si="22"/>
        <v/>
      </c>
      <c r="D79">
        <f t="shared" si="23"/>
        <v>0</v>
      </c>
      <c r="E79" t="str">
        <f t="shared" si="24"/>
        <v>остало</v>
      </c>
      <c r="F79" s="7" t="s">
        <v>1040</v>
      </c>
      <c r="G79" s="7" t="s">
        <v>1015</v>
      </c>
      <c r="H79" s="174">
        <v>5</v>
      </c>
      <c r="I79">
        <v>55</v>
      </c>
      <c r="J79" s="7" t="s">
        <v>1066</v>
      </c>
      <c r="K79" s="167" t="s">
        <v>1080</v>
      </c>
      <c r="L79" s="156">
        <f t="shared" si="25"/>
        <v>0</v>
      </c>
      <c r="M79" s="157">
        <f t="shared" si="26"/>
        <v>0</v>
      </c>
      <c r="N79" s="156" t="str">
        <f t="shared" si="27"/>
        <v/>
      </c>
      <c r="O79" s="157">
        <f t="shared" si="28"/>
        <v>0</v>
      </c>
      <c r="P79" s="156" t="str">
        <f t="shared" si="29"/>
        <v/>
      </c>
      <c r="Q79" s="163" t="s">
        <v>1035</v>
      </c>
      <c r="R79" s="156">
        <f>+tabela!D$68</f>
        <v>0</v>
      </c>
      <c r="S79" s="175">
        <v>2015</v>
      </c>
      <c r="T79" s="155">
        <f>+tabela!F$70</f>
        <v>0</v>
      </c>
      <c r="U79" s="154" t="s">
        <v>1006</v>
      </c>
      <c r="V79" s="154" t="s">
        <v>1006</v>
      </c>
      <c r="W79" s="154" t="s">
        <v>1006</v>
      </c>
      <c r="X79" s="154" t="s">
        <v>1006</v>
      </c>
    </row>
    <row r="80" spans="1:24" x14ac:dyDescent="0.2">
      <c r="A80">
        <f>+IF(T80&lt;&gt;0,MAX(A$2:A79)+1,0)</f>
        <v>0</v>
      </c>
      <c r="B80">
        <f t="shared" si="21"/>
        <v>0</v>
      </c>
      <c r="C80" t="str">
        <f t="shared" si="22"/>
        <v/>
      </c>
      <c r="D80">
        <f t="shared" si="23"/>
        <v>0</v>
      </c>
      <c r="E80" t="str">
        <f t="shared" si="24"/>
        <v>остало</v>
      </c>
      <c r="F80" s="7" t="s">
        <v>1040</v>
      </c>
      <c r="G80" s="7" t="s">
        <v>1015</v>
      </c>
      <c r="H80" s="174">
        <v>62</v>
      </c>
      <c r="I80">
        <v>62</v>
      </c>
      <c r="J80" s="7" t="s">
        <v>1067</v>
      </c>
      <c r="K80" s="167" t="s">
        <v>1080</v>
      </c>
      <c r="L80" s="156">
        <f t="shared" si="25"/>
        <v>0</v>
      </c>
      <c r="M80" s="157">
        <f t="shared" si="26"/>
        <v>0</v>
      </c>
      <c r="N80" s="156" t="str">
        <f t="shared" si="27"/>
        <v/>
      </c>
      <c r="O80" s="157">
        <f t="shared" si="28"/>
        <v>0</v>
      </c>
      <c r="P80" s="156" t="str">
        <f t="shared" si="29"/>
        <v/>
      </c>
      <c r="Q80" s="163" t="s">
        <v>1035</v>
      </c>
      <c r="R80" s="156">
        <f>+tabela!D$69</f>
        <v>0</v>
      </c>
      <c r="S80" s="175">
        <v>2015</v>
      </c>
      <c r="T80" s="155">
        <f>+tabela!F$73</f>
        <v>0</v>
      </c>
      <c r="U80" s="154" t="s">
        <v>1006</v>
      </c>
      <c r="V80" s="154" t="s">
        <v>1006</v>
      </c>
      <c r="W80" s="154" t="s">
        <v>1006</v>
      </c>
      <c r="X80" s="154" t="s">
        <v>1006</v>
      </c>
    </row>
    <row r="81" spans="1:24" x14ac:dyDescent="0.2">
      <c r="A81">
        <f>+IF(T81&lt;&gt;0,MAX(A$2:A80)+1,0)</f>
        <v>0</v>
      </c>
      <c r="B81">
        <f>+B72</f>
        <v>0</v>
      </c>
      <c r="C81" t="str">
        <f>+C72</f>
        <v/>
      </c>
      <c r="D81">
        <f>+D72</f>
        <v>0</v>
      </c>
      <c r="E81" t="str">
        <f>+E72</f>
        <v>остало</v>
      </c>
      <c r="F81" s="7" t="s">
        <v>1038</v>
      </c>
      <c r="G81" s="7" t="s">
        <v>1084</v>
      </c>
      <c r="H81" s="174" t="s">
        <v>1012</v>
      </c>
      <c r="I81" s="7" t="s">
        <v>1074</v>
      </c>
      <c r="J81" s="8" t="s">
        <v>1006</v>
      </c>
      <c r="K81" s="167" t="s">
        <v>1080</v>
      </c>
      <c r="L81" s="154" t="s">
        <v>1006</v>
      </c>
      <c r="M81" s="154" t="s">
        <v>1006</v>
      </c>
      <c r="N81" s="154" t="s">
        <v>1006</v>
      </c>
      <c r="O81" s="154" t="s">
        <v>1006</v>
      </c>
      <c r="P81" s="154" t="s">
        <v>1006</v>
      </c>
      <c r="Q81" s="7" t="s">
        <v>1068</v>
      </c>
      <c r="R81" s="155">
        <f>+tabela!D$81</f>
        <v>0</v>
      </c>
      <c r="S81" s="175">
        <v>2015</v>
      </c>
      <c r="T81" s="155">
        <f>+tabela!F$81</f>
        <v>0</v>
      </c>
      <c r="U81" s="154" t="s">
        <v>1006</v>
      </c>
      <c r="V81" s="154" t="s">
        <v>1006</v>
      </c>
      <c r="W81" s="154" t="s">
        <v>1006</v>
      </c>
      <c r="X81" s="154" t="s">
        <v>1006</v>
      </c>
    </row>
    <row r="82" spans="1:24" x14ac:dyDescent="0.2">
      <c r="A82">
        <f>+IF(T82&lt;&gt;0,MAX(A$2:A81)+1,0)</f>
        <v>0</v>
      </c>
      <c r="B82">
        <f t="shared" ref="B82:B88" si="30">+B81</f>
        <v>0</v>
      </c>
      <c r="C82" t="str">
        <f t="shared" ref="C82:C88" si="31">+C81</f>
        <v/>
      </c>
      <c r="D82">
        <f t="shared" ref="D82:D88" si="32">+D81</f>
        <v>0</v>
      </c>
      <c r="E82" t="str">
        <f t="shared" ref="E82:E88" si="33">+E81</f>
        <v>остало</v>
      </c>
      <c r="F82" s="7" t="s">
        <v>1038</v>
      </c>
      <c r="G82" s="7" t="s">
        <v>1084</v>
      </c>
      <c r="H82" s="174" t="s">
        <v>1013</v>
      </c>
      <c r="I82" s="7" t="s">
        <v>1074</v>
      </c>
      <c r="J82" s="8" t="s">
        <v>1006</v>
      </c>
      <c r="K82" s="167" t="s">
        <v>1080</v>
      </c>
      <c r="L82" s="154" t="s">
        <v>1006</v>
      </c>
      <c r="M82" s="154" t="s">
        <v>1006</v>
      </c>
      <c r="N82" s="154" t="s">
        <v>1006</v>
      </c>
      <c r="O82" s="154" t="s">
        <v>1006</v>
      </c>
      <c r="P82" s="154" t="s">
        <v>1006</v>
      </c>
      <c r="Q82" s="7" t="s">
        <v>1068</v>
      </c>
      <c r="R82" s="155">
        <f>+tabela!D$82</f>
        <v>0</v>
      </c>
      <c r="S82" s="175">
        <v>2015</v>
      </c>
      <c r="T82" s="155">
        <f>+tabela!F$82</f>
        <v>0</v>
      </c>
      <c r="U82" s="154" t="s">
        <v>1006</v>
      </c>
      <c r="V82" s="154" t="s">
        <v>1006</v>
      </c>
      <c r="W82" s="154" t="s">
        <v>1006</v>
      </c>
      <c r="X82" s="154" t="s">
        <v>1006</v>
      </c>
    </row>
    <row r="83" spans="1:24" x14ac:dyDescent="0.2">
      <c r="A83">
        <f>+IF(T83&lt;&gt;0,MAX(A$2:A82)+1,0)</f>
        <v>0</v>
      </c>
      <c r="B83">
        <f t="shared" si="30"/>
        <v>0</v>
      </c>
      <c r="C83" t="str">
        <f t="shared" si="31"/>
        <v/>
      </c>
      <c r="D83">
        <f t="shared" si="32"/>
        <v>0</v>
      </c>
      <c r="E83" t="str">
        <f t="shared" si="33"/>
        <v>остало</v>
      </c>
      <c r="F83" s="7" t="s">
        <v>1038</v>
      </c>
      <c r="G83" s="7" t="s">
        <v>1085</v>
      </c>
      <c r="H83" s="174" t="s">
        <v>1012</v>
      </c>
      <c r="I83" s="7" t="s">
        <v>1074</v>
      </c>
      <c r="J83" s="8" t="s">
        <v>1006</v>
      </c>
      <c r="K83" s="167" t="s">
        <v>1080</v>
      </c>
      <c r="L83" s="154" t="s">
        <v>1006</v>
      </c>
      <c r="M83" s="154" t="s">
        <v>1006</v>
      </c>
      <c r="N83" s="154" t="s">
        <v>1006</v>
      </c>
      <c r="O83" s="154" t="s">
        <v>1006</v>
      </c>
      <c r="P83" s="154" t="s">
        <v>1006</v>
      </c>
      <c r="Q83" s="7" t="s">
        <v>1069</v>
      </c>
      <c r="R83" s="155">
        <f>+tabela!D$87</f>
        <v>0</v>
      </c>
      <c r="S83" s="175">
        <v>2015</v>
      </c>
      <c r="T83" s="155">
        <f>+tabela!F$87</f>
        <v>0</v>
      </c>
      <c r="U83" s="154" t="s">
        <v>1006</v>
      </c>
      <c r="V83" s="154" t="s">
        <v>1006</v>
      </c>
      <c r="W83" s="154" t="s">
        <v>1006</v>
      </c>
      <c r="X83" s="154" t="s">
        <v>1006</v>
      </c>
    </row>
    <row r="84" spans="1:24" x14ac:dyDescent="0.2">
      <c r="A84">
        <f>+IF(T84&lt;&gt;0,MAX(A$2:A83)+1,0)</f>
        <v>0</v>
      </c>
      <c r="B84">
        <f t="shared" si="30"/>
        <v>0</v>
      </c>
      <c r="C84" t="str">
        <f t="shared" si="31"/>
        <v/>
      </c>
      <c r="D84">
        <f t="shared" si="32"/>
        <v>0</v>
      </c>
      <c r="E84" t="str">
        <f t="shared" si="33"/>
        <v>остало</v>
      </c>
      <c r="F84" s="7" t="s">
        <v>1038</v>
      </c>
      <c r="G84" s="7" t="s">
        <v>1085</v>
      </c>
      <c r="H84" s="174" t="s">
        <v>1013</v>
      </c>
      <c r="I84" s="7" t="s">
        <v>1074</v>
      </c>
      <c r="J84" s="8" t="s">
        <v>1006</v>
      </c>
      <c r="K84" s="167" t="s">
        <v>1080</v>
      </c>
      <c r="L84" s="154" t="s">
        <v>1006</v>
      </c>
      <c r="M84" s="154" t="s">
        <v>1006</v>
      </c>
      <c r="N84" s="154" t="s">
        <v>1006</v>
      </c>
      <c r="O84" s="154" t="s">
        <v>1006</v>
      </c>
      <c r="P84" s="154" t="s">
        <v>1006</v>
      </c>
      <c r="Q84" s="7" t="s">
        <v>1069</v>
      </c>
      <c r="R84" s="155">
        <f>+tabela!D$88</f>
        <v>0</v>
      </c>
      <c r="S84" s="175">
        <v>2015</v>
      </c>
      <c r="T84" s="155">
        <f>+tabela!F$88</f>
        <v>0</v>
      </c>
      <c r="U84" s="154" t="s">
        <v>1006</v>
      </c>
      <c r="V84" s="154" t="s">
        <v>1006</v>
      </c>
      <c r="W84" s="154" t="s">
        <v>1006</v>
      </c>
      <c r="X84" s="154" t="s">
        <v>1006</v>
      </c>
    </row>
    <row r="85" spans="1:24" x14ac:dyDescent="0.2">
      <c r="A85">
        <f>+IF(T85&lt;&gt;0,MAX(A$2:A84)+1,0)</f>
        <v>0</v>
      </c>
      <c r="B85">
        <f t="shared" si="30"/>
        <v>0</v>
      </c>
      <c r="C85" t="str">
        <f t="shared" si="31"/>
        <v/>
      </c>
      <c r="D85">
        <f t="shared" si="32"/>
        <v>0</v>
      </c>
      <c r="E85" t="str">
        <f t="shared" si="33"/>
        <v>остало</v>
      </c>
      <c r="F85" s="7" t="s">
        <v>1038</v>
      </c>
      <c r="G85" s="7" t="s">
        <v>1086</v>
      </c>
      <c r="H85" s="174" t="s">
        <v>1012</v>
      </c>
      <c r="I85" s="7" t="s">
        <v>1074</v>
      </c>
      <c r="J85" s="8" t="s">
        <v>1006</v>
      </c>
      <c r="K85" s="167" t="s">
        <v>1080</v>
      </c>
      <c r="L85" s="154" t="s">
        <v>1006</v>
      </c>
      <c r="M85" s="154" t="s">
        <v>1006</v>
      </c>
      <c r="N85" s="154" t="s">
        <v>1006</v>
      </c>
      <c r="O85" s="154" t="s">
        <v>1006</v>
      </c>
      <c r="P85" s="154" t="s">
        <v>1006</v>
      </c>
      <c r="Q85" s="7" t="s">
        <v>1070</v>
      </c>
      <c r="R85" s="155">
        <f>+tabela!D$93</f>
        <v>0</v>
      </c>
      <c r="S85" s="175">
        <v>2015</v>
      </c>
      <c r="T85" s="155">
        <f>+tabela!F$93</f>
        <v>0</v>
      </c>
      <c r="U85" s="154" t="s">
        <v>1006</v>
      </c>
      <c r="V85" s="154" t="s">
        <v>1006</v>
      </c>
      <c r="W85" s="154" t="s">
        <v>1006</v>
      </c>
      <c r="X85" s="154" t="s">
        <v>1006</v>
      </c>
    </row>
    <row r="86" spans="1:24" x14ac:dyDescent="0.2">
      <c r="A86">
        <f>+IF(T86&lt;&gt;0,MAX(A$2:A85)+1,0)</f>
        <v>0</v>
      </c>
      <c r="B86">
        <f t="shared" si="30"/>
        <v>0</v>
      </c>
      <c r="C86" t="str">
        <f t="shared" si="31"/>
        <v/>
      </c>
      <c r="D86">
        <f t="shared" si="32"/>
        <v>0</v>
      </c>
      <c r="E86" t="str">
        <f t="shared" si="33"/>
        <v>остало</v>
      </c>
      <c r="F86" s="7" t="s">
        <v>1038</v>
      </c>
      <c r="G86" s="7" t="s">
        <v>1086</v>
      </c>
      <c r="H86" s="174" t="s">
        <v>1013</v>
      </c>
      <c r="I86" s="7" t="s">
        <v>1074</v>
      </c>
      <c r="J86" s="8" t="s">
        <v>1006</v>
      </c>
      <c r="K86" s="167" t="s">
        <v>1080</v>
      </c>
      <c r="L86" s="154" t="s">
        <v>1006</v>
      </c>
      <c r="M86" s="154" t="s">
        <v>1006</v>
      </c>
      <c r="N86" s="154" t="s">
        <v>1006</v>
      </c>
      <c r="O86" s="154" t="s">
        <v>1006</v>
      </c>
      <c r="P86" s="154" t="s">
        <v>1006</v>
      </c>
      <c r="Q86" s="7" t="s">
        <v>1070</v>
      </c>
      <c r="R86" s="155">
        <f>+tabela!D$94</f>
        <v>0</v>
      </c>
      <c r="S86" s="175">
        <v>2015</v>
      </c>
      <c r="T86" s="155">
        <f>+tabela!F$94</f>
        <v>0</v>
      </c>
      <c r="U86" s="154" t="s">
        <v>1006</v>
      </c>
      <c r="V86" s="154" t="s">
        <v>1006</v>
      </c>
      <c r="W86" s="154" t="s">
        <v>1006</v>
      </c>
      <c r="X86" s="154" t="s">
        <v>1006</v>
      </c>
    </row>
    <row r="87" spans="1:24" x14ac:dyDescent="0.2">
      <c r="A87">
        <f>+IF(T87&lt;&gt;0,MAX(A$2:A86)+1,0)</f>
        <v>0</v>
      </c>
      <c r="B87">
        <f t="shared" si="30"/>
        <v>0</v>
      </c>
      <c r="C87" t="str">
        <f t="shared" si="31"/>
        <v/>
      </c>
      <c r="D87">
        <f t="shared" si="32"/>
        <v>0</v>
      </c>
      <c r="E87" t="str">
        <f t="shared" si="33"/>
        <v>остало</v>
      </c>
      <c r="F87" s="7" t="s">
        <v>1038</v>
      </c>
      <c r="G87" s="7" t="s">
        <v>1087</v>
      </c>
      <c r="H87" s="174" t="s">
        <v>1012</v>
      </c>
      <c r="I87" s="7" t="s">
        <v>1074</v>
      </c>
      <c r="J87" s="8" t="s">
        <v>1006</v>
      </c>
      <c r="K87" s="167" t="s">
        <v>1080</v>
      </c>
      <c r="L87" s="154" t="s">
        <v>1006</v>
      </c>
      <c r="M87" s="154" t="s">
        <v>1006</v>
      </c>
      <c r="N87" s="154" t="s">
        <v>1006</v>
      </c>
      <c r="O87" s="154" t="s">
        <v>1006</v>
      </c>
      <c r="P87" s="154" t="s">
        <v>1006</v>
      </c>
      <c r="Q87" s="7" t="s">
        <v>1071</v>
      </c>
      <c r="R87" s="155">
        <f>+tabela!D$99</f>
        <v>0</v>
      </c>
      <c r="S87" s="175">
        <v>2015</v>
      </c>
      <c r="T87" s="155">
        <f>+tabela!F$99</f>
        <v>0</v>
      </c>
      <c r="U87" s="154" t="s">
        <v>1006</v>
      </c>
      <c r="V87" s="154" t="s">
        <v>1006</v>
      </c>
      <c r="W87" s="154" t="s">
        <v>1006</v>
      </c>
      <c r="X87" s="154" t="s">
        <v>1006</v>
      </c>
    </row>
    <row r="88" spans="1:24" x14ac:dyDescent="0.2">
      <c r="A88">
        <f>+IF(T88&lt;&gt;0,MAX(A$2:A87)+1,0)</f>
        <v>0</v>
      </c>
      <c r="B88">
        <f t="shared" si="30"/>
        <v>0</v>
      </c>
      <c r="C88" t="str">
        <f t="shared" si="31"/>
        <v/>
      </c>
      <c r="D88">
        <f t="shared" si="32"/>
        <v>0</v>
      </c>
      <c r="E88" t="str">
        <f t="shared" si="33"/>
        <v>остало</v>
      </c>
      <c r="F88" s="7" t="s">
        <v>1038</v>
      </c>
      <c r="G88" s="7" t="s">
        <v>1087</v>
      </c>
      <c r="H88" s="174" t="s">
        <v>1013</v>
      </c>
      <c r="I88" s="7" t="s">
        <v>1074</v>
      </c>
      <c r="J88" s="8" t="s">
        <v>1006</v>
      </c>
      <c r="K88" s="167" t="s">
        <v>1080</v>
      </c>
      <c r="L88" s="154" t="s">
        <v>1006</v>
      </c>
      <c r="M88" s="154" t="s">
        <v>1006</v>
      </c>
      <c r="N88" s="154" t="s">
        <v>1006</v>
      </c>
      <c r="O88" s="154" t="s">
        <v>1006</v>
      </c>
      <c r="P88" s="154" t="s">
        <v>1006</v>
      </c>
      <c r="Q88" s="7" t="s">
        <v>1071</v>
      </c>
      <c r="R88" s="155">
        <f>+tabela!D$100</f>
        <v>0</v>
      </c>
      <c r="S88" s="175">
        <v>2015</v>
      </c>
      <c r="T88" s="155">
        <f>+tabela!F$100</f>
        <v>0</v>
      </c>
      <c r="U88" s="154" t="s">
        <v>1006</v>
      </c>
      <c r="V88" s="154" t="s">
        <v>1006</v>
      </c>
      <c r="W88" s="154" t="s">
        <v>1006</v>
      </c>
      <c r="X88" s="154" t="s">
        <v>1006</v>
      </c>
    </row>
    <row r="89" spans="1:24" x14ac:dyDescent="0.2">
      <c r="A89" s="170">
        <f>+IF(T89&lt;&gt;0,MAX(A$2:A88)+1,0)</f>
        <v>0</v>
      </c>
      <c r="B89">
        <f>+B56</f>
        <v>0</v>
      </c>
      <c r="C89" t="str">
        <f>+C56</f>
        <v/>
      </c>
      <c r="D89">
        <f>+D56</f>
        <v>0</v>
      </c>
      <c r="E89" t="str">
        <f>+E56</f>
        <v>остало</v>
      </c>
      <c r="F89" s="7" t="s">
        <v>1037</v>
      </c>
      <c r="G89" s="7" t="s">
        <v>35</v>
      </c>
      <c r="H89" s="178" t="s">
        <v>1006</v>
      </c>
      <c r="I89" s="8" t="s">
        <v>1006</v>
      </c>
      <c r="J89" s="8" t="s">
        <v>1006</v>
      </c>
      <c r="K89" s="165" t="s">
        <v>1073</v>
      </c>
      <c r="L89" s="154" t="s">
        <v>1006</v>
      </c>
      <c r="M89" s="154" t="s">
        <v>1006</v>
      </c>
      <c r="N89" s="154" t="s">
        <v>1006</v>
      </c>
      <c r="O89" s="154" t="s">
        <v>1006</v>
      </c>
      <c r="P89" s="154" t="s">
        <v>1006</v>
      </c>
      <c r="Q89" s="7" t="s">
        <v>1035</v>
      </c>
      <c r="R89" s="154" t="s">
        <v>1006</v>
      </c>
      <c r="S89" s="168" t="s">
        <v>1077</v>
      </c>
      <c r="T89" s="155">
        <f>+tabela!C$105</f>
        <v>0</v>
      </c>
      <c r="U89" s="154" t="s">
        <v>1006</v>
      </c>
      <c r="V89" s="154" t="s">
        <v>1006</v>
      </c>
      <c r="W89" s="155">
        <f>+tabela!D105</f>
        <v>0</v>
      </c>
      <c r="X89" s="155">
        <f>+tabela!F105</f>
        <v>0</v>
      </c>
    </row>
    <row r="90" spans="1:24" x14ac:dyDescent="0.2">
      <c r="A90" s="170">
        <f>+IF(T90&lt;&gt;0,MAX(A$2:A89)+1,0)</f>
        <v>0</v>
      </c>
      <c r="B90">
        <f>+B89</f>
        <v>0</v>
      </c>
      <c r="C90" t="str">
        <f>+C89</f>
        <v/>
      </c>
      <c r="D90">
        <f>+D89</f>
        <v>0</v>
      </c>
      <c r="E90" t="str">
        <f>+E89</f>
        <v>остало</v>
      </c>
      <c r="F90" s="7" t="s">
        <v>1037</v>
      </c>
      <c r="G90" s="7" t="s">
        <v>36</v>
      </c>
      <c r="H90" s="178" t="s">
        <v>1006</v>
      </c>
      <c r="I90" s="8" t="s">
        <v>1006</v>
      </c>
      <c r="J90" s="8" t="s">
        <v>1006</v>
      </c>
      <c r="K90" s="165" t="s">
        <v>1073</v>
      </c>
      <c r="L90" s="154" t="s">
        <v>1006</v>
      </c>
      <c r="M90" s="154" t="s">
        <v>1006</v>
      </c>
      <c r="N90" s="154" t="s">
        <v>1006</v>
      </c>
      <c r="O90" s="154" t="s">
        <v>1006</v>
      </c>
      <c r="P90" s="154" t="s">
        <v>1006</v>
      </c>
      <c r="Q90" s="7" t="s">
        <v>1035</v>
      </c>
      <c r="R90" s="154" t="s">
        <v>1006</v>
      </c>
      <c r="S90" s="168" t="s">
        <v>1077</v>
      </c>
      <c r="T90" s="155">
        <f>+tabela!C$106</f>
        <v>0</v>
      </c>
      <c r="U90" s="154" t="s">
        <v>1006</v>
      </c>
      <c r="V90" s="154" t="s">
        <v>1006</v>
      </c>
      <c r="W90" s="155">
        <f>+tabela!D106</f>
        <v>0</v>
      </c>
      <c r="X90">
        <f>+tabela!F106</f>
        <v>0</v>
      </c>
    </row>
    <row r="91" spans="1:24" x14ac:dyDescent="0.2">
      <c r="A91">
        <f>+IF(T91&lt;&gt;0,MAX(A$2:A90)+1,0)</f>
        <v>0</v>
      </c>
      <c r="B91">
        <f t="shared" ref="B91:B98" si="34">+B90</f>
        <v>0</v>
      </c>
      <c r="C91" t="str">
        <f t="shared" ref="C91:C98" si="35">+C90</f>
        <v/>
      </c>
      <c r="D91">
        <f t="shared" ref="D91:D98" si="36">+D90</f>
        <v>0</v>
      </c>
      <c r="E91" t="str">
        <f t="shared" ref="E91:E98" si="37">+E90</f>
        <v>остало</v>
      </c>
      <c r="F91" s="7" t="s">
        <v>1036</v>
      </c>
      <c r="G91" s="7" t="s">
        <v>1088</v>
      </c>
      <c r="H91" s="178" t="s">
        <v>1006</v>
      </c>
      <c r="I91" s="8" t="s">
        <v>1006</v>
      </c>
      <c r="J91" s="8" t="s">
        <v>1006</v>
      </c>
      <c r="K91" s="166" t="s">
        <v>1006</v>
      </c>
      <c r="L91" s="156">
        <f>+L32</f>
        <v>0</v>
      </c>
      <c r="M91" s="156">
        <f>+M32</f>
        <v>0</v>
      </c>
      <c r="N91" s="156" t="str">
        <f>+N32</f>
        <v/>
      </c>
      <c r="O91" s="156">
        <f>+O32</f>
        <v>0</v>
      </c>
      <c r="P91" s="156" t="str">
        <f>+P32</f>
        <v/>
      </c>
      <c r="Q91" s="163" t="s">
        <v>1035</v>
      </c>
      <c r="R91" s="155">
        <f>+tabela!D$111</f>
        <v>0</v>
      </c>
      <c r="S91" s="174" t="s">
        <v>65</v>
      </c>
      <c r="T91" s="155">
        <f>+tabela!E$111</f>
        <v>0</v>
      </c>
      <c r="U91" s="154" t="s">
        <v>1006</v>
      </c>
      <c r="V91" s="154" t="s">
        <v>1006</v>
      </c>
      <c r="W91" s="154" t="s">
        <v>1006</v>
      </c>
      <c r="X91" s="154" t="s">
        <v>1006</v>
      </c>
    </row>
    <row r="92" spans="1:24" x14ac:dyDescent="0.2">
      <c r="A92">
        <f>+IF(T92&lt;&gt;0,MAX(A$2:A91)+1,0)</f>
        <v>0</v>
      </c>
      <c r="B92">
        <f t="shared" si="34"/>
        <v>0</v>
      </c>
      <c r="C92" t="str">
        <f t="shared" si="35"/>
        <v/>
      </c>
      <c r="D92">
        <f t="shared" si="36"/>
        <v>0</v>
      </c>
      <c r="E92" t="str">
        <f t="shared" si="37"/>
        <v>остало</v>
      </c>
      <c r="F92" s="7" t="s">
        <v>1036</v>
      </c>
      <c r="G92" s="7" t="s">
        <v>1089</v>
      </c>
      <c r="H92" s="178" t="s">
        <v>1006</v>
      </c>
      <c r="I92" s="8" t="s">
        <v>1006</v>
      </c>
      <c r="J92" s="8" t="s">
        <v>1006</v>
      </c>
      <c r="K92" s="166" t="s">
        <v>1006</v>
      </c>
      <c r="L92" s="156">
        <f>+L91</f>
        <v>0</v>
      </c>
      <c r="M92" s="156">
        <f>+M91</f>
        <v>0</v>
      </c>
      <c r="N92" s="156" t="str">
        <f>+N91</f>
        <v/>
      </c>
      <c r="O92" s="156">
        <f>+O91</f>
        <v>0</v>
      </c>
      <c r="P92" s="156" t="str">
        <f>+P91</f>
        <v/>
      </c>
      <c r="Q92" s="163" t="s">
        <v>1035</v>
      </c>
      <c r="R92" s="155">
        <f>+tabela!D$112</f>
        <v>0</v>
      </c>
      <c r="S92" s="174" t="s">
        <v>65</v>
      </c>
      <c r="T92" s="155">
        <f>+tabela!E$112</f>
        <v>0</v>
      </c>
      <c r="U92" s="154" t="s">
        <v>1006</v>
      </c>
      <c r="V92" s="154" t="s">
        <v>1006</v>
      </c>
      <c r="W92" s="154" t="s">
        <v>1006</v>
      </c>
      <c r="X92" s="154" t="s">
        <v>1006</v>
      </c>
    </row>
    <row r="93" spans="1:24" x14ac:dyDescent="0.2">
      <c r="A93">
        <f>+IF(T93&lt;&gt;0,MAX(A$2:A92)+1,0)</f>
        <v>0</v>
      </c>
      <c r="B93">
        <f t="shared" si="34"/>
        <v>0</v>
      </c>
      <c r="C93" t="str">
        <f t="shared" si="35"/>
        <v/>
      </c>
      <c r="D93">
        <f t="shared" si="36"/>
        <v>0</v>
      </c>
      <c r="E93" t="str">
        <f t="shared" si="37"/>
        <v>остало</v>
      </c>
      <c r="F93" s="7" t="s">
        <v>1036</v>
      </c>
      <c r="G93" s="7" t="s">
        <v>1095</v>
      </c>
      <c r="H93" s="178" t="s">
        <v>1006</v>
      </c>
      <c r="I93" s="8" t="s">
        <v>1006</v>
      </c>
      <c r="J93" s="8" t="s">
        <v>1006</v>
      </c>
      <c r="K93" s="166" t="s">
        <v>1006</v>
      </c>
      <c r="L93" s="156">
        <f t="shared" ref="L93:L98" si="38">+L92</f>
        <v>0</v>
      </c>
      <c r="M93" s="156">
        <f t="shared" ref="M93:M98" si="39">+M92</f>
        <v>0</v>
      </c>
      <c r="N93" s="156" t="str">
        <f t="shared" ref="N93:N98" si="40">+N92</f>
        <v/>
      </c>
      <c r="O93" s="156">
        <f t="shared" ref="O93:O98" si="41">+O92</f>
        <v>0</v>
      </c>
      <c r="P93" s="156" t="str">
        <f t="shared" ref="P93:P98" si="42">+P92</f>
        <v/>
      </c>
      <c r="Q93" s="163" t="s">
        <v>1035</v>
      </c>
      <c r="R93" s="155">
        <f>+tabela!D$113</f>
        <v>0</v>
      </c>
      <c r="S93" s="174" t="s">
        <v>65</v>
      </c>
      <c r="T93" s="155">
        <f>+tabela!E$113</f>
        <v>0</v>
      </c>
      <c r="U93" s="154" t="s">
        <v>1006</v>
      </c>
      <c r="V93" s="154" t="s">
        <v>1006</v>
      </c>
      <c r="W93" s="154" t="s">
        <v>1006</v>
      </c>
      <c r="X93" s="154" t="s">
        <v>1006</v>
      </c>
    </row>
    <row r="94" spans="1:24" x14ac:dyDescent="0.2">
      <c r="A94">
        <f>+IF(T94&lt;&gt;0,MAX(A$2:A93)+1,0)</f>
        <v>0</v>
      </c>
      <c r="B94">
        <f t="shared" si="34"/>
        <v>0</v>
      </c>
      <c r="C94" t="str">
        <f t="shared" si="35"/>
        <v/>
      </c>
      <c r="D94">
        <f t="shared" si="36"/>
        <v>0</v>
      </c>
      <c r="E94" t="str">
        <f t="shared" si="37"/>
        <v>остало</v>
      </c>
      <c r="F94" s="7" t="s">
        <v>1036</v>
      </c>
      <c r="G94" s="7" t="s">
        <v>1094</v>
      </c>
      <c r="H94" s="178" t="s">
        <v>1006</v>
      </c>
      <c r="I94" s="8" t="s">
        <v>1006</v>
      </c>
      <c r="J94" s="8" t="s">
        <v>1006</v>
      </c>
      <c r="K94" s="166" t="s">
        <v>1006</v>
      </c>
      <c r="L94" s="156">
        <f t="shared" si="38"/>
        <v>0</v>
      </c>
      <c r="M94" s="156">
        <f t="shared" si="39"/>
        <v>0</v>
      </c>
      <c r="N94" s="156" t="str">
        <f t="shared" si="40"/>
        <v/>
      </c>
      <c r="O94" s="156">
        <f t="shared" si="41"/>
        <v>0</v>
      </c>
      <c r="P94" s="156" t="str">
        <f t="shared" si="42"/>
        <v/>
      </c>
      <c r="Q94" s="163" t="s">
        <v>1035</v>
      </c>
      <c r="R94" s="155">
        <f>+tabela!D$115</f>
        <v>0</v>
      </c>
      <c r="S94" s="174" t="s">
        <v>65</v>
      </c>
      <c r="T94" s="155">
        <f>+tabela!E$115</f>
        <v>0</v>
      </c>
      <c r="U94" s="154" t="s">
        <v>1006</v>
      </c>
      <c r="V94" s="154" t="s">
        <v>1006</v>
      </c>
      <c r="W94" s="154" t="s">
        <v>1006</v>
      </c>
      <c r="X94" s="154" t="s">
        <v>1006</v>
      </c>
    </row>
    <row r="95" spans="1:24" x14ac:dyDescent="0.2">
      <c r="A95">
        <f>+IF(T95&lt;&gt;0,MAX(A$2:A94)+1,0)</f>
        <v>0</v>
      </c>
      <c r="B95">
        <f t="shared" si="34"/>
        <v>0</v>
      </c>
      <c r="C95" t="str">
        <f t="shared" si="35"/>
        <v/>
      </c>
      <c r="D95">
        <f t="shared" si="36"/>
        <v>0</v>
      </c>
      <c r="E95" t="str">
        <f t="shared" si="37"/>
        <v>остало</v>
      </c>
      <c r="F95" s="7" t="s">
        <v>1036</v>
      </c>
      <c r="G95" s="7" t="s">
        <v>1090</v>
      </c>
      <c r="H95" s="178" t="s">
        <v>1006</v>
      </c>
      <c r="I95" s="8" t="s">
        <v>1006</v>
      </c>
      <c r="J95" s="8" t="s">
        <v>1006</v>
      </c>
      <c r="K95" s="166" t="s">
        <v>1006</v>
      </c>
      <c r="L95" s="156">
        <f t="shared" si="38"/>
        <v>0</v>
      </c>
      <c r="M95" s="156">
        <f t="shared" si="39"/>
        <v>0</v>
      </c>
      <c r="N95" s="156" t="str">
        <f t="shared" si="40"/>
        <v/>
      </c>
      <c r="O95" s="156">
        <f t="shared" si="41"/>
        <v>0</v>
      </c>
      <c r="P95" s="156" t="str">
        <f t="shared" si="42"/>
        <v/>
      </c>
      <c r="Q95" s="163" t="s">
        <v>1035</v>
      </c>
      <c r="R95" s="155">
        <f>+tabela!D$116</f>
        <v>0</v>
      </c>
      <c r="S95" s="174" t="s">
        <v>65</v>
      </c>
      <c r="T95" s="155">
        <f>+tabela!E$116</f>
        <v>0</v>
      </c>
      <c r="U95" s="154" t="s">
        <v>1006</v>
      </c>
      <c r="V95" s="154" t="s">
        <v>1006</v>
      </c>
      <c r="W95" s="154" t="s">
        <v>1006</v>
      </c>
      <c r="X95" s="154" t="s">
        <v>1006</v>
      </c>
    </row>
    <row r="96" spans="1:24" x14ac:dyDescent="0.2">
      <c r="A96">
        <f>+IF(T96&lt;&gt;0,MAX(A$2:A95)+1,0)</f>
        <v>0</v>
      </c>
      <c r="B96">
        <f t="shared" si="34"/>
        <v>0</v>
      </c>
      <c r="C96" t="str">
        <f t="shared" si="35"/>
        <v/>
      </c>
      <c r="D96">
        <f t="shared" si="36"/>
        <v>0</v>
      </c>
      <c r="E96" t="str">
        <f t="shared" si="37"/>
        <v>остало</v>
      </c>
      <c r="F96" s="7" t="s">
        <v>1036</v>
      </c>
      <c r="G96" s="7" t="s">
        <v>1091</v>
      </c>
      <c r="H96" s="178" t="s">
        <v>1006</v>
      </c>
      <c r="I96" s="8" t="s">
        <v>1006</v>
      </c>
      <c r="J96" s="8" t="s">
        <v>1006</v>
      </c>
      <c r="K96" s="166" t="s">
        <v>1006</v>
      </c>
      <c r="L96" s="156">
        <f t="shared" si="38"/>
        <v>0</v>
      </c>
      <c r="M96" s="156">
        <f t="shared" si="39"/>
        <v>0</v>
      </c>
      <c r="N96" s="156" t="str">
        <f t="shared" si="40"/>
        <v/>
      </c>
      <c r="O96" s="156">
        <f t="shared" si="41"/>
        <v>0</v>
      </c>
      <c r="P96" s="156" t="str">
        <f t="shared" si="42"/>
        <v/>
      </c>
      <c r="Q96" s="163" t="s">
        <v>1035</v>
      </c>
      <c r="R96" s="155">
        <f>+tabela!D$117</f>
        <v>0</v>
      </c>
      <c r="S96" s="174" t="s">
        <v>65</v>
      </c>
      <c r="T96" s="155">
        <f>+tabela!E$117</f>
        <v>0</v>
      </c>
      <c r="U96" s="154" t="s">
        <v>1006</v>
      </c>
      <c r="V96" s="154" t="s">
        <v>1006</v>
      </c>
      <c r="W96" s="154" t="s">
        <v>1006</v>
      </c>
      <c r="X96" s="154" t="s">
        <v>1006</v>
      </c>
    </row>
    <row r="97" spans="1:24" x14ac:dyDescent="0.2">
      <c r="A97">
        <f>+IF(T97&lt;&gt;0,MAX(A$2:A96)+1,0)</f>
        <v>0</v>
      </c>
      <c r="B97">
        <f t="shared" si="34"/>
        <v>0</v>
      </c>
      <c r="C97" t="str">
        <f t="shared" si="35"/>
        <v/>
      </c>
      <c r="D97">
        <f t="shared" si="36"/>
        <v>0</v>
      </c>
      <c r="E97" t="str">
        <f t="shared" si="37"/>
        <v>остало</v>
      </c>
      <c r="F97" s="7" t="s">
        <v>1036</v>
      </c>
      <c r="G97" s="163" t="s">
        <v>1092</v>
      </c>
      <c r="H97" s="178" t="s">
        <v>1006</v>
      </c>
      <c r="I97" s="8" t="s">
        <v>1006</v>
      </c>
      <c r="J97" s="8" t="s">
        <v>1006</v>
      </c>
      <c r="K97" s="166" t="s">
        <v>1006</v>
      </c>
      <c r="L97" s="156">
        <f t="shared" si="38"/>
        <v>0</v>
      </c>
      <c r="M97" s="156">
        <f t="shared" si="39"/>
        <v>0</v>
      </c>
      <c r="N97" s="156" t="str">
        <f t="shared" si="40"/>
        <v/>
      </c>
      <c r="O97" s="156">
        <f t="shared" si="41"/>
        <v>0</v>
      </c>
      <c r="P97" s="156" t="str">
        <f t="shared" si="42"/>
        <v/>
      </c>
      <c r="Q97" s="163" t="s">
        <v>1035</v>
      </c>
      <c r="R97" s="155">
        <f>+tabela!D$118</f>
        <v>0</v>
      </c>
      <c r="S97" s="174" t="s">
        <v>65</v>
      </c>
      <c r="T97" s="155">
        <f>+tabela!E$118</f>
        <v>0</v>
      </c>
      <c r="U97" s="154" t="s">
        <v>1006</v>
      </c>
      <c r="V97" s="154" t="s">
        <v>1006</v>
      </c>
      <c r="W97" s="154" t="s">
        <v>1006</v>
      </c>
      <c r="X97" s="154" t="s">
        <v>1006</v>
      </c>
    </row>
    <row r="98" spans="1:24" x14ac:dyDescent="0.2">
      <c r="A98">
        <f>+IF(T98&lt;&gt;0,MAX(A$2:A97)+1,0)</f>
        <v>0</v>
      </c>
      <c r="B98">
        <f t="shared" si="34"/>
        <v>0</v>
      </c>
      <c r="C98" t="str">
        <f t="shared" si="35"/>
        <v/>
      </c>
      <c r="D98">
        <f t="shared" si="36"/>
        <v>0</v>
      </c>
      <c r="E98" t="str">
        <f t="shared" si="37"/>
        <v>остало</v>
      </c>
      <c r="F98" s="7" t="s">
        <v>1036</v>
      </c>
      <c r="G98" s="163" t="s">
        <v>1093</v>
      </c>
      <c r="H98" s="178" t="s">
        <v>1006</v>
      </c>
      <c r="I98" s="8" t="s">
        <v>1006</v>
      </c>
      <c r="J98" s="8" t="s">
        <v>1006</v>
      </c>
      <c r="K98" s="166" t="s">
        <v>1006</v>
      </c>
      <c r="L98" s="156">
        <f t="shared" si="38"/>
        <v>0</v>
      </c>
      <c r="M98" s="156">
        <f t="shared" si="39"/>
        <v>0</v>
      </c>
      <c r="N98" s="156" t="str">
        <f t="shared" si="40"/>
        <v/>
      </c>
      <c r="O98" s="156">
        <f t="shared" si="41"/>
        <v>0</v>
      </c>
      <c r="P98" s="156" t="str">
        <f t="shared" si="42"/>
        <v/>
      </c>
      <c r="Q98" s="163" t="s">
        <v>1035</v>
      </c>
      <c r="R98" s="155">
        <f>+tabela!D$119</f>
        <v>0</v>
      </c>
      <c r="S98" s="174" t="s">
        <v>65</v>
      </c>
      <c r="T98" s="155">
        <f>+tabela!E$119</f>
        <v>0</v>
      </c>
      <c r="U98" s="154" t="s">
        <v>1006</v>
      </c>
      <c r="V98" s="154" t="s">
        <v>1006</v>
      </c>
      <c r="W98" s="154" t="s">
        <v>1006</v>
      </c>
      <c r="X98" s="154" t="s">
        <v>1006</v>
      </c>
    </row>
    <row r="99" spans="1:24" x14ac:dyDescent="0.2">
      <c r="A99">
        <f>+IF(T99&lt;&gt;0,MAX(A$2:A98)+1,0)</f>
        <v>0</v>
      </c>
      <c r="B99">
        <f t="shared" ref="B99:B110" si="43">+B98</f>
        <v>0</v>
      </c>
      <c r="C99" t="str">
        <f t="shared" ref="C99:C110" si="44">+C98</f>
        <v/>
      </c>
      <c r="D99">
        <f t="shared" ref="D99:D110" si="45">+D98</f>
        <v>0</v>
      </c>
      <c r="E99" t="str">
        <f t="shared" ref="E99:E110" si="46">+E98</f>
        <v>остало</v>
      </c>
      <c r="F99" s="7" t="s">
        <v>1036</v>
      </c>
      <c r="G99" s="140" t="str">
        <f>CONCATENATE("5.5."," ",+tabela!B$121)</f>
        <v xml:space="preserve">5.5. </v>
      </c>
      <c r="H99" s="178" t="s">
        <v>1006</v>
      </c>
      <c r="I99" s="8" t="s">
        <v>1006</v>
      </c>
      <c r="J99" s="8" t="s">
        <v>1006</v>
      </c>
      <c r="K99" s="166" t="s">
        <v>1006</v>
      </c>
      <c r="L99" s="156">
        <f>+L98</f>
        <v>0</v>
      </c>
      <c r="M99" s="156">
        <f>+M98</f>
        <v>0</v>
      </c>
      <c r="N99" s="156" t="str">
        <f>+N98</f>
        <v/>
      </c>
      <c r="O99" s="156">
        <f>+O98</f>
        <v>0</v>
      </c>
      <c r="P99" s="156" t="str">
        <f>+P98</f>
        <v/>
      </c>
      <c r="Q99" s="163" t="s">
        <v>1035</v>
      </c>
      <c r="R99" s="155">
        <f>+tabela!D$121</f>
        <v>0</v>
      </c>
      <c r="S99" s="174" t="s">
        <v>65</v>
      </c>
      <c r="T99" s="155">
        <f>+tabela!E$121</f>
        <v>0</v>
      </c>
      <c r="U99" s="154" t="s">
        <v>1006</v>
      </c>
      <c r="V99" s="154" t="s">
        <v>1006</v>
      </c>
      <c r="W99" s="154" t="s">
        <v>1006</v>
      </c>
      <c r="X99" s="154" t="s">
        <v>1006</v>
      </c>
    </row>
    <row r="100" spans="1:24" x14ac:dyDescent="0.2">
      <c r="A100">
        <f>+IF(T100&lt;&gt;0,MAX(A$2:A99)+1,0)</f>
        <v>0</v>
      </c>
      <c r="B100">
        <f t="shared" si="43"/>
        <v>0</v>
      </c>
      <c r="C100" t="str">
        <f t="shared" si="44"/>
        <v/>
      </c>
      <c r="D100">
        <f t="shared" si="45"/>
        <v>0</v>
      </c>
      <c r="E100" t="str">
        <f t="shared" si="46"/>
        <v>остало</v>
      </c>
      <c r="F100" s="7" t="s">
        <v>1036</v>
      </c>
      <c r="G100" s="7" t="s">
        <v>1088</v>
      </c>
      <c r="H100" s="178" t="s">
        <v>1006</v>
      </c>
      <c r="I100" s="8" t="s">
        <v>1006</v>
      </c>
      <c r="J100" s="8" t="s">
        <v>1006</v>
      </c>
      <c r="K100" s="166" t="s">
        <v>1006</v>
      </c>
      <c r="L100" s="156">
        <f t="shared" ref="L100:L108" si="47">+L99</f>
        <v>0</v>
      </c>
      <c r="M100" s="156">
        <f t="shared" ref="M100:M108" si="48">+M99</f>
        <v>0</v>
      </c>
      <c r="N100" s="156" t="str">
        <f t="shared" ref="N100:N108" si="49">+N99</f>
        <v/>
      </c>
      <c r="O100" s="156">
        <f t="shared" ref="O100:O108" si="50">+O99</f>
        <v>0</v>
      </c>
      <c r="P100" s="156" t="str">
        <f t="shared" ref="P100:P108" si="51">+P99</f>
        <v/>
      </c>
      <c r="Q100" s="163" t="s">
        <v>1035</v>
      </c>
      <c r="R100" s="155">
        <f>+tabela!D$111</f>
        <v>0</v>
      </c>
      <c r="S100" s="176">
        <v>2015</v>
      </c>
      <c r="T100" s="155">
        <f>+tabela!F$111</f>
        <v>0</v>
      </c>
      <c r="U100" s="154" t="s">
        <v>1006</v>
      </c>
      <c r="V100" s="154" t="s">
        <v>1006</v>
      </c>
      <c r="W100" s="154" t="s">
        <v>1006</v>
      </c>
      <c r="X100" s="154" t="s">
        <v>1006</v>
      </c>
    </row>
    <row r="101" spans="1:24" x14ac:dyDescent="0.2">
      <c r="A101">
        <f>+IF(T101&lt;&gt;0,MAX(A$2:A100)+1,0)</f>
        <v>0</v>
      </c>
      <c r="B101">
        <f t="shared" si="43"/>
        <v>0</v>
      </c>
      <c r="C101" t="str">
        <f t="shared" si="44"/>
        <v/>
      </c>
      <c r="D101">
        <f t="shared" si="45"/>
        <v>0</v>
      </c>
      <c r="E101" t="str">
        <f t="shared" si="46"/>
        <v>остало</v>
      </c>
      <c r="F101" s="7" t="s">
        <v>1036</v>
      </c>
      <c r="G101" s="7" t="s">
        <v>1089</v>
      </c>
      <c r="H101" s="178" t="s">
        <v>1006</v>
      </c>
      <c r="I101" s="8" t="s">
        <v>1006</v>
      </c>
      <c r="J101" s="8" t="s">
        <v>1006</v>
      </c>
      <c r="K101" s="166" t="s">
        <v>1006</v>
      </c>
      <c r="L101" s="156">
        <f t="shared" si="47"/>
        <v>0</v>
      </c>
      <c r="M101" s="156">
        <f t="shared" si="48"/>
        <v>0</v>
      </c>
      <c r="N101" s="156" t="str">
        <f t="shared" si="49"/>
        <v/>
      </c>
      <c r="O101" s="156">
        <f t="shared" si="50"/>
        <v>0</v>
      </c>
      <c r="P101" s="156" t="str">
        <f t="shared" si="51"/>
        <v/>
      </c>
      <c r="Q101" s="163" t="s">
        <v>1035</v>
      </c>
      <c r="R101" s="155">
        <f>+tabela!D$112</f>
        <v>0</v>
      </c>
      <c r="S101" s="176">
        <v>2015</v>
      </c>
      <c r="T101" s="155">
        <f>+tabela!F$112</f>
        <v>0</v>
      </c>
      <c r="U101" s="154" t="s">
        <v>1006</v>
      </c>
      <c r="V101" s="154" t="s">
        <v>1006</v>
      </c>
      <c r="W101" s="154" t="s">
        <v>1006</v>
      </c>
      <c r="X101" s="154" t="s">
        <v>1006</v>
      </c>
    </row>
    <row r="102" spans="1:24" x14ac:dyDescent="0.2">
      <c r="A102">
        <f>+IF(T102&lt;&gt;0,MAX(A$2:A101)+1,0)</f>
        <v>0</v>
      </c>
      <c r="B102">
        <f t="shared" si="43"/>
        <v>0</v>
      </c>
      <c r="C102" t="str">
        <f t="shared" si="44"/>
        <v/>
      </c>
      <c r="D102">
        <f t="shared" si="45"/>
        <v>0</v>
      </c>
      <c r="E102" t="str">
        <f t="shared" si="46"/>
        <v>остало</v>
      </c>
      <c r="F102" s="7" t="s">
        <v>1036</v>
      </c>
      <c r="G102" s="7" t="s">
        <v>1095</v>
      </c>
      <c r="H102" s="178" t="s">
        <v>1006</v>
      </c>
      <c r="I102" s="8" t="s">
        <v>1006</v>
      </c>
      <c r="J102" s="8" t="s">
        <v>1006</v>
      </c>
      <c r="K102" s="166" t="s">
        <v>1006</v>
      </c>
      <c r="L102" s="156">
        <f t="shared" si="47"/>
        <v>0</v>
      </c>
      <c r="M102" s="156">
        <f t="shared" si="48"/>
        <v>0</v>
      </c>
      <c r="N102" s="156" t="str">
        <f t="shared" si="49"/>
        <v/>
      </c>
      <c r="O102" s="156">
        <f t="shared" si="50"/>
        <v>0</v>
      </c>
      <c r="P102" s="156" t="str">
        <f t="shared" si="51"/>
        <v/>
      </c>
      <c r="Q102" s="163" t="s">
        <v>1035</v>
      </c>
      <c r="R102" s="155">
        <f>+tabela!D$113</f>
        <v>0</v>
      </c>
      <c r="S102" s="176">
        <v>2015</v>
      </c>
      <c r="T102" s="155">
        <f>+tabela!F$113</f>
        <v>0</v>
      </c>
      <c r="U102" s="154" t="s">
        <v>1006</v>
      </c>
      <c r="V102" s="154" t="s">
        <v>1006</v>
      </c>
      <c r="W102" s="154" t="s">
        <v>1006</v>
      </c>
      <c r="X102" s="154" t="s">
        <v>1006</v>
      </c>
    </row>
    <row r="103" spans="1:24" x14ac:dyDescent="0.2">
      <c r="A103">
        <f>+IF(T103&lt;&gt;0,MAX(A$2:A102)+1,0)</f>
        <v>0</v>
      </c>
      <c r="B103">
        <f t="shared" si="43"/>
        <v>0</v>
      </c>
      <c r="C103" t="str">
        <f t="shared" si="44"/>
        <v/>
      </c>
      <c r="D103">
        <f t="shared" si="45"/>
        <v>0</v>
      </c>
      <c r="E103" t="str">
        <f t="shared" si="46"/>
        <v>остало</v>
      </c>
      <c r="F103" s="7" t="s">
        <v>1036</v>
      </c>
      <c r="G103" s="7" t="s">
        <v>1094</v>
      </c>
      <c r="H103" s="178" t="s">
        <v>1006</v>
      </c>
      <c r="I103" s="8" t="s">
        <v>1006</v>
      </c>
      <c r="J103" s="8" t="s">
        <v>1006</v>
      </c>
      <c r="K103" s="166" t="s">
        <v>1006</v>
      </c>
      <c r="L103" s="156">
        <f t="shared" si="47"/>
        <v>0</v>
      </c>
      <c r="M103" s="156">
        <f t="shared" si="48"/>
        <v>0</v>
      </c>
      <c r="N103" s="156" t="str">
        <f t="shared" si="49"/>
        <v/>
      </c>
      <c r="O103" s="156">
        <f t="shared" si="50"/>
        <v>0</v>
      </c>
      <c r="P103" s="156" t="str">
        <f t="shared" si="51"/>
        <v/>
      </c>
      <c r="Q103" s="163" t="s">
        <v>1035</v>
      </c>
      <c r="R103" s="155">
        <f>+tabela!D$115</f>
        <v>0</v>
      </c>
      <c r="S103" s="176">
        <v>2015</v>
      </c>
      <c r="T103" s="155">
        <f>+tabela!F$115</f>
        <v>0</v>
      </c>
      <c r="U103" s="154" t="s">
        <v>1006</v>
      </c>
      <c r="V103" s="154" t="s">
        <v>1006</v>
      </c>
      <c r="W103" s="154" t="s">
        <v>1006</v>
      </c>
      <c r="X103" s="154" t="s">
        <v>1006</v>
      </c>
    </row>
    <row r="104" spans="1:24" x14ac:dyDescent="0.2">
      <c r="A104">
        <f>+IF(T104&lt;&gt;0,MAX(A$2:A103)+1,0)</f>
        <v>0</v>
      </c>
      <c r="B104">
        <f t="shared" si="43"/>
        <v>0</v>
      </c>
      <c r="C104" t="str">
        <f t="shared" si="44"/>
        <v/>
      </c>
      <c r="D104">
        <f t="shared" si="45"/>
        <v>0</v>
      </c>
      <c r="E104" t="str">
        <f t="shared" si="46"/>
        <v>остало</v>
      </c>
      <c r="F104" s="7" t="s">
        <v>1036</v>
      </c>
      <c r="G104" s="7" t="s">
        <v>1090</v>
      </c>
      <c r="H104" s="178" t="s">
        <v>1006</v>
      </c>
      <c r="I104" s="8" t="s">
        <v>1006</v>
      </c>
      <c r="J104" s="8" t="s">
        <v>1006</v>
      </c>
      <c r="K104" s="166" t="s">
        <v>1006</v>
      </c>
      <c r="L104" s="156">
        <f t="shared" si="47"/>
        <v>0</v>
      </c>
      <c r="M104" s="156">
        <f t="shared" si="48"/>
        <v>0</v>
      </c>
      <c r="N104" s="156" t="str">
        <f t="shared" si="49"/>
        <v/>
      </c>
      <c r="O104" s="156">
        <f t="shared" si="50"/>
        <v>0</v>
      </c>
      <c r="P104" s="156" t="str">
        <f t="shared" si="51"/>
        <v/>
      </c>
      <c r="Q104" s="163" t="s">
        <v>1035</v>
      </c>
      <c r="R104" s="155">
        <f>+tabela!D$116</f>
        <v>0</v>
      </c>
      <c r="S104" s="176">
        <v>2015</v>
      </c>
      <c r="T104" s="155">
        <f>+tabela!F$116</f>
        <v>0</v>
      </c>
      <c r="U104" s="154" t="s">
        <v>1006</v>
      </c>
      <c r="V104" s="154" t="s">
        <v>1006</v>
      </c>
      <c r="W104" s="154" t="s">
        <v>1006</v>
      </c>
      <c r="X104" s="154" t="s">
        <v>1006</v>
      </c>
    </row>
    <row r="105" spans="1:24" x14ac:dyDescent="0.2">
      <c r="A105">
        <f>+IF(T105&lt;&gt;0,MAX(A$2:A104)+1,0)</f>
        <v>0</v>
      </c>
      <c r="B105">
        <f t="shared" si="43"/>
        <v>0</v>
      </c>
      <c r="C105" t="str">
        <f t="shared" si="44"/>
        <v/>
      </c>
      <c r="D105">
        <f t="shared" si="45"/>
        <v>0</v>
      </c>
      <c r="E105" t="str">
        <f t="shared" si="46"/>
        <v>остало</v>
      </c>
      <c r="F105" s="7" t="s">
        <v>1036</v>
      </c>
      <c r="G105" s="7" t="s">
        <v>1091</v>
      </c>
      <c r="H105" s="178" t="s">
        <v>1006</v>
      </c>
      <c r="I105" s="8" t="s">
        <v>1006</v>
      </c>
      <c r="J105" s="8" t="s">
        <v>1006</v>
      </c>
      <c r="K105" s="166" t="s">
        <v>1006</v>
      </c>
      <c r="L105" s="156">
        <f t="shared" si="47"/>
        <v>0</v>
      </c>
      <c r="M105" s="156">
        <f t="shared" si="48"/>
        <v>0</v>
      </c>
      <c r="N105" s="156" t="str">
        <f t="shared" si="49"/>
        <v/>
      </c>
      <c r="O105" s="156">
        <f t="shared" si="50"/>
        <v>0</v>
      </c>
      <c r="P105" s="156" t="str">
        <f t="shared" si="51"/>
        <v/>
      </c>
      <c r="Q105" s="163" t="s">
        <v>1035</v>
      </c>
      <c r="R105" s="155">
        <f>+tabela!D$117</f>
        <v>0</v>
      </c>
      <c r="S105" s="176">
        <v>2015</v>
      </c>
      <c r="T105" s="155">
        <f>+tabela!F$117</f>
        <v>0</v>
      </c>
      <c r="U105" s="154" t="s">
        <v>1006</v>
      </c>
      <c r="V105" s="154" t="s">
        <v>1006</v>
      </c>
      <c r="W105" s="154" t="s">
        <v>1006</v>
      </c>
      <c r="X105" s="154" t="s">
        <v>1006</v>
      </c>
    </row>
    <row r="106" spans="1:24" x14ac:dyDescent="0.2">
      <c r="A106">
        <f>+IF(T106&lt;&gt;0,MAX(A$2:A105)+1,0)</f>
        <v>0</v>
      </c>
      <c r="B106">
        <f t="shared" si="43"/>
        <v>0</v>
      </c>
      <c r="C106" t="str">
        <f t="shared" si="44"/>
        <v/>
      </c>
      <c r="D106">
        <f t="shared" si="45"/>
        <v>0</v>
      </c>
      <c r="E106" t="str">
        <f t="shared" si="46"/>
        <v>остало</v>
      </c>
      <c r="F106" s="7" t="s">
        <v>1036</v>
      </c>
      <c r="G106" s="163" t="s">
        <v>1092</v>
      </c>
      <c r="H106" s="178" t="s">
        <v>1006</v>
      </c>
      <c r="I106" s="8" t="s">
        <v>1006</v>
      </c>
      <c r="J106" s="8" t="s">
        <v>1006</v>
      </c>
      <c r="K106" s="166" t="s">
        <v>1006</v>
      </c>
      <c r="L106" s="156">
        <f t="shared" si="47"/>
        <v>0</v>
      </c>
      <c r="M106" s="156">
        <f t="shared" si="48"/>
        <v>0</v>
      </c>
      <c r="N106" s="156" t="str">
        <f t="shared" si="49"/>
        <v/>
      </c>
      <c r="O106" s="156">
        <f t="shared" si="50"/>
        <v>0</v>
      </c>
      <c r="P106" s="156" t="str">
        <f t="shared" si="51"/>
        <v/>
      </c>
      <c r="Q106" s="163" t="s">
        <v>1035</v>
      </c>
      <c r="R106" s="155">
        <f>+tabela!D$118</f>
        <v>0</v>
      </c>
      <c r="S106" s="176">
        <v>2015</v>
      </c>
      <c r="T106" s="155">
        <f>+tabela!F$118</f>
        <v>0</v>
      </c>
      <c r="U106" s="154" t="s">
        <v>1006</v>
      </c>
      <c r="V106" s="154" t="s">
        <v>1006</v>
      </c>
      <c r="W106" s="154" t="s">
        <v>1006</v>
      </c>
      <c r="X106" s="154" t="s">
        <v>1006</v>
      </c>
    </row>
    <row r="107" spans="1:24" x14ac:dyDescent="0.2">
      <c r="A107">
        <f>+IF(T107&lt;&gt;0,MAX(A$2:A106)+1,0)</f>
        <v>0</v>
      </c>
      <c r="B107">
        <f t="shared" si="43"/>
        <v>0</v>
      </c>
      <c r="C107" t="str">
        <f t="shared" si="44"/>
        <v/>
      </c>
      <c r="D107">
        <f t="shared" si="45"/>
        <v>0</v>
      </c>
      <c r="E107" t="str">
        <f t="shared" si="46"/>
        <v>остало</v>
      </c>
      <c r="F107" s="7" t="s">
        <v>1036</v>
      </c>
      <c r="G107" s="163" t="s">
        <v>1093</v>
      </c>
      <c r="H107" s="178" t="s">
        <v>1006</v>
      </c>
      <c r="I107" s="8" t="s">
        <v>1006</v>
      </c>
      <c r="J107" s="8" t="s">
        <v>1006</v>
      </c>
      <c r="K107" s="166" t="s">
        <v>1006</v>
      </c>
      <c r="L107" s="156">
        <f t="shared" si="47"/>
        <v>0</v>
      </c>
      <c r="M107" s="156">
        <f t="shared" si="48"/>
        <v>0</v>
      </c>
      <c r="N107" s="156" t="str">
        <f t="shared" si="49"/>
        <v/>
      </c>
      <c r="O107" s="156">
        <f t="shared" si="50"/>
        <v>0</v>
      </c>
      <c r="P107" s="156" t="str">
        <f t="shared" si="51"/>
        <v/>
      </c>
      <c r="Q107" s="163" t="s">
        <v>1035</v>
      </c>
      <c r="R107" s="155">
        <f>+tabela!D$119</f>
        <v>0</v>
      </c>
      <c r="S107" s="176">
        <v>2015</v>
      </c>
      <c r="T107" s="155">
        <f>+tabela!F$119</f>
        <v>0</v>
      </c>
      <c r="U107" s="154" t="s">
        <v>1006</v>
      </c>
      <c r="V107" s="154" t="s">
        <v>1006</v>
      </c>
      <c r="W107" s="154" t="s">
        <v>1006</v>
      </c>
      <c r="X107" s="154" t="s">
        <v>1006</v>
      </c>
    </row>
    <row r="108" spans="1:24" x14ac:dyDescent="0.2">
      <c r="A108">
        <f>+IF(T108&lt;&gt;0,MAX(A$2:A107)+1,0)</f>
        <v>0</v>
      </c>
      <c r="B108">
        <f>+B107</f>
        <v>0</v>
      </c>
      <c r="C108" t="str">
        <f>+C107</f>
        <v/>
      </c>
      <c r="D108">
        <f>+D107</f>
        <v>0</v>
      </c>
      <c r="E108" t="str">
        <f>+E107</f>
        <v>остало</v>
      </c>
      <c r="F108" s="7" t="s">
        <v>1036</v>
      </c>
      <c r="G108" s="140" t="str">
        <f>CONCATENATE("5.5."," ",+tabela!B$121)</f>
        <v xml:space="preserve">5.5. </v>
      </c>
      <c r="H108" s="178" t="s">
        <v>1006</v>
      </c>
      <c r="I108" s="8" t="s">
        <v>1006</v>
      </c>
      <c r="J108" s="8" t="s">
        <v>1006</v>
      </c>
      <c r="K108" s="166" t="s">
        <v>1006</v>
      </c>
      <c r="L108" s="156">
        <f t="shared" si="47"/>
        <v>0</v>
      </c>
      <c r="M108" s="156">
        <f t="shared" si="48"/>
        <v>0</v>
      </c>
      <c r="N108" s="156" t="str">
        <f t="shared" si="49"/>
        <v/>
      </c>
      <c r="O108" s="156">
        <f t="shared" si="50"/>
        <v>0</v>
      </c>
      <c r="P108" s="156" t="str">
        <f t="shared" si="51"/>
        <v/>
      </c>
      <c r="Q108" s="163" t="s">
        <v>1035</v>
      </c>
      <c r="R108" s="155">
        <f>+tabela!D$121</f>
        <v>0</v>
      </c>
      <c r="S108" s="176">
        <v>2015</v>
      </c>
      <c r="T108" s="155">
        <f>+tabela!F$121</f>
        <v>0</v>
      </c>
      <c r="U108" s="154" t="s">
        <v>1006</v>
      </c>
      <c r="V108" s="154" t="s">
        <v>1006</v>
      </c>
      <c r="W108" s="154" t="s">
        <v>1006</v>
      </c>
      <c r="X108" s="154" t="s">
        <v>1006</v>
      </c>
    </row>
    <row r="109" spans="1:24" x14ac:dyDescent="0.2">
      <c r="A109">
        <f>+IF(T109&lt;&gt;0,MAX(A$2:A108)+1,0)</f>
        <v>0</v>
      </c>
      <c r="B109">
        <f>+B99</f>
        <v>0</v>
      </c>
      <c r="C109" t="str">
        <f>+C99</f>
        <v/>
      </c>
      <c r="D109">
        <f>+D99</f>
        <v>0</v>
      </c>
      <c r="E109" t="str">
        <f>+E99</f>
        <v>остало</v>
      </c>
      <c r="F109" s="7" t="s">
        <v>1016</v>
      </c>
      <c r="G109" s="163" t="s">
        <v>1017</v>
      </c>
      <c r="H109" s="178" t="s">
        <v>1006</v>
      </c>
      <c r="I109" s="8" t="s">
        <v>1006</v>
      </c>
      <c r="J109" s="8" t="s">
        <v>1006</v>
      </c>
      <c r="K109" s="166" t="s">
        <v>1006</v>
      </c>
      <c r="L109" s="156">
        <f>+L99</f>
        <v>0</v>
      </c>
      <c r="M109" s="156">
        <f>+M99</f>
        <v>0</v>
      </c>
      <c r="N109" s="156" t="str">
        <f>+N99</f>
        <v/>
      </c>
      <c r="O109" s="156">
        <f>+O99</f>
        <v>0</v>
      </c>
      <c r="P109" s="156" t="str">
        <f>+P99</f>
        <v/>
      </c>
      <c r="Q109" s="163" t="s">
        <v>1035</v>
      </c>
      <c r="R109" s="155">
        <f>+tabela!C$127</f>
        <v>0</v>
      </c>
      <c r="S109" s="175">
        <v>2015</v>
      </c>
      <c r="T109" s="155">
        <f>+tabela!D$127</f>
        <v>0</v>
      </c>
      <c r="U109" t="str">
        <f>IF(T109&lt;&gt;0,+tabela!G$127,U$1)</f>
        <v>-</v>
      </c>
      <c r="V109" s="154" t="s">
        <v>1006</v>
      </c>
      <c r="W109" s="154" t="s">
        <v>1006</v>
      </c>
      <c r="X109" s="154" t="s">
        <v>1006</v>
      </c>
    </row>
    <row r="110" spans="1:24" x14ac:dyDescent="0.2">
      <c r="A110">
        <f>+IF(T110&lt;&gt;0,MAX(A$2:A109)+1,0)</f>
        <v>0</v>
      </c>
      <c r="B110">
        <f t="shared" si="43"/>
        <v>0</v>
      </c>
      <c r="C110" t="str">
        <f t="shared" si="44"/>
        <v/>
      </c>
      <c r="D110">
        <f t="shared" si="45"/>
        <v>0</v>
      </c>
      <c r="E110" t="str">
        <f t="shared" si="46"/>
        <v>остало</v>
      </c>
      <c r="F110" s="7" t="s">
        <v>1016</v>
      </c>
      <c r="G110" s="163" t="s">
        <v>1017</v>
      </c>
      <c r="H110" s="178" t="s">
        <v>1006</v>
      </c>
      <c r="I110" s="8" t="s">
        <v>1006</v>
      </c>
      <c r="J110" s="8" t="s">
        <v>1006</v>
      </c>
      <c r="K110" s="166" t="s">
        <v>1006</v>
      </c>
      <c r="L110" s="156">
        <f t="shared" ref="L110:P112" si="52">+L109</f>
        <v>0</v>
      </c>
      <c r="M110" s="156">
        <f t="shared" si="52"/>
        <v>0</v>
      </c>
      <c r="N110" s="156" t="str">
        <f t="shared" si="52"/>
        <v/>
      </c>
      <c r="O110" s="156">
        <f t="shared" si="52"/>
        <v>0</v>
      </c>
      <c r="P110" s="156" t="str">
        <f t="shared" si="52"/>
        <v/>
      </c>
      <c r="Q110" s="163" t="s">
        <v>1035</v>
      </c>
      <c r="R110" s="155">
        <f>+tabela!C$128</f>
        <v>0</v>
      </c>
      <c r="S110" s="175">
        <v>2015</v>
      </c>
      <c r="T110" s="155">
        <f>+tabela!D$128</f>
        <v>0</v>
      </c>
      <c r="U110" t="str">
        <f>IF(T110&lt;&gt;0,+tabela!G$127,U$1)</f>
        <v>-</v>
      </c>
      <c r="V110" s="154" t="s">
        <v>1006</v>
      </c>
      <c r="W110" s="154" t="s">
        <v>1006</v>
      </c>
      <c r="X110" s="154" t="s">
        <v>1006</v>
      </c>
    </row>
    <row r="111" spans="1:24" x14ac:dyDescent="0.2">
      <c r="A111">
        <f>+IF(T111&lt;&gt;0,MAX(A$2:A110)+1,0)</f>
        <v>0</v>
      </c>
      <c r="B111">
        <f t="shared" ref="B111:E112" si="53">+B110</f>
        <v>0</v>
      </c>
      <c r="C111" t="str">
        <f t="shared" si="53"/>
        <v/>
      </c>
      <c r="D111">
        <f t="shared" si="53"/>
        <v>0</v>
      </c>
      <c r="E111" t="str">
        <f t="shared" si="53"/>
        <v>остало</v>
      </c>
      <c r="F111" s="7" t="s">
        <v>1016</v>
      </c>
      <c r="G111" s="163" t="s">
        <v>1017</v>
      </c>
      <c r="H111" s="178" t="s">
        <v>1006</v>
      </c>
      <c r="I111" s="8" t="s">
        <v>1006</v>
      </c>
      <c r="J111" s="8" t="s">
        <v>1006</v>
      </c>
      <c r="K111" s="166" t="s">
        <v>1006</v>
      </c>
      <c r="L111" s="156">
        <f t="shared" si="52"/>
        <v>0</v>
      </c>
      <c r="M111" s="156">
        <f t="shared" si="52"/>
        <v>0</v>
      </c>
      <c r="N111" s="156" t="str">
        <f t="shared" si="52"/>
        <v/>
      </c>
      <c r="O111" s="156">
        <f t="shared" si="52"/>
        <v>0</v>
      </c>
      <c r="P111" s="156" t="str">
        <f t="shared" si="52"/>
        <v/>
      </c>
      <c r="Q111" s="163" t="s">
        <v>1035</v>
      </c>
      <c r="R111" s="155">
        <f>+tabela!C$129</f>
        <v>0</v>
      </c>
      <c r="S111" s="175">
        <v>2015</v>
      </c>
      <c r="T111" s="155">
        <f>+tabela!D$129</f>
        <v>0</v>
      </c>
      <c r="U111" t="str">
        <f>IF(T111&lt;&gt;0,+tabela!G$127,U$1)</f>
        <v>-</v>
      </c>
      <c r="V111" s="154" t="s">
        <v>1006</v>
      </c>
      <c r="W111" s="154" t="s">
        <v>1006</v>
      </c>
      <c r="X111" s="154" t="s">
        <v>1006</v>
      </c>
    </row>
    <row r="112" spans="1:24" x14ac:dyDescent="0.2">
      <c r="A112" s="171" t="e">
        <f>+IF(V112&lt;&gt;0,MAX(A$2:A111)+1,0)</f>
        <v>#REF!</v>
      </c>
      <c r="B112">
        <f t="shared" si="53"/>
        <v>0</v>
      </c>
      <c r="C112" t="str">
        <f t="shared" si="53"/>
        <v/>
      </c>
      <c r="D112">
        <f t="shared" si="53"/>
        <v>0</v>
      </c>
      <c r="E112" t="str">
        <f t="shared" si="53"/>
        <v>остало</v>
      </c>
      <c r="F112" s="7" t="s">
        <v>1075</v>
      </c>
      <c r="G112" s="163" t="s">
        <v>1076</v>
      </c>
      <c r="H112" s="178" t="s">
        <v>1006</v>
      </c>
      <c r="I112" s="8" t="s">
        <v>1006</v>
      </c>
      <c r="J112" s="8" t="s">
        <v>1006</v>
      </c>
      <c r="K112" s="166" t="s">
        <v>1006</v>
      </c>
      <c r="L112" s="156">
        <f t="shared" si="52"/>
        <v>0</v>
      </c>
      <c r="M112" s="156">
        <f t="shared" si="52"/>
        <v>0</v>
      </c>
      <c r="N112" s="156" t="str">
        <f t="shared" si="52"/>
        <v/>
      </c>
      <c r="O112" s="156">
        <f t="shared" si="52"/>
        <v>0</v>
      </c>
      <c r="P112" s="156" t="str">
        <f t="shared" si="52"/>
        <v/>
      </c>
      <c r="Q112" s="163" t="s">
        <v>1035</v>
      </c>
      <c r="R112" s="154" t="s">
        <v>1006</v>
      </c>
      <c r="S112" s="168" t="s">
        <v>1077</v>
      </c>
      <c r="T112" s="154"/>
      <c r="U112" s="154" t="s">
        <v>1006</v>
      </c>
      <c r="V112" t="str">
        <f>+tabela!B$132</f>
        <v>Под кривичном и материјалном одговорношћу изјављујем да су за спровођење предметног акта средства обезбеђена у буџету у износу који је исказан у одељку 2.3 овог обрасца, односно финансијским планом организације за обавезно социјално осигурање.</v>
      </c>
      <c r="W112" s="154" t="s">
        <v>1006</v>
      </c>
      <c r="X112" s="154" t="s">
        <v>1006</v>
      </c>
    </row>
    <row r="113" spans="1:24" x14ac:dyDescent="0.2">
      <c r="W113" s="154" t="s">
        <v>1006</v>
      </c>
      <c r="X113" s="154" t="s">
        <v>1006</v>
      </c>
    </row>
    <row r="114" spans="1:24" x14ac:dyDescent="0.2">
      <c r="A114">
        <f>+IF(T114&lt;&gt;0,MAX(A$2:A113)+1,0)</f>
        <v>0</v>
      </c>
      <c r="B114">
        <f>+tabela!C$5</f>
        <v>0</v>
      </c>
      <c r="C114" t="str">
        <f>+tabela!C$6</f>
        <v/>
      </c>
      <c r="D114">
        <f>+tabela!C$7</f>
        <v>0</v>
      </c>
      <c r="E114" t="str">
        <f>+Закон</f>
        <v>остало</v>
      </c>
      <c r="F114" s="7" t="s">
        <v>1039</v>
      </c>
      <c r="G114" s="7" t="s">
        <v>1014</v>
      </c>
      <c r="H114" s="174">
        <v>7</v>
      </c>
      <c r="I114">
        <v>7111</v>
      </c>
      <c r="J114" s="1" t="s">
        <v>1041</v>
      </c>
      <c r="K114" s="165" t="s">
        <v>1073</v>
      </c>
      <c r="L114" s="154" t="s">
        <v>1006</v>
      </c>
      <c r="M114" s="154" t="s">
        <v>1006</v>
      </c>
      <c r="N114" s="154" t="s">
        <v>1006</v>
      </c>
      <c r="O114" s="154" t="s">
        <v>1006</v>
      </c>
      <c r="P114" s="154" t="s">
        <v>1006</v>
      </c>
      <c r="Q114" s="163" t="s">
        <v>1035</v>
      </c>
      <c r="R114" s="154"/>
      <c r="S114" s="173">
        <v>2016</v>
      </c>
      <c r="T114" s="155">
        <f>+tabela!D$18</f>
        <v>0</v>
      </c>
      <c r="U114" s="154" t="s">
        <v>1006</v>
      </c>
      <c r="V114" s="154" t="s">
        <v>1006</v>
      </c>
      <c r="W114" s="154" t="s">
        <v>1006</v>
      </c>
      <c r="X114" s="154" t="s">
        <v>1006</v>
      </c>
    </row>
    <row r="115" spans="1:24" x14ac:dyDescent="0.2">
      <c r="A115">
        <f>+IF(T115&lt;&gt;0,MAX(A$2:A114)+1,0)</f>
        <v>0</v>
      </c>
      <c r="B115">
        <f t="shared" ref="B115:B126" si="54">+B114</f>
        <v>0</v>
      </c>
      <c r="C115" t="str">
        <f t="shared" ref="C115:C126" si="55">+C114</f>
        <v/>
      </c>
      <c r="D115">
        <f t="shared" ref="D115:D126" si="56">+D114</f>
        <v>0</v>
      </c>
      <c r="E115" t="str">
        <f t="shared" ref="E115:E126" si="57">+E114</f>
        <v>остало</v>
      </c>
      <c r="F115" s="7" t="s">
        <v>1039</v>
      </c>
      <c r="G115" s="7" t="s">
        <v>1014</v>
      </c>
      <c r="H115" s="174">
        <v>7</v>
      </c>
      <c r="I115">
        <v>7112</v>
      </c>
      <c r="J115" s="1" t="s">
        <v>1042</v>
      </c>
      <c r="K115" s="165" t="s">
        <v>1073</v>
      </c>
      <c r="L115" s="154" t="s">
        <v>1006</v>
      </c>
      <c r="M115" s="154" t="s">
        <v>1006</v>
      </c>
      <c r="N115" s="154" t="s">
        <v>1006</v>
      </c>
      <c r="O115" s="154" t="s">
        <v>1006</v>
      </c>
      <c r="P115" s="154" t="s">
        <v>1006</v>
      </c>
      <c r="Q115" s="163" t="s">
        <v>1035</v>
      </c>
      <c r="R115" s="154"/>
      <c r="S115" s="173">
        <v>2016</v>
      </c>
      <c r="T115" s="155">
        <f>+tabela!D$19</f>
        <v>0</v>
      </c>
      <c r="U115" s="154" t="s">
        <v>1006</v>
      </c>
      <c r="V115" s="154" t="s">
        <v>1006</v>
      </c>
      <c r="W115" s="154" t="s">
        <v>1006</v>
      </c>
      <c r="X115" s="154" t="s">
        <v>1006</v>
      </c>
    </row>
    <row r="116" spans="1:24" x14ac:dyDescent="0.2">
      <c r="A116">
        <f>+IF(T116&lt;&gt;0,MAX(A$2:A115)+1,0)</f>
        <v>0</v>
      </c>
      <c r="B116">
        <f t="shared" si="54"/>
        <v>0</v>
      </c>
      <c r="C116" t="str">
        <f t="shared" si="55"/>
        <v/>
      </c>
      <c r="D116">
        <f t="shared" si="56"/>
        <v>0</v>
      </c>
      <c r="E116" t="str">
        <f t="shared" si="57"/>
        <v>остало</v>
      </c>
      <c r="F116" s="7" t="s">
        <v>1039</v>
      </c>
      <c r="G116" s="7" t="s">
        <v>1014</v>
      </c>
      <c r="H116" s="174">
        <v>7</v>
      </c>
      <c r="I116">
        <v>7141</v>
      </c>
      <c r="J116" s="1" t="s">
        <v>1043</v>
      </c>
      <c r="K116" s="165" t="s">
        <v>1073</v>
      </c>
      <c r="L116" s="154" t="s">
        <v>1006</v>
      </c>
      <c r="M116" s="154" t="s">
        <v>1006</v>
      </c>
      <c r="N116" s="154" t="s">
        <v>1006</v>
      </c>
      <c r="O116" s="154" t="s">
        <v>1006</v>
      </c>
      <c r="P116" s="154" t="s">
        <v>1006</v>
      </c>
      <c r="Q116" s="163" t="s">
        <v>1035</v>
      </c>
      <c r="R116" s="154"/>
      <c r="S116" s="173">
        <v>2016</v>
      </c>
      <c r="T116" s="155">
        <f>+tabela!D$20</f>
        <v>0</v>
      </c>
      <c r="U116" s="154" t="s">
        <v>1006</v>
      </c>
      <c r="V116" s="154" t="s">
        <v>1006</v>
      </c>
      <c r="W116" s="154" t="s">
        <v>1006</v>
      </c>
      <c r="X116" s="154" t="s">
        <v>1006</v>
      </c>
    </row>
    <row r="117" spans="1:24" x14ac:dyDescent="0.2">
      <c r="A117">
        <f>+IF(T117&lt;&gt;0,MAX(A$2:A116)+1,0)</f>
        <v>0</v>
      </c>
      <c r="B117">
        <f t="shared" si="54"/>
        <v>0</v>
      </c>
      <c r="C117" t="str">
        <f t="shared" si="55"/>
        <v/>
      </c>
      <c r="D117">
        <f t="shared" si="56"/>
        <v>0</v>
      </c>
      <c r="E117" t="str">
        <f t="shared" si="57"/>
        <v>остало</v>
      </c>
      <c r="F117" s="7" t="s">
        <v>1039</v>
      </c>
      <c r="G117" s="7" t="s">
        <v>1014</v>
      </c>
      <c r="H117" s="174">
        <v>7</v>
      </c>
      <c r="I117">
        <v>717</v>
      </c>
      <c r="J117" s="1" t="s">
        <v>1044</v>
      </c>
      <c r="K117" s="165" t="s">
        <v>1073</v>
      </c>
      <c r="L117" s="154" t="s">
        <v>1006</v>
      </c>
      <c r="M117" s="154" t="s">
        <v>1006</v>
      </c>
      <c r="N117" s="154" t="s">
        <v>1006</v>
      </c>
      <c r="O117" s="154" t="s">
        <v>1006</v>
      </c>
      <c r="P117" s="154" t="s">
        <v>1006</v>
      </c>
      <c r="Q117" s="163" t="s">
        <v>1035</v>
      </c>
      <c r="R117" s="154"/>
      <c r="S117" s="173">
        <v>2016</v>
      </c>
      <c r="T117" s="155">
        <f>+tabela!D$21</f>
        <v>0</v>
      </c>
      <c r="U117" s="154" t="s">
        <v>1006</v>
      </c>
      <c r="V117" s="154" t="s">
        <v>1006</v>
      </c>
      <c r="W117" s="154" t="s">
        <v>1006</v>
      </c>
      <c r="X117" s="154" t="s">
        <v>1006</v>
      </c>
    </row>
    <row r="118" spans="1:24" x14ac:dyDescent="0.2">
      <c r="A118">
        <f>+IF(T118&lt;&gt;0,MAX(A$2:A117)+1,0)</f>
        <v>0</v>
      </c>
      <c r="B118">
        <f t="shared" si="54"/>
        <v>0</v>
      </c>
      <c r="C118" t="str">
        <f t="shared" si="55"/>
        <v/>
      </c>
      <c r="D118">
        <f t="shared" si="56"/>
        <v>0</v>
      </c>
      <c r="E118" t="str">
        <f t="shared" si="57"/>
        <v>остало</v>
      </c>
      <c r="F118" s="7" t="s">
        <v>1039</v>
      </c>
      <c r="G118" s="7" t="s">
        <v>1014</v>
      </c>
      <c r="H118" s="174">
        <v>7</v>
      </c>
      <c r="I118" s="7" t="s">
        <v>1007</v>
      </c>
      <c r="J118" s="7" t="s">
        <v>1007</v>
      </c>
      <c r="K118" s="165" t="s">
        <v>1073</v>
      </c>
      <c r="L118" s="154" t="s">
        <v>1006</v>
      </c>
      <c r="M118" s="154" t="s">
        <v>1006</v>
      </c>
      <c r="N118" s="154" t="s">
        <v>1006</v>
      </c>
      <c r="O118" s="154" t="s">
        <v>1006</v>
      </c>
      <c r="P118" s="154" t="s">
        <v>1006</v>
      </c>
      <c r="Q118" s="163" t="s">
        <v>1035</v>
      </c>
      <c r="R118" s="154"/>
      <c r="S118" s="173">
        <v>2016</v>
      </c>
      <c r="T118" s="155">
        <f>+tabela!D$22</f>
        <v>0</v>
      </c>
      <c r="U118" s="154" t="s">
        <v>1006</v>
      </c>
      <c r="V118" s="154" t="s">
        <v>1006</v>
      </c>
      <c r="W118" s="154" t="s">
        <v>1006</v>
      </c>
      <c r="X118" s="154" t="s">
        <v>1006</v>
      </c>
    </row>
    <row r="119" spans="1:24" x14ac:dyDescent="0.2">
      <c r="A119">
        <f>+IF(T119&lt;&gt;0,MAX(A$2:A118)+1,0)</f>
        <v>0</v>
      </c>
      <c r="B119">
        <f t="shared" si="54"/>
        <v>0</v>
      </c>
      <c r="C119" t="str">
        <f t="shared" si="55"/>
        <v/>
      </c>
      <c r="D119">
        <f t="shared" si="56"/>
        <v>0</v>
      </c>
      <c r="E119" t="str">
        <f t="shared" si="57"/>
        <v>остало</v>
      </c>
      <c r="F119" s="7" t="s">
        <v>1039</v>
      </c>
      <c r="G119" s="7" t="s">
        <v>1014</v>
      </c>
      <c r="H119" s="174">
        <v>7</v>
      </c>
      <c r="I119">
        <v>73</v>
      </c>
      <c r="J119" s="1" t="s">
        <v>1045</v>
      </c>
      <c r="K119" s="165" t="s">
        <v>1073</v>
      </c>
      <c r="L119" s="154" t="s">
        <v>1006</v>
      </c>
      <c r="M119" s="154" t="s">
        <v>1006</v>
      </c>
      <c r="N119" s="154" t="s">
        <v>1006</v>
      </c>
      <c r="O119" s="154" t="s">
        <v>1006</v>
      </c>
      <c r="P119" s="154" t="s">
        <v>1006</v>
      </c>
      <c r="Q119" s="163" t="s">
        <v>1035</v>
      </c>
      <c r="R119" s="154"/>
      <c r="S119" s="173">
        <v>2016</v>
      </c>
      <c r="T119" s="155">
        <f>+tabela!D$23</f>
        <v>0</v>
      </c>
      <c r="U119" s="154" t="s">
        <v>1006</v>
      </c>
      <c r="V119" s="154" t="s">
        <v>1006</v>
      </c>
      <c r="W119" s="154" t="s">
        <v>1006</v>
      </c>
      <c r="X119" s="154" t="s">
        <v>1006</v>
      </c>
    </row>
    <row r="120" spans="1:24" x14ac:dyDescent="0.2">
      <c r="A120">
        <f>+IF(T120&lt;&gt;0,MAX(A$2:A119)+1,0)</f>
        <v>0</v>
      </c>
      <c r="B120">
        <f t="shared" si="54"/>
        <v>0</v>
      </c>
      <c r="C120" t="str">
        <f t="shared" si="55"/>
        <v/>
      </c>
      <c r="D120">
        <f t="shared" si="56"/>
        <v>0</v>
      </c>
      <c r="E120" t="str">
        <f t="shared" si="57"/>
        <v>остало</v>
      </c>
      <c r="F120" s="7" t="s">
        <v>1039</v>
      </c>
      <c r="G120" s="7" t="s">
        <v>1014</v>
      </c>
      <c r="H120" s="174">
        <v>7</v>
      </c>
      <c r="I120" s="8" t="s">
        <v>1008</v>
      </c>
      <c r="J120" s="164" t="s">
        <v>1009</v>
      </c>
      <c r="K120" s="165" t="s">
        <v>1073</v>
      </c>
      <c r="L120" s="154" t="s">
        <v>1006</v>
      </c>
      <c r="M120" s="154" t="s">
        <v>1006</v>
      </c>
      <c r="N120" s="154" t="s">
        <v>1006</v>
      </c>
      <c r="O120" s="154" t="s">
        <v>1006</v>
      </c>
      <c r="P120" s="154" t="s">
        <v>1006</v>
      </c>
      <c r="Q120" s="163" t="s">
        <v>1035</v>
      </c>
      <c r="R120" s="154"/>
      <c r="S120" s="173">
        <v>2016</v>
      </c>
      <c r="T120" s="155">
        <f>+tabela!D$25</f>
        <v>0</v>
      </c>
      <c r="U120" s="154" t="s">
        <v>1006</v>
      </c>
      <c r="V120" s="154" t="s">
        <v>1006</v>
      </c>
      <c r="W120" s="154" t="s">
        <v>1006</v>
      </c>
      <c r="X120" s="154" t="s">
        <v>1006</v>
      </c>
    </row>
    <row r="121" spans="1:24" x14ac:dyDescent="0.2">
      <c r="A121">
        <f>+IF(T121&lt;&gt;0,MAX(A$2:A120)+1,0)</f>
        <v>0</v>
      </c>
      <c r="B121">
        <f t="shared" si="54"/>
        <v>0</v>
      </c>
      <c r="C121" t="str">
        <f t="shared" si="55"/>
        <v/>
      </c>
      <c r="D121">
        <f t="shared" si="56"/>
        <v>0</v>
      </c>
      <c r="E121" t="str">
        <f t="shared" si="57"/>
        <v>остало</v>
      </c>
      <c r="F121" s="7" t="s">
        <v>1039</v>
      </c>
      <c r="G121" s="7" t="s">
        <v>1014</v>
      </c>
      <c r="H121" s="174">
        <v>7</v>
      </c>
      <c r="I121" s="8" t="s">
        <v>1010</v>
      </c>
      <c r="J121" s="164" t="s">
        <v>1011</v>
      </c>
      <c r="K121" s="165" t="s">
        <v>1073</v>
      </c>
      <c r="L121" s="154" t="s">
        <v>1006</v>
      </c>
      <c r="M121" s="154" t="s">
        <v>1006</v>
      </c>
      <c r="N121" s="154" t="s">
        <v>1006</v>
      </c>
      <c r="O121" s="154" t="s">
        <v>1006</v>
      </c>
      <c r="P121" s="154" t="s">
        <v>1006</v>
      </c>
      <c r="Q121" s="163" t="s">
        <v>1035</v>
      </c>
      <c r="R121" s="154"/>
      <c r="S121" s="173">
        <v>2016</v>
      </c>
      <c r="T121" s="155">
        <f>+tabela!D$26</f>
        <v>0</v>
      </c>
      <c r="U121" s="154" t="s">
        <v>1006</v>
      </c>
      <c r="V121" s="154" t="s">
        <v>1006</v>
      </c>
      <c r="W121" s="154" t="s">
        <v>1006</v>
      </c>
      <c r="X121" s="154" t="s">
        <v>1006</v>
      </c>
    </row>
    <row r="122" spans="1:24" x14ac:dyDescent="0.2">
      <c r="A122">
        <f>+IF(T122&lt;&gt;0,MAX(A$2:A121)+1,0)</f>
        <v>0</v>
      </c>
      <c r="B122">
        <f t="shared" si="54"/>
        <v>0</v>
      </c>
      <c r="C122" t="str">
        <f t="shared" si="55"/>
        <v/>
      </c>
      <c r="D122">
        <f t="shared" si="56"/>
        <v>0</v>
      </c>
      <c r="E122" t="str">
        <f t="shared" si="57"/>
        <v>остало</v>
      </c>
      <c r="F122" s="7" t="s">
        <v>1039</v>
      </c>
      <c r="G122" s="7" t="s">
        <v>1014</v>
      </c>
      <c r="H122" s="174">
        <v>8</v>
      </c>
      <c r="I122">
        <v>81</v>
      </c>
      <c r="J122" s="1" t="s">
        <v>1046</v>
      </c>
      <c r="K122" s="165" t="s">
        <v>1073</v>
      </c>
      <c r="L122" s="154" t="s">
        <v>1006</v>
      </c>
      <c r="M122" s="154" t="s">
        <v>1006</v>
      </c>
      <c r="N122" s="154" t="s">
        <v>1006</v>
      </c>
      <c r="O122" s="154" t="s">
        <v>1006</v>
      </c>
      <c r="P122" s="154" t="s">
        <v>1006</v>
      </c>
      <c r="Q122" s="163" t="s">
        <v>1035</v>
      </c>
      <c r="R122" s="154"/>
      <c r="S122" s="173">
        <v>2016</v>
      </c>
      <c r="T122" s="155">
        <f>+tabela!D$30</f>
        <v>0</v>
      </c>
      <c r="U122" s="154" t="s">
        <v>1006</v>
      </c>
      <c r="V122" s="154" t="s">
        <v>1006</v>
      </c>
      <c r="W122" s="154" t="s">
        <v>1006</v>
      </c>
      <c r="X122" s="154" t="s">
        <v>1006</v>
      </c>
    </row>
    <row r="123" spans="1:24" x14ac:dyDescent="0.2">
      <c r="A123">
        <f>+IF(T123&lt;&gt;0,MAX(A$2:A122)+1,0)</f>
        <v>0</v>
      </c>
      <c r="B123">
        <f t="shared" si="54"/>
        <v>0</v>
      </c>
      <c r="C123" t="str">
        <f t="shared" si="55"/>
        <v/>
      </c>
      <c r="D123">
        <f t="shared" si="56"/>
        <v>0</v>
      </c>
      <c r="E123" t="str">
        <f t="shared" si="57"/>
        <v>остало</v>
      </c>
      <c r="F123" s="7" t="s">
        <v>1039</v>
      </c>
      <c r="G123" s="7" t="s">
        <v>1014</v>
      </c>
      <c r="H123" s="174">
        <v>8</v>
      </c>
      <c r="I123">
        <v>82</v>
      </c>
      <c r="J123" s="1" t="s">
        <v>1047</v>
      </c>
      <c r="K123" s="165" t="s">
        <v>1073</v>
      </c>
      <c r="L123" s="154" t="s">
        <v>1006</v>
      </c>
      <c r="M123" s="154" t="s">
        <v>1006</v>
      </c>
      <c r="N123" s="154" t="s">
        <v>1006</v>
      </c>
      <c r="O123" s="154" t="s">
        <v>1006</v>
      </c>
      <c r="P123" s="154" t="s">
        <v>1006</v>
      </c>
      <c r="Q123" s="163" t="s">
        <v>1035</v>
      </c>
      <c r="R123" s="154"/>
      <c r="S123" s="173">
        <v>2016</v>
      </c>
      <c r="T123" s="155">
        <f>+tabela!D$31</f>
        <v>0</v>
      </c>
      <c r="U123" s="154" t="s">
        <v>1006</v>
      </c>
      <c r="V123" s="154" t="s">
        <v>1006</v>
      </c>
      <c r="W123" s="154" t="s">
        <v>1006</v>
      </c>
      <c r="X123" s="154" t="s">
        <v>1006</v>
      </c>
    </row>
    <row r="124" spans="1:24" x14ac:dyDescent="0.2">
      <c r="A124">
        <f>+IF(T124&lt;&gt;0,MAX(A$2:A123)+1,0)</f>
        <v>0</v>
      </c>
      <c r="B124">
        <f t="shared" si="54"/>
        <v>0</v>
      </c>
      <c r="C124" t="str">
        <f t="shared" si="55"/>
        <v/>
      </c>
      <c r="D124">
        <f t="shared" si="56"/>
        <v>0</v>
      </c>
      <c r="E124" t="str">
        <f t="shared" si="57"/>
        <v>остало</v>
      </c>
      <c r="F124" s="7" t="s">
        <v>1039</v>
      </c>
      <c r="G124" s="7" t="s">
        <v>1014</v>
      </c>
      <c r="H124" s="174">
        <v>8</v>
      </c>
      <c r="I124">
        <v>83</v>
      </c>
      <c r="J124" s="1" t="s">
        <v>1048</v>
      </c>
      <c r="K124" s="165" t="s">
        <v>1073</v>
      </c>
      <c r="L124" s="154" t="s">
        <v>1006</v>
      </c>
      <c r="M124" s="154" t="s">
        <v>1006</v>
      </c>
      <c r="N124" s="154" t="s">
        <v>1006</v>
      </c>
      <c r="O124" s="154" t="s">
        <v>1006</v>
      </c>
      <c r="P124" s="154" t="s">
        <v>1006</v>
      </c>
      <c r="Q124" s="163" t="s">
        <v>1035</v>
      </c>
      <c r="R124" s="154"/>
      <c r="S124" s="173">
        <v>2016</v>
      </c>
      <c r="T124" s="155">
        <f>+tabela!D$32</f>
        <v>0</v>
      </c>
      <c r="U124" s="154" t="s">
        <v>1006</v>
      </c>
      <c r="V124" s="154" t="s">
        <v>1006</v>
      </c>
      <c r="W124" s="154" t="s">
        <v>1006</v>
      </c>
      <c r="X124" s="154" t="s">
        <v>1006</v>
      </c>
    </row>
    <row r="125" spans="1:24" x14ac:dyDescent="0.2">
      <c r="A125">
        <f>+IF(T125&lt;&gt;0,MAX(A$2:A124)+1,0)</f>
        <v>0</v>
      </c>
      <c r="B125">
        <f t="shared" si="54"/>
        <v>0</v>
      </c>
      <c r="C125" t="str">
        <f t="shared" si="55"/>
        <v/>
      </c>
      <c r="D125">
        <f t="shared" si="56"/>
        <v>0</v>
      </c>
      <c r="E125" t="str">
        <f t="shared" si="57"/>
        <v>остало</v>
      </c>
      <c r="F125" s="7" t="s">
        <v>1039</v>
      </c>
      <c r="G125" s="7" t="s">
        <v>1014</v>
      </c>
      <c r="H125" s="174">
        <v>8</v>
      </c>
      <c r="I125">
        <v>84</v>
      </c>
      <c r="J125" s="1" t="s">
        <v>1049</v>
      </c>
      <c r="K125" s="165" t="s">
        <v>1073</v>
      </c>
      <c r="L125" s="154" t="s">
        <v>1006</v>
      </c>
      <c r="M125" s="154" t="s">
        <v>1006</v>
      </c>
      <c r="N125" s="154" t="s">
        <v>1006</v>
      </c>
      <c r="O125" s="154" t="s">
        <v>1006</v>
      </c>
      <c r="P125" s="154" t="s">
        <v>1006</v>
      </c>
      <c r="Q125" s="163" t="s">
        <v>1035</v>
      </c>
      <c r="R125" s="154"/>
      <c r="S125" s="173">
        <v>2016</v>
      </c>
      <c r="T125" s="155">
        <f>+tabela!D$33</f>
        <v>0</v>
      </c>
      <c r="U125" s="154" t="s">
        <v>1006</v>
      </c>
      <c r="V125" s="154" t="s">
        <v>1006</v>
      </c>
      <c r="W125" s="154" t="s">
        <v>1006</v>
      </c>
      <c r="X125" s="154" t="s">
        <v>1006</v>
      </c>
    </row>
    <row r="126" spans="1:24" x14ac:dyDescent="0.2">
      <c r="A126">
        <f>+IF(T126&lt;&gt;0,MAX(A$2:A125)+1,0)</f>
        <v>0</v>
      </c>
      <c r="B126">
        <f t="shared" si="54"/>
        <v>0</v>
      </c>
      <c r="C126" t="str">
        <f t="shared" si="55"/>
        <v/>
      </c>
      <c r="D126">
        <f t="shared" si="56"/>
        <v>0</v>
      </c>
      <c r="E126" t="str">
        <f t="shared" si="57"/>
        <v>остало</v>
      </c>
      <c r="F126" s="7" t="s">
        <v>1039</v>
      </c>
      <c r="G126" s="7" t="s">
        <v>1014</v>
      </c>
      <c r="H126" s="174">
        <v>9</v>
      </c>
      <c r="I126">
        <v>91</v>
      </c>
      <c r="J126" s="1" t="s">
        <v>1050</v>
      </c>
      <c r="K126" s="165" t="s">
        <v>1073</v>
      </c>
      <c r="L126" s="154" t="s">
        <v>1006</v>
      </c>
      <c r="M126" s="154" t="s">
        <v>1006</v>
      </c>
      <c r="N126" s="154" t="s">
        <v>1006</v>
      </c>
      <c r="O126" s="154" t="s">
        <v>1006</v>
      </c>
      <c r="P126" s="154" t="s">
        <v>1006</v>
      </c>
      <c r="Q126" s="163" t="s">
        <v>1035</v>
      </c>
      <c r="R126" s="154"/>
      <c r="S126" s="173">
        <v>2016</v>
      </c>
      <c r="T126" s="155">
        <f>+tabela!D$36</f>
        <v>0</v>
      </c>
      <c r="U126" s="154" t="s">
        <v>1006</v>
      </c>
      <c r="V126" s="154" t="s">
        <v>1006</v>
      </c>
      <c r="W126" s="154" t="s">
        <v>1006</v>
      </c>
      <c r="X126" s="154" t="s">
        <v>1006</v>
      </c>
    </row>
    <row r="127" spans="1:24" x14ac:dyDescent="0.2">
      <c r="A127">
        <f>+IF(T127&lt;&gt;0,MAX(A$2:A126)+1,0)</f>
        <v>0</v>
      </c>
      <c r="B127">
        <f t="shared" ref="B127:E128" si="58">+B126</f>
        <v>0</v>
      </c>
      <c r="C127" t="str">
        <f t="shared" si="58"/>
        <v/>
      </c>
      <c r="D127">
        <f t="shared" si="58"/>
        <v>0</v>
      </c>
      <c r="E127" t="str">
        <f t="shared" si="58"/>
        <v>остало</v>
      </c>
      <c r="F127" s="7" t="s">
        <v>1039</v>
      </c>
      <c r="G127" s="7" t="s">
        <v>1014</v>
      </c>
      <c r="H127" s="174">
        <v>9</v>
      </c>
      <c r="I127">
        <v>92</v>
      </c>
      <c r="J127" s="1" t="s">
        <v>1051</v>
      </c>
      <c r="K127" s="165" t="s">
        <v>1073</v>
      </c>
      <c r="L127" s="154" t="s">
        <v>1006</v>
      </c>
      <c r="M127" s="154" t="s">
        <v>1006</v>
      </c>
      <c r="N127" s="154" t="s">
        <v>1006</v>
      </c>
      <c r="O127" s="154" t="s">
        <v>1006</v>
      </c>
      <c r="P127" s="154" t="s">
        <v>1006</v>
      </c>
      <c r="Q127" s="163" t="s">
        <v>1035</v>
      </c>
      <c r="R127" s="154"/>
      <c r="S127" s="173">
        <v>2016</v>
      </c>
      <c r="T127" s="155">
        <f>+tabela!D$37</f>
        <v>0</v>
      </c>
      <c r="U127" s="154" t="s">
        <v>1006</v>
      </c>
      <c r="V127" s="154" t="s">
        <v>1006</v>
      </c>
      <c r="W127" s="154" t="s">
        <v>1006</v>
      </c>
      <c r="X127" s="154" t="s">
        <v>1006</v>
      </c>
    </row>
    <row r="128" spans="1:24" x14ac:dyDescent="0.2">
      <c r="A128">
        <f>+IF(T128&lt;&gt;0,MAX(A$2:A127)+1,0)</f>
        <v>0</v>
      </c>
      <c r="B128">
        <f t="shared" si="58"/>
        <v>0</v>
      </c>
      <c r="C128" t="str">
        <f t="shared" si="58"/>
        <v/>
      </c>
      <c r="D128">
        <f t="shared" si="58"/>
        <v>0</v>
      </c>
      <c r="E128" t="str">
        <f t="shared" si="58"/>
        <v>остало</v>
      </c>
      <c r="F128" s="7" t="s">
        <v>1040</v>
      </c>
      <c r="G128" s="7" t="s">
        <v>1015</v>
      </c>
      <c r="H128" s="174">
        <v>4</v>
      </c>
      <c r="I128">
        <v>41</v>
      </c>
      <c r="J128" s="7" t="s">
        <v>1052</v>
      </c>
      <c r="K128" s="165" t="s">
        <v>1073</v>
      </c>
      <c r="L128" s="156">
        <f>+tabela!C$44</f>
        <v>0</v>
      </c>
      <c r="M128" s="162">
        <f>+tabela!C$43</f>
        <v>0</v>
      </c>
      <c r="N128" s="7" t="str">
        <f>+tabela!D$43</f>
        <v/>
      </c>
      <c r="O128" s="162">
        <f>+tabela!C$45</f>
        <v>0</v>
      </c>
      <c r="P128" s="7" t="str">
        <f>+tabela!D$45</f>
        <v/>
      </c>
      <c r="Q128" s="163" t="s">
        <v>1035</v>
      </c>
      <c r="R128" s="155">
        <f>+tabela!D$53</f>
        <v>0</v>
      </c>
      <c r="S128" s="173">
        <v>2016</v>
      </c>
      <c r="T128" s="155">
        <f>+tabela!G$53</f>
        <v>0</v>
      </c>
      <c r="U128" s="154" t="s">
        <v>1006</v>
      </c>
      <c r="V128" s="154" t="s">
        <v>1006</v>
      </c>
      <c r="W128" s="154" t="s">
        <v>1006</v>
      </c>
      <c r="X128" s="154" t="s">
        <v>1006</v>
      </c>
    </row>
    <row r="129" spans="1:24" x14ac:dyDescent="0.2">
      <c r="A129">
        <f>+IF(T129&lt;&gt;0,MAX(A$2:A128)+1,0)</f>
        <v>0</v>
      </c>
      <c r="B129">
        <f t="shared" ref="B129:B143" si="59">+B128</f>
        <v>0</v>
      </c>
      <c r="C129" t="str">
        <f t="shared" ref="C129:C143" si="60">+C128</f>
        <v/>
      </c>
      <c r="D129">
        <f t="shared" ref="D129:D143" si="61">+D128</f>
        <v>0</v>
      </c>
      <c r="E129" t="str">
        <f t="shared" ref="E129:E143" si="62">+E128</f>
        <v>остало</v>
      </c>
      <c r="F129" s="7" t="s">
        <v>1040</v>
      </c>
      <c r="G129" s="7" t="s">
        <v>1015</v>
      </c>
      <c r="H129" s="174">
        <v>4</v>
      </c>
      <c r="I129">
        <v>411</v>
      </c>
      <c r="J129" s="7" t="s">
        <v>1053</v>
      </c>
      <c r="K129" s="165" t="s">
        <v>1073</v>
      </c>
      <c r="L129" s="156">
        <f t="shared" ref="L129:L143" si="63">+L128</f>
        <v>0</v>
      </c>
      <c r="M129" s="157">
        <f t="shared" ref="M129:M143" si="64">+M128</f>
        <v>0</v>
      </c>
      <c r="N129" s="156" t="str">
        <f t="shared" ref="N129:N143" si="65">+N128</f>
        <v/>
      </c>
      <c r="O129" s="157">
        <f t="shared" ref="O129:O143" si="66">+O128</f>
        <v>0</v>
      </c>
      <c r="P129" s="156" t="str">
        <f t="shared" ref="P129:P143" si="67">+P128</f>
        <v/>
      </c>
      <c r="Q129" s="163" t="s">
        <v>1035</v>
      </c>
      <c r="R129" s="156">
        <f>+tabela!D$55</f>
        <v>0</v>
      </c>
      <c r="S129" s="173">
        <v>2016</v>
      </c>
      <c r="T129" s="155">
        <f>+tabela!G$55</f>
        <v>0</v>
      </c>
      <c r="U129" s="154" t="s">
        <v>1006</v>
      </c>
      <c r="V129" s="154" t="s">
        <v>1006</v>
      </c>
      <c r="W129" s="154" t="s">
        <v>1006</v>
      </c>
      <c r="X129" s="154" t="s">
        <v>1006</v>
      </c>
    </row>
    <row r="130" spans="1:24" x14ac:dyDescent="0.2">
      <c r="A130">
        <f>+IF(T130&lt;&gt;0,MAX(A$2:A129)+1,0)</f>
        <v>0</v>
      </c>
      <c r="B130">
        <f t="shared" si="59"/>
        <v>0</v>
      </c>
      <c r="C130" t="str">
        <f t="shared" si="60"/>
        <v/>
      </c>
      <c r="D130">
        <f t="shared" si="61"/>
        <v>0</v>
      </c>
      <c r="E130" t="str">
        <f t="shared" si="62"/>
        <v>остало</v>
      </c>
      <c r="F130" s="7" t="s">
        <v>1040</v>
      </c>
      <c r="G130" s="7" t="s">
        <v>1015</v>
      </c>
      <c r="H130" s="174">
        <v>4</v>
      </c>
      <c r="I130">
        <v>412</v>
      </c>
      <c r="J130" s="7" t="s">
        <v>1054</v>
      </c>
      <c r="K130" s="165" t="s">
        <v>1073</v>
      </c>
      <c r="L130" s="156">
        <f t="shared" si="63"/>
        <v>0</v>
      </c>
      <c r="M130" s="157">
        <f t="shared" si="64"/>
        <v>0</v>
      </c>
      <c r="N130" s="156" t="str">
        <f t="shared" si="65"/>
        <v/>
      </c>
      <c r="O130" s="157">
        <f t="shared" si="66"/>
        <v>0</v>
      </c>
      <c r="P130" s="156" t="str">
        <f t="shared" si="67"/>
        <v/>
      </c>
      <c r="Q130" s="163" t="s">
        <v>1035</v>
      </c>
      <c r="R130" s="156">
        <f>+tabela!D$56</f>
        <v>0</v>
      </c>
      <c r="S130" s="173">
        <v>2016</v>
      </c>
      <c r="T130" s="155">
        <f>+tabela!G$56</f>
        <v>0</v>
      </c>
      <c r="U130" s="154" t="s">
        <v>1006</v>
      </c>
      <c r="V130" s="154" t="s">
        <v>1006</v>
      </c>
      <c r="W130" s="154" t="s">
        <v>1006</v>
      </c>
      <c r="X130" s="154" t="s">
        <v>1006</v>
      </c>
    </row>
    <row r="131" spans="1:24" x14ac:dyDescent="0.2">
      <c r="A131">
        <f>+IF(T131&lt;&gt;0,MAX(A$2:A130)+1,0)</f>
        <v>0</v>
      </c>
      <c r="B131">
        <f t="shared" si="59"/>
        <v>0</v>
      </c>
      <c r="C131" t="str">
        <f t="shared" si="60"/>
        <v/>
      </c>
      <c r="D131">
        <f t="shared" si="61"/>
        <v>0</v>
      </c>
      <c r="E131" t="str">
        <f t="shared" si="62"/>
        <v>остало</v>
      </c>
      <c r="F131" s="7" t="s">
        <v>1040</v>
      </c>
      <c r="G131" s="7" t="s">
        <v>1015</v>
      </c>
      <c r="H131" s="174">
        <v>4</v>
      </c>
      <c r="I131">
        <v>42</v>
      </c>
      <c r="J131" s="7" t="s">
        <v>1055</v>
      </c>
      <c r="K131" s="165" t="s">
        <v>1073</v>
      </c>
      <c r="L131" s="156">
        <f t="shared" si="63"/>
        <v>0</v>
      </c>
      <c r="M131" s="157">
        <f t="shared" si="64"/>
        <v>0</v>
      </c>
      <c r="N131" s="156" t="str">
        <f t="shared" si="65"/>
        <v/>
      </c>
      <c r="O131" s="157">
        <f t="shared" si="66"/>
        <v>0</v>
      </c>
      <c r="P131" s="156" t="str">
        <f t="shared" si="67"/>
        <v/>
      </c>
      <c r="Q131" s="163" t="s">
        <v>1035</v>
      </c>
      <c r="R131" s="156">
        <f>+tabela!D$57</f>
        <v>0</v>
      </c>
      <c r="S131" s="173">
        <v>2016</v>
      </c>
      <c r="T131" s="155">
        <f>+tabela!G$57</f>
        <v>0</v>
      </c>
      <c r="U131" s="154" t="s">
        <v>1006</v>
      </c>
      <c r="V131" s="154" t="s">
        <v>1006</v>
      </c>
      <c r="W131" s="154" t="s">
        <v>1006</v>
      </c>
      <c r="X131" s="154" t="s">
        <v>1006</v>
      </c>
    </row>
    <row r="132" spans="1:24" x14ac:dyDescent="0.2">
      <c r="A132">
        <f>+IF(T132&lt;&gt;0,MAX(A$2:A131)+1,0)</f>
        <v>0</v>
      </c>
      <c r="B132">
        <f t="shared" si="59"/>
        <v>0</v>
      </c>
      <c r="C132" t="str">
        <f t="shared" si="60"/>
        <v/>
      </c>
      <c r="D132">
        <f t="shared" si="61"/>
        <v>0</v>
      </c>
      <c r="E132" t="str">
        <f t="shared" si="62"/>
        <v>остало</v>
      </c>
      <c r="F132" s="7" t="s">
        <v>1040</v>
      </c>
      <c r="G132" s="7" t="s">
        <v>1015</v>
      </c>
      <c r="H132" s="174">
        <v>4</v>
      </c>
      <c r="I132">
        <v>44</v>
      </c>
      <c r="J132" s="7" t="s">
        <v>1056</v>
      </c>
      <c r="K132" s="165" t="s">
        <v>1073</v>
      </c>
      <c r="L132" s="156">
        <f t="shared" si="63"/>
        <v>0</v>
      </c>
      <c r="M132" s="157">
        <f t="shared" si="64"/>
        <v>0</v>
      </c>
      <c r="N132" s="156" t="str">
        <f t="shared" si="65"/>
        <v/>
      </c>
      <c r="O132" s="157">
        <f t="shared" si="66"/>
        <v>0</v>
      </c>
      <c r="P132" s="156" t="str">
        <f t="shared" si="67"/>
        <v/>
      </c>
      <c r="Q132" s="163" t="s">
        <v>1035</v>
      </c>
      <c r="R132" s="156">
        <f>+tabela!D$58</f>
        <v>0</v>
      </c>
      <c r="S132" s="173">
        <v>2016</v>
      </c>
      <c r="T132" s="155">
        <f>+tabela!G$58</f>
        <v>0</v>
      </c>
      <c r="U132" s="154" t="s">
        <v>1006</v>
      </c>
      <c r="V132" s="154" t="s">
        <v>1006</v>
      </c>
      <c r="W132" s="154" t="s">
        <v>1006</v>
      </c>
      <c r="X132" s="154" t="s">
        <v>1006</v>
      </c>
    </row>
    <row r="133" spans="1:24" x14ac:dyDescent="0.2">
      <c r="A133">
        <f>+IF(T133&lt;&gt;0,MAX(A$2:A132)+1,0)</f>
        <v>0</v>
      </c>
      <c r="B133">
        <f t="shared" si="59"/>
        <v>0</v>
      </c>
      <c r="C133" t="str">
        <f t="shared" si="60"/>
        <v/>
      </c>
      <c r="D133">
        <f t="shared" si="61"/>
        <v>0</v>
      </c>
      <c r="E133" t="str">
        <f t="shared" si="62"/>
        <v>остало</v>
      </c>
      <c r="F133" s="7" t="s">
        <v>1040</v>
      </c>
      <c r="G133" s="7" t="s">
        <v>1015</v>
      </c>
      <c r="H133" s="174">
        <v>4</v>
      </c>
      <c r="I133">
        <v>45</v>
      </c>
      <c r="J133" s="7" t="s">
        <v>1057</v>
      </c>
      <c r="K133" s="165" t="s">
        <v>1073</v>
      </c>
      <c r="L133" s="156">
        <f t="shared" si="63"/>
        <v>0</v>
      </c>
      <c r="M133" s="157">
        <f t="shared" si="64"/>
        <v>0</v>
      </c>
      <c r="N133" s="156" t="str">
        <f t="shared" si="65"/>
        <v/>
      </c>
      <c r="O133" s="157">
        <f t="shared" si="66"/>
        <v>0</v>
      </c>
      <c r="P133" s="156" t="str">
        <f t="shared" si="67"/>
        <v/>
      </c>
      <c r="Q133" s="163" t="s">
        <v>1035</v>
      </c>
      <c r="R133" s="156">
        <f>+tabela!D$59</f>
        <v>0</v>
      </c>
      <c r="S133" s="173">
        <v>2016</v>
      </c>
      <c r="T133" s="155">
        <f>+tabela!G$59</f>
        <v>0</v>
      </c>
      <c r="U133" s="154" t="s">
        <v>1006</v>
      </c>
      <c r="V133" s="154" t="s">
        <v>1006</v>
      </c>
      <c r="W133" s="154" t="s">
        <v>1006</v>
      </c>
      <c r="X133" s="154" t="s">
        <v>1006</v>
      </c>
    </row>
    <row r="134" spans="1:24" x14ac:dyDescent="0.2">
      <c r="A134">
        <f>+IF(T134&lt;&gt;0,MAX(A$2:A133)+1,0)</f>
        <v>0</v>
      </c>
      <c r="B134">
        <f t="shared" si="59"/>
        <v>0</v>
      </c>
      <c r="C134" t="str">
        <f t="shared" si="60"/>
        <v/>
      </c>
      <c r="D134">
        <f t="shared" si="61"/>
        <v>0</v>
      </c>
      <c r="E134" t="str">
        <f t="shared" si="62"/>
        <v>остало</v>
      </c>
      <c r="F134" s="7" t="s">
        <v>1040</v>
      </c>
      <c r="G134" s="7" t="s">
        <v>1015</v>
      </c>
      <c r="H134" s="174">
        <v>4</v>
      </c>
      <c r="I134">
        <v>46</v>
      </c>
      <c r="J134" s="7" t="s">
        <v>1058</v>
      </c>
      <c r="K134" s="165" t="s">
        <v>1073</v>
      </c>
      <c r="L134" s="156">
        <f t="shared" si="63"/>
        <v>0</v>
      </c>
      <c r="M134" s="157">
        <f t="shared" si="64"/>
        <v>0</v>
      </c>
      <c r="N134" s="156" t="str">
        <f t="shared" si="65"/>
        <v/>
      </c>
      <c r="O134" s="157">
        <f t="shared" si="66"/>
        <v>0</v>
      </c>
      <c r="P134" s="156" t="str">
        <f t="shared" si="67"/>
        <v/>
      </c>
      <c r="Q134" s="163" t="s">
        <v>1035</v>
      </c>
      <c r="R134" s="156">
        <f>+tabela!D$60</f>
        <v>0</v>
      </c>
      <c r="S134" s="173">
        <v>2016</v>
      </c>
      <c r="T134" s="155">
        <f>+tabela!G$60</f>
        <v>0</v>
      </c>
      <c r="U134" s="154" t="s">
        <v>1006</v>
      </c>
      <c r="V134" s="154" t="s">
        <v>1006</v>
      </c>
      <c r="W134" s="154" t="s">
        <v>1006</v>
      </c>
      <c r="X134" s="154" t="s">
        <v>1006</v>
      </c>
    </row>
    <row r="135" spans="1:24" x14ac:dyDescent="0.2">
      <c r="A135">
        <f>+IF(T135&lt;&gt;0,MAX(A$2:A134)+1,0)</f>
        <v>0</v>
      </c>
      <c r="B135">
        <f t="shared" si="59"/>
        <v>0</v>
      </c>
      <c r="C135" t="str">
        <f t="shared" si="60"/>
        <v/>
      </c>
      <c r="D135">
        <f t="shared" si="61"/>
        <v>0</v>
      </c>
      <c r="E135" t="str">
        <f t="shared" si="62"/>
        <v>остало</v>
      </c>
      <c r="F135" s="7" t="s">
        <v>1040</v>
      </c>
      <c r="G135" s="7" t="s">
        <v>1015</v>
      </c>
      <c r="H135" s="174">
        <v>4</v>
      </c>
      <c r="I135">
        <v>47</v>
      </c>
      <c r="J135" s="7" t="s">
        <v>1059</v>
      </c>
      <c r="K135" s="165" t="s">
        <v>1073</v>
      </c>
      <c r="L135" s="156">
        <f t="shared" si="63"/>
        <v>0</v>
      </c>
      <c r="M135" s="157">
        <f t="shared" si="64"/>
        <v>0</v>
      </c>
      <c r="N135" s="156" t="str">
        <f t="shared" si="65"/>
        <v/>
      </c>
      <c r="O135" s="157">
        <f t="shared" si="66"/>
        <v>0</v>
      </c>
      <c r="P135" s="156" t="str">
        <f t="shared" si="67"/>
        <v/>
      </c>
      <c r="Q135" s="163" t="s">
        <v>1035</v>
      </c>
      <c r="R135" s="156">
        <f>+tabela!D$61</f>
        <v>0</v>
      </c>
      <c r="S135" s="173">
        <v>2016</v>
      </c>
      <c r="T135" s="155">
        <f>+tabela!G$61</f>
        <v>0</v>
      </c>
      <c r="U135" s="154" t="s">
        <v>1006</v>
      </c>
      <c r="V135" s="154" t="s">
        <v>1006</v>
      </c>
      <c r="W135" s="154" t="s">
        <v>1006</v>
      </c>
      <c r="X135" s="154" t="s">
        <v>1006</v>
      </c>
    </row>
    <row r="136" spans="1:24" x14ac:dyDescent="0.2">
      <c r="A136">
        <f>+IF(T136&lt;&gt;0,MAX(A$2:A135)+1,0)</f>
        <v>0</v>
      </c>
      <c r="B136">
        <f t="shared" si="59"/>
        <v>0</v>
      </c>
      <c r="C136" t="str">
        <f t="shared" si="60"/>
        <v/>
      </c>
      <c r="D136">
        <f t="shared" si="61"/>
        <v>0</v>
      </c>
      <c r="E136" t="str">
        <f t="shared" si="62"/>
        <v>остало</v>
      </c>
      <c r="F136" s="7" t="s">
        <v>1040</v>
      </c>
      <c r="G136" s="7" t="s">
        <v>1015</v>
      </c>
      <c r="H136" s="174">
        <v>4</v>
      </c>
      <c r="I136">
        <v>48</v>
      </c>
      <c r="J136" s="7" t="s">
        <v>1060</v>
      </c>
      <c r="K136" s="165" t="s">
        <v>1073</v>
      </c>
      <c r="L136" s="156">
        <f t="shared" si="63"/>
        <v>0</v>
      </c>
      <c r="M136" s="157">
        <f t="shared" si="64"/>
        <v>0</v>
      </c>
      <c r="N136" s="156" t="str">
        <f t="shared" si="65"/>
        <v/>
      </c>
      <c r="O136" s="157">
        <f t="shared" si="66"/>
        <v>0</v>
      </c>
      <c r="P136" s="156" t="str">
        <f t="shared" si="67"/>
        <v/>
      </c>
      <c r="Q136" s="163" t="s">
        <v>1035</v>
      </c>
      <c r="R136" s="156">
        <f>+tabela!D$62</f>
        <v>0</v>
      </c>
      <c r="S136" s="173">
        <v>2016</v>
      </c>
      <c r="T136" s="155">
        <f>+tabela!G$62</f>
        <v>0</v>
      </c>
      <c r="U136" s="154" t="s">
        <v>1006</v>
      </c>
      <c r="V136" s="154" t="s">
        <v>1006</v>
      </c>
      <c r="W136" s="154" t="s">
        <v>1006</v>
      </c>
      <c r="X136" s="154" t="s">
        <v>1006</v>
      </c>
    </row>
    <row r="137" spans="1:24" x14ac:dyDescent="0.2">
      <c r="A137">
        <f>+IF(T137&lt;&gt;0,MAX(A$2:A136)+1,0)</f>
        <v>0</v>
      </c>
      <c r="B137">
        <f t="shared" si="59"/>
        <v>0</v>
      </c>
      <c r="C137" t="str">
        <f t="shared" si="60"/>
        <v/>
      </c>
      <c r="D137">
        <f t="shared" si="61"/>
        <v>0</v>
      </c>
      <c r="E137" t="str">
        <f t="shared" si="62"/>
        <v>остало</v>
      </c>
      <c r="F137" s="7" t="s">
        <v>1040</v>
      </c>
      <c r="G137" s="7" t="s">
        <v>1015</v>
      </c>
      <c r="H137" s="174">
        <v>4</v>
      </c>
      <c r="I137">
        <v>49</v>
      </c>
      <c r="J137" s="7" t="s">
        <v>1061</v>
      </c>
      <c r="K137" s="165" t="s">
        <v>1073</v>
      </c>
      <c r="L137" s="156">
        <f t="shared" si="63"/>
        <v>0</v>
      </c>
      <c r="M137" s="157">
        <f t="shared" si="64"/>
        <v>0</v>
      </c>
      <c r="N137" s="156" t="str">
        <f t="shared" si="65"/>
        <v/>
      </c>
      <c r="O137" s="157">
        <f t="shared" si="66"/>
        <v>0</v>
      </c>
      <c r="P137" s="156" t="str">
        <f t="shared" si="67"/>
        <v/>
      </c>
      <c r="Q137" s="163" t="s">
        <v>1035</v>
      </c>
      <c r="R137" s="156">
        <f>+tabela!D$63</f>
        <v>0</v>
      </c>
      <c r="S137" s="173">
        <v>2016</v>
      </c>
      <c r="T137" s="155">
        <f>+tabela!G$63</f>
        <v>0</v>
      </c>
      <c r="U137" s="154" t="s">
        <v>1006</v>
      </c>
      <c r="V137" s="154" t="s">
        <v>1006</v>
      </c>
      <c r="W137" s="154" t="s">
        <v>1006</v>
      </c>
      <c r="X137" s="154" t="s">
        <v>1006</v>
      </c>
    </row>
    <row r="138" spans="1:24" x14ac:dyDescent="0.2">
      <c r="A138">
        <f>+IF(T138&lt;&gt;0,MAX(A$2:A137)+1,0)</f>
        <v>0</v>
      </c>
      <c r="B138">
        <f t="shared" si="59"/>
        <v>0</v>
      </c>
      <c r="C138" t="str">
        <f t="shared" si="60"/>
        <v/>
      </c>
      <c r="D138">
        <f t="shared" si="61"/>
        <v>0</v>
      </c>
      <c r="E138" t="str">
        <f t="shared" si="62"/>
        <v>остало</v>
      </c>
      <c r="F138" s="7" t="s">
        <v>1040</v>
      </c>
      <c r="G138" s="7" t="s">
        <v>1015</v>
      </c>
      <c r="H138" s="174">
        <v>5</v>
      </c>
      <c r="I138">
        <v>51</v>
      </c>
      <c r="J138" s="7" t="s">
        <v>1062</v>
      </c>
      <c r="K138" s="165" t="s">
        <v>1073</v>
      </c>
      <c r="L138" s="156">
        <f t="shared" si="63"/>
        <v>0</v>
      </c>
      <c r="M138" s="157">
        <f t="shared" si="64"/>
        <v>0</v>
      </c>
      <c r="N138" s="156" t="str">
        <f t="shared" si="65"/>
        <v/>
      </c>
      <c r="O138" s="157">
        <f t="shared" si="66"/>
        <v>0</v>
      </c>
      <c r="P138" s="156" t="str">
        <f t="shared" si="67"/>
        <v/>
      </c>
      <c r="Q138" s="163" t="s">
        <v>1035</v>
      </c>
      <c r="R138" s="156">
        <f>+tabela!D$64</f>
        <v>0</v>
      </c>
      <c r="S138" s="173">
        <v>2016</v>
      </c>
      <c r="T138" s="155">
        <f>+tabela!G$66</f>
        <v>0</v>
      </c>
      <c r="U138" s="154" t="s">
        <v>1006</v>
      </c>
      <c r="V138" s="154" t="s">
        <v>1006</v>
      </c>
      <c r="W138" s="154" t="s">
        <v>1006</v>
      </c>
      <c r="X138" s="154" t="s">
        <v>1006</v>
      </c>
    </row>
    <row r="139" spans="1:24" x14ac:dyDescent="0.2">
      <c r="A139">
        <f>+IF(T139&lt;&gt;0,MAX(A$2:A138)+1,0)</f>
        <v>0</v>
      </c>
      <c r="B139">
        <f t="shared" si="59"/>
        <v>0</v>
      </c>
      <c r="C139" t="str">
        <f t="shared" si="60"/>
        <v/>
      </c>
      <c r="D139">
        <f t="shared" si="61"/>
        <v>0</v>
      </c>
      <c r="E139" t="str">
        <f t="shared" si="62"/>
        <v>остало</v>
      </c>
      <c r="F139" s="7" t="s">
        <v>1040</v>
      </c>
      <c r="G139" s="7" t="s">
        <v>1015</v>
      </c>
      <c r="H139" s="174">
        <v>5</v>
      </c>
      <c r="I139">
        <v>52</v>
      </c>
      <c r="J139" s="7" t="s">
        <v>1063</v>
      </c>
      <c r="K139" s="165" t="s">
        <v>1073</v>
      </c>
      <c r="L139" s="156">
        <f t="shared" si="63"/>
        <v>0</v>
      </c>
      <c r="M139" s="157">
        <f t="shared" si="64"/>
        <v>0</v>
      </c>
      <c r="N139" s="156" t="str">
        <f t="shared" si="65"/>
        <v/>
      </c>
      <c r="O139" s="157">
        <f t="shared" si="66"/>
        <v>0</v>
      </c>
      <c r="P139" s="156" t="str">
        <f t="shared" si="67"/>
        <v/>
      </c>
      <c r="Q139" s="163" t="s">
        <v>1035</v>
      </c>
      <c r="R139" s="156">
        <f>+tabela!D$65</f>
        <v>0</v>
      </c>
      <c r="S139" s="173">
        <v>2016</v>
      </c>
      <c r="T139" s="155">
        <f>+tabela!G$67</f>
        <v>0</v>
      </c>
      <c r="U139" s="154" t="s">
        <v>1006</v>
      </c>
      <c r="V139" s="154" t="s">
        <v>1006</v>
      </c>
      <c r="W139" s="154" t="s">
        <v>1006</v>
      </c>
      <c r="X139" s="154" t="s">
        <v>1006</v>
      </c>
    </row>
    <row r="140" spans="1:24" x14ac:dyDescent="0.2">
      <c r="A140">
        <f>+IF(T140&lt;&gt;0,MAX(A$2:A139)+1,0)</f>
        <v>0</v>
      </c>
      <c r="B140">
        <f t="shared" si="59"/>
        <v>0</v>
      </c>
      <c r="C140" t="str">
        <f t="shared" si="60"/>
        <v/>
      </c>
      <c r="D140">
        <f t="shared" si="61"/>
        <v>0</v>
      </c>
      <c r="E140" t="str">
        <f t="shared" si="62"/>
        <v>остало</v>
      </c>
      <c r="F140" s="7" t="s">
        <v>1040</v>
      </c>
      <c r="G140" s="7" t="s">
        <v>1015</v>
      </c>
      <c r="H140" s="174">
        <v>5</v>
      </c>
      <c r="I140">
        <v>53</v>
      </c>
      <c r="J140" s="7" t="s">
        <v>1064</v>
      </c>
      <c r="K140" s="165" t="s">
        <v>1073</v>
      </c>
      <c r="L140" s="156">
        <f t="shared" si="63"/>
        <v>0</v>
      </c>
      <c r="M140" s="157">
        <f t="shared" si="64"/>
        <v>0</v>
      </c>
      <c r="N140" s="156" t="str">
        <f t="shared" si="65"/>
        <v/>
      </c>
      <c r="O140" s="157">
        <f t="shared" si="66"/>
        <v>0</v>
      </c>
      <c r="P140" s="156" t="str">
        <f t="shared" si="67"/>
        <v/>
      </c>
      <c r="Q140" s="163" t="s">
        <v>1035</v>
      </c>
      <c r="R140" s="156">
        <f>+tabela!D$66</f>
        <v>0</v>
      </c>
      <c r="S140" s="173">
        <v>2016</v>
      </c>
      <c r="T140" s="155">
        <f>+tabela!G$68</f>
        <v>0</v>
      </c>
      <c r="U140" s="154" t="s">
        <v>1006</v>
      </c>
      <c r="V140" s="154" t="s">
        <v>1006</v>
      </c>
      <c r="W140" s="154" t="s">
        <v>1006</v>
      </c>
      <c r="X140" s="154" t="s">
        <v>1006</v>
      </c>
    </row>
    <row r="141" spans="1:24" x14ac:dyDescent="0.2">
      <c r="A141">
        <f>+IF(T141&lt;&gt;0,MAX(A$2:A140)+1,0)</f>
        <v>0</v>
      </c>
      <c r="B141">
        <f t="shared" si="59"/>
        <v>0</v>
      </c>
      <c r="C141" t="str">
        <f t="shared" si="60"/>
        <v/>
      </c>
      <c r="D141">
        <f t="shared" si="61"/>
        <v>0</v>
      </c>
      <c r="E141" t="str">
        <f t="shared" si="62"/>
        <v>остало</v>
      </c>
      <c r="F141" s="7" t="s">
        <v>1040</v>
      </c>
      <c r="G141" s="7" t="s">
        <v>1015</v>
      </c>
      <c r="H141" s="174">
        <v>5</v>
      </c>
      <c r="I141">
        <v>54</v>
      </c>
      <c r="J141" s="7" t="s">
        <v>1065</v>
      </c>
      <c r="K141" s="165" t="s">
        <v>1073</v>
      </c>
      <c r="L141" s="156">
        <f t="shared" si="63"/>
        <v>0</v>
      </c>
      <c r="M141" s="157">
        <f t="shared" si="64"/>
        <v>0</v>
      </c>
      <c r="N141" s="156" t="str">
        <f t="shared" si="65"/>
        <v/>
      </c>
      <c r="O141" s="157">
        <f t="shared" si="66"/>
        <v>0</v>
      </c>
      <c r="P141" s="156" t="str">
        <f t="shared" si="67"/>
        <v/>
      </c>
      <c r="Q141" s="163" t="s">
        <v>1035</v>
      </c>
      <c r="R141" s="156">
        <f>+tabela!D$67</f>
        <v>0</v>
      </c>
      <c r="S141" s="173">
        <v>2016</v>
      </c>
      <c r="T141" s="155">
        <f>+tabela!G$69</f>
        <v>0</v>
      </c>
      <c r="U141" s="154" t="s">
        <v>1006</v>
      </c>
      <c r="V141" s="154" t="s">
        <v>1006</v>
      </c>
      <c r="W141" s="154" t="s">
        <v>1006</v>
      </c>
      <c r="X141" s="154" t="s">
        <v>1006</v>
      </c>
    </row>
    <row r="142" spans="1:24" x14ac:dyDescent="0.2">
      <c r="A142">
        <f>+IF(T142&lt;&gt;0,MAX(A$2:A141)+1,0)</f>
        <v>0</v>
      </c>
      <c r="B142">
        <f t="shared" si="59"/>
        <v>0</v>
      </c>
      <c r="C142" t="str">
        <f t="shared" si="60"/>
        <v/>
      </c>
      <c r="D142">
        <f t="shared" si="61"/>
        <v>0</v>
      </c>
      <c r="E142" t="str">
        <f t="shared" si="62"/>
        <v>остало</v>
      </c>
      <c r="F142" s="7" t="s">
        <v>1040</v>
      </c>
      <c r="G142" s="7" t="s">
        <v>1015</v>
      </c>
      <c r="H142" s="174">
        <v>5</v>
      </c>
      <c r="I142">
        <v>55</v>
      </c>
      <c r="J142" s="7" t="s">
        <v>1066</v>
      </c>
      <c r="K142" s="165" t="s">
        <v>1073</v>
      </c>
      <c r="L142" s="156">
        <f t="shared" si="63"/>
        <v>0</v>
      </c>
      <c r="M142" s="157">
        <f t="shared" si="64"/>
        <v>0</v>
      </c>
      <c r="N142" s="156" t="str">
        <f t="shared" si="65"/>
        <v/>
      </c>
      <c r="O142" s="157">
        <f t="shared" si="66"/>
        <v>0</v>
      </c>
      <c r="P142" s="156" t="str">
        <f t="shared" si="67"/>
        <v/>
      </c>
      <c r="Q142" s="163" t="s">
        <v>1035</v>
      </c>
      <c r="R142" s="156">
        <f>+tabela!D$68</f>
        <v>0</v>
      </c>
      <c r="S142" s="173">
        <v>2016</v>
      </c>
      <c r="T142" s="155">
        <f>+tabela!G$70</f>
        <v>0</v>
      </c>
      <c r="U142" s="154" t="s">
        <v>1006</v>
      </c>
      <c r="V142" s="154" t="s">
        <v>1006</v>
      </c>
      <c r="W142" s="154" t="s">
        <v>1006</v>
      </c>
      <c r="X142" s="154" t="s">
        <v>1006</v>
      </c>
    </row>
    <row r="143" spans="1:24" x14ac:dyDescent="0.2">
      <c r="A143">
        <f>+IF(T143&lt;&gt;0,MAX(A$2:A142)+1,0)</f>
        <v>0</v>
      </c>
      <c r="B143">
        <f t="shared" si="59"/>
        <v>0</v>
      </c>
      <c r="C143" t="str">
        <f t="shared" si="60"/>
        <v/>
      </c>
      <c r="D143">
        <f t="shared" si="61"/>
        <v>0</v>
      </c>
      <c r="E143" t="str">
        <f t="shared" si="62"/>
        <v>остало</v>
      </c>
      <c r="F143" s="7" t="s">
        <v>1040</v>
      </c>
      <c r="G143" s="7" t="s">
        <v>1015</v>
      </c>
      <c r="H143" s="174">
        <v>62</v>
      </c>
      <c r="I143">
        <v>62</v>
      </c>
      <c r="J143" s="7" t="s">
        <v>1067</v>
      </c>
      <c r="K143" s="165" t="s">
        <v>1073</v>
      </c>
      <c r="L143" s="156">
        <f t="shared" si="63"/>
        <v>0</v>
      </c>
      <c r="M143" s="157">
        <f t="shared" si="64"/>
        <v>0</v>
      </c>
      <c r="N143" s="156" t="str">
        <f t="shared" si="65"/>
        <v/>
      </c>
      <c r="O143" s="157">
        <f t="shared" si="66"/>
        <v>0</v>
      </c>
      <c r="P143" s="156" t="str">
        <f t="shared" si="67"/>
        <v/>
      </c>
      <c r="Q143" s="163" t="s">
        <v>1035</v>
      </c>
      <c r="R143" s="156">
        <f>+tabela!D$69</f>
        <v>0</v>
      </c>
      <c r="S143" s="173">
        <v>2016</v>
      </c>
      <c r="T143" s="155">
        <f>+tabela!G$73</f>
        <v>0</v>
      </c>
      <c r="U143" s="154" t="s">
        <v>1006</v>
      </c>
      <c r="V143" s="154" t="s">
        <v>1006</v>
      </c>
      <c r="W143" s="154" t="s">
        <v>1006</v>
      </c>
      <c r="X143" s="154" t="s">
        <v>1006</v>
      </c>
    </row>
    <row r="144" spans="1:24" x14ac:dyDescent="0.2">
      <c r="A144">
        <f>+IF(T144&lt;&gt;0,MAX(A$2:A143)+1,0)</f>
        <v>0</v>
      </c>
      <c r="B144">
        <f>+B135</f>
        <v>0</v>
      </c>
      <c r="C144" t="str">
        <f>+C135</f>
        <v/>
      </c>
      <c r="D144">
        <f>+D135</f>
        <v>0</v>
      </c>
      <c r="E144" t="str">
        <f>+E135</f>
        <v>остало</v>
      </c>
      <c r="F144" s="7" t="s">
        <v>1038</v>
      </c>
      <c r="G144" s="7" t="s">
        <v>1084</v>
      </c>
      <c r="H144" s="174" t="s">
        <v>1012</v>
      </c>
      <c r="I144" s="7" t="s">
        <v>1074</v>
      </c>
      <c r="J144" s="8" t="s">
        <v>1006</v>
      </c>
      <c r="K144" s="165" t="s">
        <v>1073</v>
      </c>
      <c r="L144" s="154" t="s">
        <v>1006</v>
      </c>
      <c r="M144" s="154" t="s">
        <v>1006</v>
      </c>
      <c r="N144" s="154" t="s">
        <v>1006</v>
      </c>
      <c r="O144" s="154" t="s">
        <v>1006</v>
      </c>
      <c r="P144" s="154" t="s">
        <v>1006</v>
      </c>
      <c r="Q144" s="7" t="s">
        <v>1068</v>
      </c>
      <c r="R144" s="155">
        <f>+tabela!D87</f>
        <v>0</v>
      </c>
      <c r="S144" s="173">
        <v>2016</v>
      </c>
      <c r="T144" s="155">
        <f>+tabela!G$81</f>
        <v>0</v>
      </c>
      <c r="U144" s="154" t="s">
        <v>1006</v>
      </c>
      <c r="V144" s="154" t="s">
        <v>1006</v>
      </c>
      <c r="W144" s="154" t="s">
        <v>1006</v>
      </c>
      <c r="X144" s="154" t="s">
        <v>1006</v>
      </c>
    </row>
    <row r="145" spans="1:24" x14ac:dyDescent="0.2">
      <c r="A145">
        <f>+IF(T145&lt;&gt;0,MAX(A$2:A144)+1,0)</f>
        <v>0</v>
      </c>
      <c r="B145">
        <f t="shared" ref="B145:B152" si="68">+B144</f>
        <v>0</v>
      </c>
      <c r="C145" t="str">
        <f t="shared" ref="C145:C152" si="69">+C144</f>
        <v/>
      </c>
      <c r="D145">
        <f t="shared" ref="D145:D152" si="70">+D144</f>
        <v>0</v>
      </c>
      <c r="E145" t="str">
        <f t="shared" ref="E145:E152" si="71">+E144</f>
        <v>остало</v>
      </c>
      <c r="F145" s="7" t="s">
        <v>1038</v>
      </c>
      <c r="G145" s="7" t="s">
        <v>1084</v>
      </c>
      <c r="H145" s="174" t="s">
        <v>1013</v>
      </c>
      <c r="I145" s="7" t="s">
        <v>1074</v>
      </c>
      <c r="J145" s="8" t="s">
        <v>1006</v>
      </c>
      <c r="K145" s="165" t="s">
        <v>1073</v>
      </c>
      <c r="L145" s="154" t="s">
        <v>1006</v>
      </c>
      <c r="M145" s="154" t="s">
        <v>1006</v>
      </c>
      <c r="N145" s="154" t="s">
        <v>1006</v>
      </c>
      <c r="O145" s="154" t="s">
        <v>1006</v>
      </c>
      <c r="P145" s="154" t="s">
        <v>1006</v>
      </c>
      <c r="Q145" s="7" t="s">
        <v>1068</v>
      </c>
      <c r="R145" s="155">
        <f>+tabela!D88</f>
        <v>0</v>
      </c>
      <c r="S145" s="173">
        <v>2016</v>
      </c>
      <c r="T145" s="155">
        <f>+tabela!G$82</f>
        <v>0</v>
      </c>
      <c r="U145" s="154" t="s">
        <v>1006</v>
      </c>
      <c r="V145" s="154" t="s">
        <v>1006</v>
      </c>
      <c r="W145" s="154" t="s">
        <v>1006</v>
      </c>
      <c r="X145" s="154" t="s">
        <v>1006</v>
      </c>
    </row>
    <row r="146" spans="1:24" x14ac:dyDescent="0.2">
      <c r="A146">
        <f>+IF(T146&lt;&gt;0,MAX(A$2:A145)+1,0)</f>
        <v>0</v>
      </c>
      <c r="B146">
        <f t="shared" si="68"/>
        <v>0</v>
      </c>
      <c r="C146" t="str">
        <f t="shared" si="69"/>
        <v/>
      </c>
      <c r="D146">
        <f t="shared" si="70"/>
        <v>0</v>
      </c>
      <c r="E146" t="str">
        <f t="shared" si="71"/>
        <v>остало</v>
      </c>
      <c r="F146" s="7" t="s">
        <v>1038</v>
      </c>
      <c r="G146" s="7" t="s">
        <v>1085</v>
      </c>
      <c r="H146" s="174" t="s">
        <v>1012</v>
      </c>
      <c r="I146" s="7" t="s">
        <v>1074</v>
      </c>
      <c r="J146" s="8" t="s">
        <v>1006</v>
      </c>
      <c r="K146" s="165" t="s">
        <v>1073</v>
      </c>
      <c r="L146" s="154" t="s">
        <v>1006</v>
      </c>
      <c r="M146" s="154" t="s">
        <v>1006</v>
      </c>
      <c r="N146" s="154" t="s">
        <v>1006</v>
      </c>
      <c r="O146" s="154" t="s">
        <v>1006</v>
      </c>
      <c r="P146" s="154" t="s">
        <v>1006</v>
      </c>
      <c r="Q146" s="7" t="s">
        <v>1069</v>
      </c>
      <c r="R146" s="155">
        <f>+tabela!D87</f>
        <v>0</v>
      </c>
      <c r="S146" s="173">
        <v>2016</v>
      </c>
      <c r="T146" s="155">
        <f>+tabela!G$87</f>
        <v>0</v>
      </c>
      <c r="U146" s="154" t="s">
        <v>1006</v>
      </c>
      <c r="V146" s="154" t="s">
        <v>1006</v>
      </c>
      <c r="W146" s="154" t="s">
        <v>1006</v>
      </c>
      <c r="X146" s="154" t="s">
        <v>1006</v>
      </c>
    </row>
    <row r="147" spans="1:24" x14ac:dyDescent="0.2">
      <c r="A147">
        <f>+IF(T147&lt;&gt;0,MAX(A$2:A146)+1,0)</f>
        <v>0</v>
      </c>
      <c r="B147">
        <f t="shared" si="68"/>
        <v>0</v>
      </c>
      <c r="C147" t="str">
        <f t="shared" si="69"/>
        <v/>
      </c>
      <c r="D147">
        <f t="shared" si="70"/>
        <v>0</v>
      </c>
      <c r="E147" t="str">
        <f t="shared" si="71"/>
        <v>остало</v>
      </c>
      <c r="F147" s="7" t="s">
        <v>1038</v>
      </c>
      <c r="G147" s="7" t="s">
        <v>1085</v>
      </c>
      <c r="H147" s="174" t="s">
        <v>1013</v>
      </c>
      <c r="I147" s="7" t="s">
        <v>1074</v>
      </c>
      <c r="J147" s="8" t="s">
        <v>1006</v>
      </c>
      <c r="K147" s="165" t="s">
        <v>1073</v>
      </c>
      <c r="L147" s="154" t="s">
        <v>1006</v>
      </c>
      <c r="M147" s="154" t="s">
        <v>1006</v>
      </c>
      <c r="N147" s="154" t="s">
        <v>1006</v>
      </c>
      <c r="O147" s="154" t="s">
        <v>1006</v>
      </c>
      <c r="P147" s="154" t="s">
        <v>1006</v>
      </c>
      <c r="Q147" s="7" t="s">
        <v>1069</v>
      </c>
      <c r="R147" s="155">
        <f>+tabela!D88</f>
        <v>0</v>
      </c>
      <c r="S147" s="173">
        <v>2016</v>
      </c>
      <c r="T147" s="155">
        <f>+tabela!G$88</f>
        <v>0</v>
      </c>
      <c r="U147" s="154" t="s">
        <v>1006</v>
      </c>
      <c r="V147" s="154" t="s">
        <v>1006</v>
      </c>
      <c r="W147" s="154" t="s">
        <v>1006</v>
      </c>
      <c r="X147" s="154" t="s">
        <v>1006</v>
      </c>
    </row>
    <row r="148" spans="1:24" x14ac:dyDescent="0.2">
      <c r="A148">
        <f>+IF(T148&lt;&gt;0,MAX(A$2:A147)+1,0)</f>
        <v>0</v>
      </c>
      <c r="B148">
        <f t="shared" si="68"/>
        <v>0</v>
      </c>
      <c r="C148" t="str">
        <f t="shared" si="69"/>
        <v/>
      </c>
      <c r="D148">
        <f t="shared" si="70"/>
        <v>0</v>
      </c>
      <c r="E148" t="str">
        <f t="shared" si="71"/>
        <v>остало</v>
      </c>
      <c r="F148" s="7" t="s">
        <v>1038</v>
      </c>
      <c r="G148" s="7" t="s">
        <v>1086</v>
      </c>
      <c r="H148" s="174" t="s">
        <v>1012</v>
      </c>
      <c r="I148" s="7" t="s">
        <v>1074</v>
      </c>
      <c r="J148" s="8" t="s">
        <v>1006</v>
      </c>
      <c r="K148" s="165" t="s">
        <v>1073</v>
      </c>
      <c r="L148" s="154" t="s">
        <v>1006</v>
      </c>
      <c r="M148" s="154" t="s">
        <v>1006</v>
      </c>
      <c r="N148" s="154" t="s">
        <v>1006</v>
      </c>
      <c r="O148" s="154" t="s">
        <v>1006</v>
      </c>
      <c r="P148" s="154" t="s">
        <v>1006</v>
      </c>
      <c r="Q148" s="7" t="s">
        <v>1070</v>
      </c>
      <c r="R148" s="155">
        <f>+tabela!D93</f>
        <v>0</v>
      </c>
      <c r="S148" s="173">
        <v>2016</v>
      </c>
      <c r="T148" s="155">
        <f>+tabela!G$93</f>
        <v>0</v>
      </c>
      <c r="U148" s="154" t="s">
        <v>1006</v>
      </c>
      <c r="V148" s="154" t="s">
        <v>1006</v>
      </c>
      <c r="W148" s="154" t="s">
        <v>1006</v>
      </c>
      <c r="X148" s="154" t="s">
        <v>1006</v>
      </c>
    </row>
    <row r="149" spans="1:24" x14ac:dyDescent="0.2">
      <c r="A149">
        <f>+IF(T149&lt;&gt;0,MAX(A$2:A148)+1,0)</f>
        <v>0</v>
      </c>
      <c r="B149">
        <f t="shared" si="68"/>
        <v>0</v>
      </c>
      <c r="C149" t="str">
        <f t="shared" si="69"/>
        <v/>
      </c>
      <c r="D149">
        <f t="shared" si="70"/>
        <v>0</v>
      </c>
      <c r="E149" t="str">
        <f t="shared" si="71"/>
        <v>остало</v>
      </c>
      <c r="F149" s="7" t="s">
        <v>1038</v>
      </c>
      <c r="G149" s="7" t="s">
        <v>1086</v>
      </c>
      <c r="H149" s="174" t="s">
        <v>1013</v>
      </c>
      <c r="I149" s="7" t="s">
        <v>1074</v>
      </c>
      <c r="J149" s="8" t="s">
        <v>1006</v>
      </c>
      <c r="K149" s="165" t="s">
        <v>1073</v>
      </c>
      <c r="L149" s="154" t="s">
        <v>1006</v>
      </c>
      <c r="M149" s="154" t="s">
        <v>1006</v>
      </c>
      <c r="N149" s="154" t="s">
        <v>1006</v>
      </c>
      <c r="O149" s="154" t="s">
        <v>1006</v>
      </c>
      <c r="P149" s="154" t="s">
        <v>1006</v>
      </c>
      <c r="Q149" s="7" t="s">
        <v>1070</v>
      </c>
      <c r="R149" s="155">
        <f>+tabela!D94</f>
        <v>0</v>
      </c>
      <c r="S149" s="173">
        <v>2016</v>
      </c>
      <c r="T149" s="155">
        <f>+tabela!G$94</f>
        <v>0</v>
      </c>
      <c r="U149" s="154" t="s">
        <v>1006</v>
      </c>
      <c r="V149" s="154" t="s">
        <v>1006</v>
      </c>
      <c r="W149" s="154" t="s">
        <v>1006</v>
      </c>
      <c r="X149" s="154" t="s">
        <v>1006</v>
      </c>
    </row>
    <row r="150" spans="1:24" x14ac:dyDescent="0.2">
      <c r="A150">
        <f>+IF(T150&lt;&gt;0,MAX(A$2:A149)+1,0)</f>
        <v>0</v>
      </c>
      <c r="B150">
        <f t="shared" si="68"/>
        <v>0</v>
      </c>
      <c r="C150" t="str">
        <f t="shared" si="69"/>
        <v/>
      </c>
      <c r="D150">
        <f t="shared" si="70"/>
        <v>0</v>
      </c>
      <c r="E150" t="str">
        <f t="shared" si="71"/>
        <v>остало</v>
      </c>
      <c r="F150" s="7" t="s">
        <v>1038</v>
      </c>
      <c r="G150" s="7" t="s">
        <v>1087</v>
      </c>
      <c r="H150" s="174" t="s">
        <v>1012</v>
      </c>
      <c r="I150" s="7" t="s">
        <v>1074</v>
      </c>
      <c r="J150" s="8" t="s">
        <v>1006</v>
      </c>
      <c r="K150" s="165" t="s">
        <v>1073</v>
      </c>
      <c r="L150" s="154" t="s">
        <v>1006</v>
      </c>
      <c r="M150" s="154" t="s">
        <v>1006</v>
      </c>
      <c r="N150" s="154" t="s">
        <v>1006</v>
      </c>
      <c r="O150" s="154" t="s">
        <v>1006</v>
      </c>
      <c r="P150" s="154" t="s">
        <v>1006</v>
      </c>
      <c r="Q150" s="7" t="s">
        <v>1071</v>
      </c>
      <c r="R150" s="155">
        <f>+tabela!D99</f>
        <v>0</v>
      </c>
      <c r="S150" s="173">
        <v>2016</v>
      </c>
      <c r="T150" s="155">
        <f>+tabela!G$99</f>
        <v>0</v>
      </c>
      <c r="U150" s="154" t="s">
        <v>1006</v>
      </c>
      <c r="V150" s="154" t="s">
        <v>1006</v>
      </c>
      <c r="W150" s="154" t="s">
        <v>1006</v>
      </c>
      <c r="X150" s="154" t="s">
        <v>1006</v>
      </c>
    </row>
    <row r="151" spans="1:24" x14ac:dyDescent="0.2">
      <c r="A151">
        <f>+IF(T151&lt;&gt;0,MAX(A$2:A150)+1,0)</f>
        <v>0</v>
      </c>
      <c r="B151">
        <f t="shared" si="68"/>
        <v>0</v>
      </c>
      <c r="C151" t="str">
        <f t="shared" si="69"/>
        <v/>
      </c>
      <c r="D151">
        <f t="shared" si="70"/>
        <v>0</v>
      </c>
      <c r="E151" t="str">
        <f t="shared" si="71"/>
        <v>остало</v>
      </c>
      <c r="F151" s="7" t="s">
        <v>1038</v>
      </c>
      <c r="G151" s="7" t="s">
        <v>1087</v>
      </c>
      <c r="H151" s="174" t="s">
        <v>1013</v>
      </c>
      <c r="I151" s="7" t="s">
        <v>1074</v>
      </c>
      <c r="J151" s="8" t="s">
        <v>1006</v>
      </c>
      <c r="K151" s="165" t="s">
        <v>1073</v>
      </c>
      <c r="L151" s="154" t="s">
        <v>1006</v>
      </c>
      <c r="M151" s="154" t="s">
        <v>1006</v>
      </c>
      <c r="N151" s="154" t="s">
        <v>1006</v>
      </c>
      <c r="O151" s="154" t="s">
        <v>1006</v>
      </c>
      <c r="P151" s="154" t="s">
        <v>1006</v>
      </c>
      <c r="Q151" s="7" t="s">
        <v>1071</v>
      </c>
      <c r="R151" s="155">
        <f>+tabela!D100</f>
        <v>0</v>
      </c>
      <c r="S151" s="173">
        <v>2016</v>
      </c>
      <c r="T151" s="155">
        <f>+tabela!G$100</f>
        <v>0</v>
      </c>
      <c r="U151" s="154" t="s">
        <v>1006</v>
      </c>
      <c r="V151" s="154" t="s">
        <v>1006</v>
      </c>
      <c r="W151" s="154" t="s">
        <v>1006</v>
      </c>
      <c r="X151" s="154" t="s">
        <v>1006</v>
      </c>
    </row>
    <row r="152" spans="1:24" x14ac:dyDescent="0.2">
      <c r="A152">
        <f>+IF(T152&lt;&gt;0,MAX(A$2:A151)+1,0)</f>
        <v>0</v>
      </c>
      <c r="B152">
        <f t="shared" si="68"/>
        <v>0</v>
      </c>
      <c r="C152" t="str">
        <f t="shared" si="69"/>
        <v/>
      </c>
      <c r="D152">
        <f t="shared" si="70"/>
        <v>0</v>
      </c>
      <c r="E152" t="str">
        <f t="shared" si="71"/>
        <v>остало</v>
      </c>
      <c r="F152" s="7" t="s">
        <v>1040</v>
      </c>
      <c r="G152" s="7" t="s">
        <v>1015</v>
      </c>
      <c r="H152" s="174">
        <v>4</v>
      </c>
      <c r="I152">
        <v>41</v>
      </c>
      <c r="J152" s="7" t="s">
        <v>1052</v>
      </c>
      <c r="K152" s="167" t="s">
        <v>1080</v>
      </c>
      <c r="L152" s="156">
        <f>+tabela!C$44</f>
        <v>0</v>
      </c>
      <c r="M152" s="162">
        <f>+tabela!C$43</f>
        <v>0</v>
      </c>
      <c r="N152" s="7" t="str">
        <f>+tabela!D$43</f>
        <v/>
      </c>
      <c r="O152" s="162">
        <f>+tabela!C$45</f>
        <v>0</v>
      </c>
      <c r="P152" s="7" t="str">
        <f>+tabela!D$45</f>
        <v/>
      </c>
      <c r="Q152" s="163" t="s">
        <v>1035</v>
      </c>
      <c r="R152" s="155">
        <f>+tabela!D$53</f>
        <v>0</v>
      </c>
      <c r="S152" s="173">
        <v>2016</v>
      </c>
      <c r="T152" s="155">
        <f>+tabela!H$53</f>
        <v>0</v>
      </c>
      <c r="U152" s="154" t="s">
        <v>1006</v>
      </c>
      <c r="V152" s="154" t="s">
        <v>1006</v>
      </c>
      <c r="W152" s="154" t="s">
        <v>1006</v>
      </c>
      <c r="X152" s="154" t="s">
        <v>1006</v>
      </c>
    </row>
    <row r="153" spans="1:24" x14ac:dyDescent="0.2">
      <c r="A153">
        <f>+IF(T153&lt;&gt;0,MAX(A$2:A152)+1,0)</f>
        <v>0</v>
      </c>
      <c r="B153">
        <f t="shared" ref="B153:B167" si="72">+B152</f>
        <v>0</v>
      </c>
      <c r="C153" t="str">
        <f t="shared" ref="C153:C167" si="73">+C152</f>
        <v/>
      </c>
      <c r="D153">
        <f t="shared" ref="D153:D167" si="74">+D152</f>
        <v>0</v>
      </c>
      <c r="E153" t="str">
        <f t="shared" ref="E153:E167" si="75">+E152</f>
        <v>остало</v>
      </c>
      <c r="F153" s="7" t="s">
        <v>1040</v>
      </c>
      <c r="G153" s="7" t="s">
        <v>1015</v>
      </c>
      <c r="H153" s="174">
        <v>4</v>
      </c>
      <c r="I153">
        <v>411</v>
      </c>
      <c r="J153" s="7" t="s">
        <v>1053</v>
      </c>
      <c r="K153" s="167" t="s">
        <v>1080</v>
      </c>
      <c r="L153" s="156">
        <f t="shared" ref="L153:L167" si="76">+L152</f>
        <v>0</v>
      </c>
      <c r="M153" s="157">
        <f t="shared" ref="M153:M167" si="77">+M152</f>
        <v>0</v>
      </c>
      <c r="N153" s="156" t="str">
        <f t="shared" ref="N153:N167" si="78">+N152</f>
        <v/>
      </c>
      <c r="O153" s="157">
        <f t="shared" ref="O153:O167" si="79">+O152</f>
        <v>0</v>
      </c>
      <c r="P153" s="156" t="str">
        <f t="shared" ref="P153:P167" si="80">+P152</f>
        <v/>
      </c>
      <c r="Q153" s="163" t="s">
        <v>1035</v>
      </c>
      <c r="R153" s="156">
        <f>+tabela!D$55</f>
        <v>0</v>
      </c>
      <c r="S153" s="173">
        <v>2016</v>
      </c>
      <c r="T153" s="155">
        <f>+tabela!H$55</f>
        <v>0</v>
      </c>
      <c r="U153" s="154" t="s">
        <v>1006</v>
      </c>
      <c r="V153" s="154" t="s">
        <v>1006</v>
      </c>
      <c r="W153" s="154" t="s">
        <v>1006</v>
      </c>
      <c r="X153" s="154" t="s">
        <v>1006</v>
      </c>
    </row>
    <row r="154" spans="1:24" x14ac:dyDescent="0.2">
      <c r="A154">
        <f>+IF(T154&lt;&gt;0,MAX(A$2:A153)+1,0)</f>
        <v>0</v>
      </c>
      <c r="B154">
        <f t="shared" si="72"/>
        <v>0</v>
      </c>
      <c r="C154" t="str">
        <f t="shared" si="73"/>
        <v/>
      </c>
      <c r="D154">
        <f t="shared" si="74"/>
        <v>0</v>
      </c>
      <c r="E154" t="str">
        <f t="shared" si="75"/>
        <v>остало</v>
      </c>
      <c r="F154" s="7" t="s">
        <v>1040</v>
      </c>
      <c r="G154" s="7" t="s">
        <v>1015</v>
      </c>
      <c r="H154" s="174">
        <v>4</v>
      </c>
      <c r="I154">
        <v>412</v>
      </c>
      <c r="J154" s="7" t="s">
        <v>1054</v>
      </c>
      <c r="K154" s="167" t="s">
        <v>1080</v>
      </c>
      <c r="L154" s="156">
        <f t="shared" si="76"/>
        <v>0</v>
      </c>
      <c r="M154" s="157">
        <f t="shared" si="77"/>
        <v>0</v>
      </c>
      <c r="N154" s="156" t="str">
        <f t="shared" si="78"/>
        <v/>
      </c>
      <c r="O154" s="157">
        <f t="shared" si="79"/>
        <v>0</v>
      </c>
      <c r="P154" s="156" t="str">
        <f t="shared" si="80"/>
        <v/>
      </c>
      <c r="Q154" s="163" t="s">
        <v>1035</v>
      </c>
      <c r="R154" s="156">
        <f>+tabela!D$56</f>
        <v>0</v>
      </c>
      <c r="S154" s="173">
        <v>2016</v>
      </c>
      <c r="T154" s="155">
        <f>+tabela!H$56</f>
        <v>0</v>
      </c>
      <c r="U154" s="154" t="s">
        <v>1006</v>
      </c>
      <c r="V154" s="154" t="s">
        <v>1006</v>
      </c>
      <c r="W154" s="154" t="s">
        <v>1006</v>
      </c>
      <c r="X154" s="154" t="s">
        <v>1006</v>
      </c>
    </row>
    <row r="155" spans="1:24" x14ac:dyDescent="0.2">
      <c r="A155">
        <f>+IF(T155&lt;&gt;0,MAX(A$2:A154)+1,0)</f>
        <v>0</v>
      </c>
      <c r="B155">
        <f t="shared" si="72"/>
        <v>0</v>
      </c>
      <c r="C155" t="str">
        <f t="shared" si="73"/>
        <v/>
      </c>
      <c r="D155">
        <f t="shared" si="74"/>
        <v>0</v>
      </c>
      <c r="E155" t="str">
        <f t="shared" si="75"/>
        <v>остало</v>
      </c>
      <c r="F155" s="7" t="s">
        <v>1040</v>
      </c>
      <c r="G155" s="7" t="s">
        <v>1015</v>
      </c>
      <c r="H155" s="174">
        <v>4</v>
      </c>
      <c r="I155">
        <v>42</v>
      </c>
      <c r="J155" s="7" t="s">
        <v>1055</v>
      </c>
      <c r="K155" s="167" t="s">
        <v>1080</v>
      </c>
      <c r="L155" s="156">
        <f t="shared" si="76"/>
        <v>0</v>
      </c>
      <c r="M155" s="157">
        <f t="shared" si="77"/>
        <v>0</v>
      </c>
      <c r="N155" s="156" t="str">
        <f t="shared" si="78"/>
        <v/>
      </c>
      <c r="O155" s="157">
        <f t="shared" si="79"/>
        <v>0</v>
      </c>
      <c r="P155" s="156" t="str">
        <f t="shared" si="80"/>
        <v/>
      </c>
      <c r="Q155" s="163" t="s">
        <v>1035</v>
      </c>
      <c r="R155" s="156">
        <f>+tabela!D$57</f>
        <v>0</v>
      </c>
      <c r="S155" s="173">
        <v>2016</v>
      </c>
      <c r="T155" s="155">
        <f>+tabela!H$57</f>
        <v>0</v>
      </c>
      <c r="U155" s="154" t="s">
        <v>1006</v>
      </c>
      <c r="V155" s="154" t="s">
        <v>1006</v>
      </c>
      <c r="W155" s="154" t="s">
        <v>1006</v>
      </c>
      <c r="X155" s="154" t="s">
        <v>1006</v>
      </c>
    </row>
    <row r="156" spans="1:24" x14ac:dyDescent="0.2">
      <c r="A156">
        <f>+IF(T156&lt;&gt;0,MAX(A$2:A155)+1,0)</f>
        <v>0</v>
      </c>
      <c r="B156">
        <f t="shared" si="72"/>
        <v>0</v>
      </c>
      <c r="C156" t="str">
        <f t="shared" si="73"/>
        <v/>
      </c>
      <c r="D156">
        <f t="shared" si="74"/>
        <v>0</v>
      </c>
      <c r="E156" t="str">
        <f t="shared" si="75"/>
        <v>остало</v>
      </c>
      <c r="F156" s="7" t="s">
        <v>1040</v>
      </c>
      <c r="G156" s="7" t="s">
        <v>1015</v>
      </c>
      <c r="H156" s="174">
        <v>4</v>
      </c>
      <c r="I156">
        <v>44</v>
      </c>
      <c r="J156" s="7" t="s">
        <v>1056</v>
      </c>
      <c r="K156" s="167" t="s">
        <v>1080</v>
      </c>
      <c r="L156" s="156">
        <f t="shared" si="76"/>
        <v>0</v>
      </c>
      <c r="M156" s="157">
        <f t="shared" si="77"/>
        <v>0</v>
      </c>
      <c r="N156" s="156" t="str">
        <f t="shared" si="78"/>
        <v/>
      </c>
      <c r="O156" s="157">
        <f t="shared" si="79"/>
        <v>0</v>
      </c>
      <c r="P156" s="156" t="str">
        <f t="shared" si="80"/>
        <v/>
      </c>
      <c r="Q156" s="163" t="s">
        <v>1035</v>
      </c>
      <c r="R156" s="156">
        <f>+tabela!D$58</f>
        <v>0</v>
      </c>
      <c r="S156" s="173">
        <v>2016</v>
      </c>
      <c r="T156" s="155">
        <f>+tabela!H$58</f>
        <v>0</v>
      </c>
      <c r="U156" s="154" t="s">
        <v>1006</v>
      </c>
      <c r="V156" s="154" t="s">
        <v>1006</v>
      </c>
      <c r="W156" s="154" t="s">
        <v>1006</v>
      </c>
      <c r="X156" s="154" t="s">
        <v>1006</v>
      </c>
    </row>
    <row r="157" spans="1:24" x14ac:dyDescent="0.2">
      <c r="A157">
        <f>+IF(T157&lt;&gt;0,MAX(A$2:A156)+1,0)</f>
        <v>0</v>
      </c>
      <c r="B157">
        <f t="shared" si="72"/>
        <v>0</v>
      </c>
      <c r="C157" t="str">
        <f t="shared" si="73"/>
        <v/>
      </c>
      <c r="D157">
        <f t="shared" si="74"/>
        <v>0</v>
      </c>
      <c r="E157" t="str">
        <f t="shared" si="75"/>
        <v>остало</v>
      </c>
      <c r="F157" s="7" t="s">
        <v>1040</v>
      </c>
      <c r="G157" s="7" t="s">
        <v>1015</v>
      </c>
      <c r="H157" s="174">
        <v>4</v>
      </c>
      <c r="I157">
        <v>45</v>
      </c>
      <c r="J157" s="7" t="s">
        <v>1057</v>
      </c>
      <c r="K157" s="167" t="s">
        <v>1080</v>
      </c>
      <c r="L157" s="156">
        <f t="shared" si="76"/>
        <v>0</v>
      </c>
      <c r="M157" s="157">
        <f t="shared" si="77"/>
        <v>0</v>
      </c>
      <c r="N157" s="156" t="str">
        <f t="shared" si="78"/>
        <v/>
      </c>
      <c r="O157" s="157">
        <f t="shared" si="79"/>
        <v>0</v>
      </c>
      <c r="P157" s="156" t="str">
        <f t="shared" si="80"/>
        <v/>
      </c>
      <c r="Q157" s="163" t="s">
        <v>1035</v>
      </c>
      <c r="R157" s="156">
        <f>+tabela!D$59</f>
        <v>0</v>
      </c>
      <c r="S157" s="173">
        <v>2016</v>
      </c>
      <c r="T157" s="155">
        <f>+tabela!H$59</f>
        <v>0</v>
      </c>
      <c r="U157" s="154" t="s">
        <v>1006</v>
      </c>
      <c r="V157" s="154" t="s">
        <v>1006</v>
      </c>
      <c r="W157" s="154" t="s">
        <v>1006</v>
      </c>
      <c r="X157" s="154" t="s">
        <v>1006</v>
      </c>
    </row>
    <row r="158" spans="1:24" x14ac:dyDescent="0.2">
      <c r="A158">
        <f>+IF(T158&lt;&gt;0,MAX(A$2:A157)+1,0)</f>
        <v>0</v>
      </c>
      <c r="B158">
        <f t="shared" si="72"/>
        <v>0</v>
      </c>
      <c r="C158" t="str">
        <f t="shared" si="73"/>
        <v/>
      </c>
      <c r="D158">
        <f t="shared" si="74"/>
        <v>0</v>
      </c>
      <c r="E158" t="str">
        <f t="shared" si="75"/>
        <v>остало</v>
      </c>
      <c r="F158" s="7" t="s">
        <v>1040</v>
      </c>
      <c r="G158" s="7" t="s">
        <v>1015</v>
      </c>
      <c r="H158" s="174">
        <v>4</v>
      </c>
      <c r="I158">
        <v>46</v>
      </c>
      <c r="J158" s="7" t="s">
        <v>1058</v>
      </c>
      <c r="K158" s="167" t="s">
        <v>1080</v>
      </c>
      <c r="L158" s="156">
        <f t="shared" si="76"/>
        <v>0</v>
      </c>
      <c r="M158" s="157">
        <f t="shared" si="77"/>
        <v>0</v>
      </c>
      <c r="N158" s="156" t="str">
        <f t="shared" si="78"/>
        <v/>
      </c>
      <c r="O158" s="157">
        <f t="shared" si="79"/>
        <v>0</v>
      </c>
      <c r="P158" s="156" t="str">
        <f t="shared" si="80"/>
        <v/>
      </c>
      <c r="Q158" s="163" t="s">
        <v>1035</v>
      </c>
      <c r="R158" s="156">
        <f>+tabela!D$60</f>
        <v>0</v>
      </c>
      <c r="S158" s="173">
        <v>2016</v>
      </c>
      <c r="T158" s="155">
        <f>+tabela!H$60</f>
        <v>0</v>
      </c>
      <c r="U158" s="154" t="s">
        <v>1006</v>
      </c>
      <c r="V158" s="154" t="s">
        <v>1006</v>
      </c>
      <c r="W158" s="154" t="s">
        <v>1006</v>
      </c>
      <c r="X158" s="154" t="s">
        <v>1006</v>
      </c>
    </row>
    <row r="159" spans="1:24" x14ac:dyDescent="0.2">
      <c r="A159">
        <f>+IF(T159&lt;&gt;0,MAX(A$2:A158)+1,0)</f>
        <v>0</v>
      </c>
      <c r="B159">
        <f t="shared" si="72"/>
        <v>0</v>
      </c>
      <c r="C159" t="str">
        <f t="shared" si="73"/>
        <v/>
      </c>
      <c r="D159">
        <f t="shared" si="74"/>
        <v>0</v>
      </c>
      <c r="E159" t="str">
        <f t="shared" si="75"/>
        <v>остало</v>
      </c>
      <c r="F159" s="7" t="s">
        <v>1040</v>
      </c>
      <c r="G159" s="7" t="s">
        <v>1015</v>
      </c>
      <c r="H159" s="174">
        <v>4</v>
      </c>
      <c r="I159">
        <v>47</v>
      </c>
      <c r="J159" s="7" t="s">
        <v>1059</v>
      </c>
      <c r="K159" s="167" t="s">
        <v>1080</v>
      </c>
      <c r="L159" s="156">
        <f t="shared" si="76"/>
        <v>0</v>
      </c>
      <c r="M159" s="157">
        <f t="shared" si="77"/>
        <v>0</v>
      </c>
      <c r="N159" s="156" t="str">
        <f t="shared" si="78"/>
        <v/>
      </c>
      <c r="O159" s="157">
        <f t="shared" si="79"/>
        <v>0</v>
      </c>
      <c r="P159" s="156" t="str">
        <f t="shared" si="80"/>
        <v/>
      </c>
      <c r="Q159" s="163" t="s">
        <v>1035</v>
      </c>
      <c r="R159" s="156">
        <f>+tabela!D$61</f>
        <v>0</v>
      </c>
      <c r="S159" s="173">
        <v>2016</v>
      </c>
      <c r="T159" s="155">
        <f>+tabela!H$61</f>
        <v>0</v>
      </c>
      <c r="U159" s="154" t="s">
        <v>1006</v>
      </c>
      <c r="V159" s="154" t="s">
        <v>1006</v>
      </c>
      <c r="W159" s="154" t="s">
        <v>1006</v>
      </c>
      <c r="X159" s="154" t="s">
        <v>1006</v>
      </c>
    </row>
    <row r="160" spans="1:24" x14ac:dyDescent="0.2">
      <c r="A160">
        <f>+IF(T160&lt;&gt;0,MAX(A$2:A159)+1,0)</f>
        <v>0</v>
      </c>
      <c r="B160">
        <f t="shared" si="72"/>
        <v>0</v>
      </c>
      <c r="C160" t="str">
        <f t="shared" si="73"/>
        <v/>
      </c>
      <c r="D160">
        <f t="shared" si="74"/>
        <v>0</v>
      </c>
      <c r="E160" t="str">
        <f t="shared" si="75"/>
        <v>остало</v>
      </c>
      <c r="F160" s="7" t="s">
        <v>1040</v>
      </c>
      <c r="G160" s="7" t="s">
        <v>1015</v>
      </c>
      <c r="H160" s="174">
        <v>4</v>
      </c>
      <c r="I160">
        <v>48</v>
      </c>
      <c r="J160" s="7" t="s">
        <v>1060</v>
      </c>
      <c r="K160" s="167" t="s">
        <v>1080</v>
      </c>
      <c r="L160" s="156">
        <f t="shared" si="76"/>
        <v>0</v>
      </c>
      <c r="M160" s="157">
        <f t="shared" si="77"/>
        <v>0</v>
      </c>
      <c r="N160" s="156" t="str">
        <f t="shared" si="78"/>
        <v/>
      </c>
      <c r="O160" s="157">
        <f t="shared" si="79"/>
        <v>0</v>
      </c>
      <c r="P160" s="156" t="str">
        <f t="shared" si="80"/>
        <v/>
      </c>
      <c r="Q160" s="163" t="s">
        <v>1035</v>
      </c>
      <c r="R160" s="156">
        <f>+tabela!D$62</f>
        <v>0</v>
      </c>
      <c r="S160" s="173">
        <v>2016</v>
      </c>
      <c r="T160" s="155">
        <f>+tabela!H$62</f>
        <v>0</v>
      </c>
      <c r="U160" s="154" t="s">
        <v>1006</v>
      </c>
      <c r="V160" s="154" t="s">
        <v>1006</v>
      </c>
      <c r="W160" s="154" t="s">
        <v>1006</v>
      </c>
      <c r="X160" s="154" t="s">
        <v>1006</v>
      </c>
    </row>
    <row r="161" spans="1:24" x14ac:dyDescent="0.2">
      <c r="A161">
        <f>+IF(T161&lt;&gt;0,MAX(A$2:A160)+1,0)</f>
        <v>0</v>
      </c>
      <c r="B161">
        <f t="shared" si="72"/>
        <v>0</v>
      </c>
      <c r="C161" t="str">
        <f t="shared" si="73"/>
        <v/>
      </c>
      <c r="D161">
        <f t="shared" si="74"/>
        <v>0</v>
      </c>
      <c r="E161" t="str">
        <f t="shared" si="75"/>
        <v>остало</v>
      </c>
      <c r="F161" s="7" t="s">
        <v>1040</v>
      </c>
      <c r="G161" s="7" t="s">
        <v>1015</v>
      </c>
      <c r="H161" s="174">
        <v>4</v>
      </c>
      <c r="I161">
        <v>49</v>
      </c>
      <c r="J161" s="7" t="s">
        <v>1061</v>
      </c>
      <c r="K161" s="167" t="s">
        <v>1080</v>
      </c>
      <c r="L161" s="156">
        <f t="shared" si="76"/>
        <v>0</v>
      </c>
      <c r="M161" s="157">
        <f t="shared" si="77"/>
        <v>0</v>
      </c>
      <c r="N161" s="156" t="str">
        <f t="shared" si="78"/>
        <v/>
      </c>
      <c r="O161" s="157">
        <f t="shared" si="79"/>
        <v>0</v>
      </c>
      <c r="P161" s="156" t="str">
        <f t="shared" si="80"/>
        <v/>
      </c>
      <c r="Q161" s="163" t="s">
        <v>1035</v>
      </c>
      <c r="R161" s="156">
        <f>+tabela!D$63</f>
        <v>0</v>
      </c>
      <c r="S161" s="173">
        <v>2016</v>
      </c>
      <c r="T161" s="155">
        <f>+tabela!H$63</f>
        <v>0</v>
      </c>
      <c r="U161" s="154" t="s">
        <v>1006</v>
      </c>
      <c r="V161" s="154" t="s">
        <v>1006</v>
      </c>
      <c r="W161" s="154" t="s">
        <v>1006</v>
      </c>
      <c r="X161" s="154" t="s">
        <v>1006</v>
      </c>
    </row>
    <row r="162" spans="1:24" x14ac:dyDescent="0.2">
      <c r="A162">
        <f>+IF(T162&lt;&gt;0,MAX(A$2:A161)+1,0)</f>
        <v>0</v>
      </c>
      <c r="B162">
        <f t="shared" si="72"/>
        <v>0</v>
      </c>
      <c r="C162" t="str">
        <f t="shared" si="73"/>
        <v/>
      </c>
      <c r="D162">
        <f t="shared" si="74"/>
        <v>0</v>
      </c>
      <c r="E162" t="str">
        <f t="shared" si="75"/>
        <v>остало</v>
      </c>
      <c r="F162" s="7" t="s">
        <v>1040</v>
      </c>
      <c r="G162" s="7" t="s">
        <v>1015</v>
      </c>
      <c r="H162" s="174">
        <v>5</v>
      </c>
      <c r="I162">
        <v>51</v>
      </c>
      <c r="J162" s="7" t="s">
        <v>1062</v>
      </c>
      <c r="K162" s="167" t="s">
        <v>1080</v>
      </c>
      <c r="L162" s="156">
        <f t="shared" si="76"/>
        <v>0</v>
      </c>
      <c r="M162" s="157">
        <f t="shared" si="77"/>
        <v>0</v>
      </c>
      <c r="N162" s="156" t="str">
        <f t="shared" si="78"/>
        <v/>
      </c>
      <c r="O162" s="157">
        <f t="shared" si="79"/>
        <v>0</v>
      </c>
      <c r="P162" s="156" t="str">
        <f t="shared" si="80"/>
        <v/>
      </c>
      <c r="Q162" s="163" t="s">
        <v>1035</v>
      </c>
      <c r="R162" s="156">
        <f>+tabela!D$64</f>
        <v>0</v>
      </c>
      <c r="S162" s="173">
        <v>2016</v>
      </c>
      <c r="T162" s="155">
        <f>+tabela!H$66</f>
        <v>0</v>
      </c>
      <c r="U162" s="154" t="s">
        <v>1006</v>
      </c>
      <c r="V162" s="154" t="s">
        <v>1006</v>
      </c>
      <c r="W162" s="154" t="s">
        <v>1006</v>
      </c>
      <c r="X162" s="154" t="s">
        <v>1006</v>
      </c>
    </row>
    <row r="163" spans="1:24" x14ac:dyDescent="0.2">
      <c r="A163">
        <f>+IF(T163&lt;&gt;0,MAX(A$2:A162)+1,0)</f>
        <v>0</v>
      </c>
      <c r="B163">
        <f t="shared" si="72"/>
        <v>0</v>
      </c>
      <c r="C163" t="str">
        <f t="shared" si="73"/>
        <v/>
      </c>
      <c r="D163">
        <f t="shared" si="74"/>
        <v>0</v>
      </c>
      <c r="E163" t="str">
        <f t="shared" si="75"/>
        <v>остало</v>
      </c>
      <c r="F163" s="7" t="s">
        <v>1040</v>
      </c>
      <c r="G163" s="7" t="s">
        <v>1015</v>
      </c>
      <c r="H163" s="174">
        <v>5</v>
      </c>
      <c r="I163">
        <v>52</v>
      </c>
      <c r="J163" s="7" t="s">
        <v>1063</v>
      </c>
      <c r="K163" s="167" t="s">
        <v>1080</v>
      </c>
      <c r="L163" s="156">
        <f t="shared" si="76"/>
        <v>0</v>
      </c>
      <c r="M163" s="157">
        <f t="shared" si="77"/>
        <v>0</v>
      </c>
      <c r="N163" s="156" t="str">
        <f t="shared" si="78"/>
        <v/>
      </c>
      <c r="O163" s="157">
        <f t="shared" si="79"/>
        <v>0</v>
      </c>
      <c r="P163" s="156" t="str">
        <f t="shared" si="80"/>
        <v/>
      </c>
      <c r="Q163" s="163" t="s">
        <v>1035</v>
      </c>
      <c r="R163" s="156">
        <f>+tabela!D$65</f>
        <v>0</v>
      </c>
      <c r="S163" s="173">
        <v>2016</v>
      </c>
      <c r="T163" s="155">
        <f>+tabela!H$67</f>
        <v>0</v>
      </c>
      <c r="U163" s="154" t="s">
        <v>1006</v>
      </c>
      <c r="V163" s="154" t="s">
        <v>1006</v>
      </c>
      <c r="W163" s="154" t="s">
        <v>1006</v>
      </c>
      <c r="X163" s="154" t="s">
        <v>1006</v>
      </c>
    </row>
    <row r="164" spans="1:24" x14ac:dyDescent="0.2">
      <c r="A164">
        <f>+IF(T164&lt;&gt;0,MAX(A$2:A163)+1,0)</f>
        <v>0</v>
      </c>
      <c r="B164">
        <f t="shared" si="72"/>
        <v>0</v>
      </c>
      <c r="C164" t="str">
        <f t="shared" si="73"/>
        <v/>
      </c>
      <c r="D164">
        <f t="shared" si="74"/>
        <v>0</v>
      </c>
      <c r="E164" t="str">
        <f t="shared" si="75"/>
        <v>остало</v>
      </c>
      <c r="F164" s="7" t="s">
        <v>1040</v>
      </c>
      <c r="G164" s="7" t="s">
        <v>1015</v>
      </c>
      <c r="H164" s="174">
        <v>5</v>
      </c>
      <c r="I164">
        <v>53</v>
      </c>
      <c r="J164" s="7" t="s">
        <v>1064</v>
      </c>
      <c r="K164" s="167" t="s">
        <v>1080</v>
      </c>
      <c r="L164" s="156">
        <f t="shared" si="76"/>
        <v>0</v>
      </c>
      <c r="M164" s="157">
        <f t="shared" si="77"/>
        <v>0</v>
      </c>
      <c r="N164" s="156" t="str">
        <f t="shared" si="78"/>
        <v/>
      </c>
      <c r="O164" s="157">
        <f t="shared" si="79"/>
        <v>0</v>
      </c>
      <c r="P164" s="156" t="str">
        <f t="shared" si="80"/>
        <v/>
      </c>
      <c r="Q164" s="163" t="s">
        <v>1035</v>
      </c>
      <c r="R164" s="156">
        <f>+tabela!D$66</f>
        <v>0</v>
      </c>
      <c r="S164" s="173">
        <v>2016</v>
      </c>
      <c r="T164" s="155">
        <f>+tabela!H$68</f>
        <v>0</v>
      </c>
      <c r="U164" s="154" t="s">
        <v>1006</v>
      </c>
      <c r="V164" s="154" t="s">
        <v>1006</v>
      </c>
      <c r="W164" s="154" t="s">
        <v>1006</v>
      </c>
      <c r="X164" s="154" t="s">
        <v>1006</v>
      </c>
    </row>
    <row r="165" spans="1:24" x14ac:dyDescent="0.2">
      <c r="A165">
        <f>+IF(T165&lt;&gt;0,MAX(A$2:A164)+1,0)</f>
        <v>0</v>
      </c>
      <c r="B165">
        <f t="shared" si="72"/>
        <v>0</v>
      </c>
      <c r="C165" t="str">
        <f t="shared" si="73"/>
        <v/>
      </c>
      <c r="D165">
        <f t="shared" si="74"/>
        <v>0</v>
      </c>
      <c r="E165" t="str">
        <f t="shared" si="75"/>
        <v>остало</v>
      </c>
      <c r="F165" s="7" t="s">
        <v>1040</v>
      </c>
      <c r="G165" s="7" t="s">
        <v>1015</v>
      </c>
      <c r="H165" s="174">
        <v>5</v>
      </c>
      <c r="I165">
        <v>54</v>
      </c>
      <c r="J165" s="7" t="s">
        <v>1065</v>
      </c>
      <c r="K165" s="167" t="s">
        <v>1080</v>
      </c>
      <c r="L165" s="156">
        <f t="shared" si="76"/>
        <v>0</v>
      </c>
      <c r="M165" s="157">
        <f t="shared" si="77"/>
        <v>0</v>
      </c>
      <c r="N165" s="156" t="str">
        <f t="shared" si="78"/>
        <v/>
      </c>
      <c r="O165" s="157">
        <f t="shared" si="79"/>
        <v>0</v>
      </c>
      <c r="P165" s="156" t="str">
        <f t="shared" si="80"/>
        <v/>
      </c>
      <c r="Q165" s="163" t="s">
        <v>1035</v>
      </c>
      <c r="R165" s="156">
        <f>+tabela!D$67</f>
        <v>0</v>
      </c>
      <c r="S165" s="173">
        <v>2016</v>
      </c>
      <c r="T165" s="155">
        <f>+tabela!H$69</f>
        <v>0</v>
      </c>
      <c r="U165" s="154" t="s">
        <v>1006</v>
      </c>
      <c r="V165" s="154" t="s">
        <v>1006</v>
      </c>
      <c r="W165" s="154" t="s">
        <v>1006</v>
      </c>
      <c r="X165" s="154" t="s">
        <v>1006</v>
      </c>
    </row>
    <row r="166" spans="1:24" x14ac:dyDescent="0.2">
      <c r="A166">
        <f>+IF(T166&lt;&gt;0,MAX(A$2:A165)+1,0)</f>
        <v>0</v>
      </c>
      <c r="B166">
        <f t="shared" si="72"/>
        <v>0</v>
      </c>
      <c r="C166" t="str">
        <f t="shared" si="73"/>
        <v/>
      </c>
      <c r="D166">
        <f t="shared" si="74"/>
        <v>0</v>
      </c>
      <c r="E166" t="str">
        <f t="shared" si="75"/>
        <v>остало</v>
      </c>
      <c r="F166" s="7" t="s">
        <v>1040</v>
      </c>
      <c r="G166" s="7" t="s">
        <v>1015</v>
      </c>
      <c r="H166" s="174">
        <v>5</v>
      </c>
      <c r="I166">
        <v>55</v>
      </c>
      <c r="J166" s="7" t="s">
        <v>1066</v>
      </c>
      <c r="K166" s="167" t="s">
        <v>1080</v>
      </c>
      <c r="L166" s="156">
        <f t="shared" si="76"/>
        <v>0</v>
      </c>
      <c r="M166" s="157">
        <f t="shared" si="77"/>
        <v>0</v>
      </c>
      <c r="N166" s="156" t="str">
        <f t="shared" si="78"/>
        <v/>
      </c>
      <c r="O166" s="157">
        <f t="shared" si="79"/>
        <v>0</v>
      </c>
      <c r="P166" s="156" t="str">
        <f t="shared" si="80"/>
        <v/>
      </c>
      <c r="Q166" s="163" t="s">
        <v>1035</v>
      </c>
      <c r="R166" s="156">
        <f>+tabela!D$68</f>
        <v>0</v>
      </c>
      <c r="S166" s="173">
        <v>2016</v>
      </c>
      <c r="T166" s="155">
        <f>+tabela!H$70</f>
        <v>0</v>
      </c>
      <c r="U166" s="154" t="s">
        <v>1006</v>
      </c>
      <c r="V166" s="154" t="s">
        <v>1006</v>
      </c>
      <c r="W166" s="154" t="s">
        <v>1006</v>
      </c>
      <c r="X166" s="154" t="s">
        <v>1006</v>
      </c>
    </row>
    <row r="167" spans="1:24" x14ac:dyDescent="0.2">
      <c r="A167">
        <f>+IF(T167&lt;&gt;0,MAX(A$2:A166)+1,0)</f>
        <v>0</v>
      </c>
      <c r="B167">
        <f t="shared" si="72"/>
        <v>0</v>
      </c>
      <c r="C167" t="str">
        <f t="shared" si="73"/>
        <v/>
      </c>
      <c r="D167">
        <f t="shared" si="74"/>
        <v>0</v>
      </c>
      <c r="E167" t="str">
        <f t="shared" si="75"/>
        <v>остало</v>
      </c>
      <c r="F167" s="7" t="s">
        <v>1040</v>
      </c>
      <c r="G167" s="7" t="s">
        <v>1015</v>
      </c>
      <c r="H167" s="174">
        <v>62</v>
      </c>
      <c r="I167">
        <v>62</v>
      </c>
      <c r="J167" s="7" t="s">
        <v>1067</v>
      </c>
      <c r="K167" s="167" t="s">
        <v>1080</v>
      </c>
      <c r="L167" s="156">
        <f t="shared" si="76"/>
        <v>0</v>
      </c>
      <c r="M167" s="157">
        <f t="shared" si="77"/>
        <v>0</v>
      </c>
      <c r="N167" s="156" t="str">
        <f t="shared" si="78"/>
        <v/>
      </c>
      <c r="O167" s="157">
        <f t="shared" si="79"/>
        <v>0</v>
      </c>
      <c r="P167" s="156" t="str">
        <f t="shared" si="80"/>
        <v/>
      </c>
      <c r="Q167" s="163" t="s">
        <v>1035</v>
      </c>
      <c r="R167" s="156">
        <f>+tabela!D$69</f>
        <v>0</v>
      </c>
      <c r="S167" s="173">
        <v>2016</v>
      </c>
      <c r="T167" s="155">
        <f>+tabela!H$73</f>
        <v>0</v>
      </c>
      <c r="U167" s="154" t="s">
        <v>1006</v>
      </c>
      <c r="V167" s="154" t="s">
        <v>1006</v>
      </c>
      <c r="W167" s="154" t="s">
        <v>1006</v>
      </c>
      <c r="X167" s="154" t="s">
        <v>1006</v>
      </c>
    </row>
    <row r="168" spans="1:24" x14ac:dyDescent="0.2">
      <c r="A168">
        <f>+IF(T168&lt;&gt;0,MAX(A$2:A167)+1,0)</f>
        <v>0</v>
      </c>
      <c r="B168">
        <f>+B159</f>
        <v>0</v>
      </c>
      <c r="C168" t="str">
        <f>+C159</f>
        <v/>
      </c>
      <c r="D168">
        <f>+D159</f>
        <v>0</v>
      </c>
      <c r="E168" t="str">
        <f>+E159</f>
        <v>остало</v>
      </c>
      <c r="F168" s="7" t="s">
        <v>1038</v>
      </c>
      <c r="G168" s="7" t="s">
        <v>1084</v>
      </c>
      <c r="H168" s="174" t="s">
        <v>1012</v>
      </c>
      <c r="I168" s="7" t="s">
        <v>1074</v>
      </c>
      <c r="J168" s="8" t="s">
        <v>1006</v>
      </c>
      <c r="K168" s="167" t="s">
        <v>1080</v>
      </c>
      <c r="L168" s="154" t="s">
        <v>1006</v>
      </c>
      <c r="M168" s="154" t="s">
        <v>1006</v>
      </c>
      <c r="N168" s="154" t="s">
        <v>1006</v>
      </c>
      <c r="O168" s="154" t="s">
        <v>1006</v>
      </c>
      <c r="P168" s="154" t="s">
        <v>1006</v>
      </c>
      <c r="Q168" s="7" t="s">
        <v>1068</v>
      </c>
      <c r="R168" s="155">
        <f>+tabela!D$81</f>
        <v>0</v>
      </c>
      <c r="S168" s="173">
        <v>2016</v>
      </c>
      <c r="T168" s="155">
        <f>+tabela!H$81</f>
        <v>0</v>
      </c>
      <c r="U168" s="154" t="s">
        <v>1006</v>
      </c>
      <c r="V168" s="154" t="s">
        <v>1006</v>
      </c>
      <c r="W168" s="154" t="s">
        <v>1006</v>
      </c>
      <c r="X168" s="154" t="s">
        <v>1006</v>
      </c>
    </row>
    <row r="169" spans="1:24" x14ac:dyDescent="0.2">
      <c r="A169">
        <f>+IF(T169&lt;&gt;0,MAX(A$2:A168)+1,0)</f>
        <v>0</v>
      </c>
      <c r="B169">
        <f t="shared" ref="B169:B175" si="81">+B168</f>
        <v>0</v>
      </c>
      <c r="C169" t="str">
        <f t="shared" ref="C169:C175" si="82">+C168</f>
        <v/>
      </c>
      <c r="D169">
        <f t="shared" ref="D169:D175" si="83">+D168</f>
        <v>0</v>
      </c>
      <c r="E169" t="str">
        <f t="shared" ref="E169:E175" si="84">+E168</f>
        <v>остало</v>
      </c>
      <c r="F169" s="7" t="s">
        <v>1038</v>
      </c>
      <c r="G169" s="7" t="s">
        <v>1084</v>
      </c>
      <c r="H169" s="174" t="s">
        <v>1013</v>
      </c>
      <c r="I169" s="7" t="s">
        <v>1074</v>
      </c>
      <c r="J169" s="8" t="s">
        <v>1006</v>
      </c>
      <c r="K169" s="167" t="s">
        <v>1080</v>
      </c>
      <c r="L169" s="154" t="s">
        <v>1006</v>
      </c>
      <c r="M169" s="154" t="s">
        <v>1006</v>
      </c>
      <c r="N169" s="154" t="s">
        <v>1006</v>
      </c>
      <c r="O169" s="154" t="s">
        <v>1006</v>
      </c>
      <c r="P169" s="154" t="s">
        <v>1006</v>
      </c>
      <c r="Q169" s="7" t="s">
        <v>1068</v>
      </c>
      <c r="R169" s="155">
        <f>+tabela!D$82</f>
        <v>0</v>
      </c>
      <c r="S169" s="173">
        <v>2016</v>
      </c>
      <c r="T169" s="155">
        <f>+tabela!H$82</f>
        <v>0</v>
      </c>
      <c r="U169" s="154" t="s">
        <v>1006</v>
      </c>
      <c r="V169" s="154" t="s">
        <v>1006</v>
      </c>
      <c r="W169" s="154" t="s">
        <v>1006</v>
      </c>
      <c r="X169" s="154" t="s">
        <v>1006</v>
      </c>
    </row>
    <row r="170" spans="1:24" x14ac:dyDescent="0.2">
      <c r="A170">
        <f>+IF(T170&lt;&gt;0,MAX(A$2:A169)+1,0)</f>
        <v>0</v>
      </c>
      <c r="B170">
        <f t="shared" si="81"/>
        <v>0</v>
      </c>
      <c r="C170" t="str">
        <f t="shared" si="82"/>
        <v/>
      </c>
      <c r="D170">
        <f t="shared" si="83"/>
        <v>0</v>
      </c>
      <c r="E170" t="str">
        <f t="shared" si="84"/>
        <v>остало</v>
      </c>
      <c r="F170" s="7" t="s">
        <v>1038</v>
      </c>
      <c r="G170" s="7" t="s">
        <v>1085</v>
      </c>
      <c r="H170" s="174" t="s">
        <v>1012</v>
      </c>
      <c r="I170" s="7" t="s">
        <v>1074</v>
      </c>
      <c r="J170" s="8" t="s">
        <v>1006</v>
      </c>
      <c r="K170" s="167" t="s">
        <v>1080</v>
      </c>
      <c r="L170" s="154" t="s">
        <v>1006</v>
      </c>
      <c r="M170" s="154" t="s">
        <v>1006</v>
      </c>
      <c r="N170" s="154" t="s">
        <v>1006</v>
      </c>
      <c r="O170" s="154" t="s">
        <v>1006</v>
      </c>
      <c r="P170" s="154" t="s">
        <v>1006</v>
      </c>
      <c r="Q170" s="7" t="s">
        <v>1069</v>
      </c>
      <c r="R170" s="155">
        <f>+tabela!D$87</f>
        <v>0</v>
      </c>
      <c r="S170" s="173">
        <v>2016</v>
      </c>
      <c r="T170" s="155">
        <f>+tabela!H$87</f>
        <v>0</v>
      </c>
      <c r="U170" s="154" t="s">
        <v>1006</v>
      </c>
      <c r="V170" s="154" t="s">
        <v>1006</v>
      </c>
      <c r="W170" s="154" t="s">
        <v>1006</v>
      </c>
      <c r="X170" s="154" t="s">
        <v>1006</v>
      </c>
    </row>
    <row r="171" spans="1:24" x14ac:dyDescent="0.2">
      <c r="A171">
        <f>+IF(T171&lt;&gt;0,MAX(A$2:A170)+1,0)</f>
        <v>0</v>
      </c>
      <c r="B171">
        <f t="shared" si="81"/>
        <v>0</v>
      </c>
      <c r="C171" t="str">
        <f t="shared" si="82"/>
        <v/>
      </c>
      <c r="D171">
        <f t="shared" si="83"/>
        <v>0</v>
      </c>
      <c r="E171" t="str">
        <f t="shared" si="84"/>
        <v>остало</v>
      </c>
      <c r="F171" s="7" t="s">
        <v>1038</v>
      </c>
      <c r="G171" s="7" t="s">
        <v>1085</v>
      </c>
      <c r="H171" s="174" t="s">
        <v>1013</v>
      </c>
      <c r="I171" s="7" t="s">
        <v>1074</v>
      </c>
      <c r="J171" s="8" t="s">
        <v>1006</v>
      </c>
      <c r="K171" s="167" t="s">
        <v>1080</v>
      </c>
      <c r="L171" s="154" t="s">
        <v>1006</v>
      </c>
      <c r="M171" s="154" t="s">
        <v>1006</v>
      </c>
      <c r="N171" s="154" t="s">
        <v>1006</v>
      </c>
      <c r="O171" s="154" t="s">
        <v>1006</v>
      </c>
      <c r="P171" s="154" t="s">
        <v>1006</v>
      </c>
      <c r="Q171" s="7" t="s">
        <v>1069</v>
      </c>
      <c r="R171" s="155">
        <f>+tabela!D$88</f>
        <v>0</v>
      </c>
      <c r="S171" s="173">
        <v>2016</v>
      </c>
      <c r="T171" s="155">
        <f>+tabela!H$88</f>
        <v>0</v>
      </c>
      <c r="U171" s="154" t="s">
        <v>1006</v>
      </c>
      <c r="V171" s="154" t="s">
        <v>1006</v>
      </c>
      <c r="W171" s="154" t="s">
        <v>1006</v>
      </c>
      <c r="X171" s="154" t="s">
        <v>1006</v>
      </c>
    </row>
    <row r="172" spans="1:24" x14ac:dyDescent="0.2">
      <c r="A172">
        <f>+IF(T172&lt;&gt;0,MAX(A$2:A171)+1,0)</f>
        <v>0</v>
      </c>
      <c r="B172">
        <f t="shared" si="81"/>
        <v>0</v>
      </c>
      <c r="C172" t="str">
        <f t="shared" si="82"/>
        <v/>
      </c>
      <c r="D172">
        <f t="shared" si="83"/>
        <v>0</v>
      </c>
      <c r="E172" t="str">
        <f t="shared" si="84"/>
        <v>остало</v>
      </c>
      <c r="F172" s="7" t="s">
        <v>1038</v>
      </c>
      <c r="G172" s="7" t="s">
        <v>1086</v>
      </c>
      <c r="H172" s="174" t="s">
        <v>1012</v>
      </c>
      <c r="I172" s="7" t="s">
        <v>1074</v>
      </c>
      <c r="J172" s="8" t="s">
        <v>1006</v>
      </c>
      <c r="K172" s="167" t="s">
        <v>1080</v>
      </c>
      <c r="L172" s="154" t="s">
        <v>1006</v>
      </c>
      <c r="M172" s="154" t="s">
        <v>1006</v>
      </c>
      <c r="N172" s="154" t="s">
        <v>1006</v>
      </c>
      <c r="O172" s="154" t="s">
        <v>1006</v>
      </c>
      <c r="P172" s="154" t="s">
        <v>1006</v>
      </c>
      <c r="Q172" s="7" t="s">
        <v>1070</v>
      </c>
      <c r="R172" s="155">
        <f>+tabela!D$93</f>
        <v>0</v>
      </c>
      <c r="S172" s="173">
        <v>2016</v>
      </c>
      <c r="T172" s="155">
        <f>+tabela!H$93</f>
        <v>0</v>
      </c>
      <c r="U172" s="154" t="s">
        <v>1006</v>
      </c>
      <c r="V172" s="154" t="s">
        <v>1006</v>
      </c>
      <c r="W172" s="154" t="s">
        <v>1006</v>
      </c>
      <c r="X172" s="154" t="s">
        <v>1006</v>
      </c>
    </row>
    <row r="173" spans="1:24" x14ac:dyDescent="0.2">
      <c r="A173">
        <f>+IF(T173&lt;&gt;0,MAX(A$2:A172)+1,0)</f>
        <v>0</v>
      </c>
      <c r="B173">
        <f t="shared" si="81"/>
        <v>0</v>
      </c>
      <c r="C173" t="str">
        <f t="shared" si="82"/>
        <v/>
      </c>
      <c r="D173">
        <f t="shared" si="83"/>
        <v>0</v>
      </c>
      <c r="E173" t="str">
        <f t="shared" si="84"/>
        <v>остало</v>
      </c>
      <c r="F173" s="7" t="s">
        <v>1038</v>
      </c>
      <c r="G173" s="7" t="s">
        <v>1086</v>
      </c>
      <c r="H173" s="174" t="s">
        <v>1013</v>
      </c>
      <c r="I173" s="7" t="s">
        <v>1074</v>
      </c>
      <c r="J173" s="8" t="s">
        <v>1006</v>
      </c>
      <c r="K173" s="167" t="s">
        <v>1080</v>
      </c>
      <c r="L173" s="154" t="s">
        <v>1006</v>
      </c>
      <c r="M173" s="154" t="s">
        <v>1006</v>
      </c>
      <c r="N173" s="154" t="s">
        <v>1006</v>
      </c>
      <c r="O173" s="154" t="s">
        <v>1006</v>
      </c>
      <c r="P173" s="154" t="s">
        <v>1006</v>
      </c>
      <c r="Q173" s="7" t="s">
        <v>1070</v>
      </c>
      <c r="R173" s="155">
        <f>+tabela!D$94</f>
        <v>0</v>
      </c>
      <c r="S173" s="173">
        <v>2016</v>
      </c>
      <c r="T173" s="155">
        <f>+tabela!H$94</f>
        <v>0</v>
      </c>
      <c r="U173" s="154" t="s">
        <v>1006</v>
      </c>
      <c r="V173" s="154" t="s">
        <v>1006</v>
      </c>
      <c r="W173" s="154" t="s">
        <v>1006</v>
      </c>
      <c r="X173" s="154" t="s">
        <v>1006</v>
      </c>
    </row>
    <row r="174" spans="1:24" x14ac:dyDescent="0.2">
      <c r="A174">
        <f>+IF(T174&lt;&gt;0,MAX(A$2:A173)+1,0)</f>
        <v>0</v>
      </c>
      <c r="B174">
        <f t="shared" si="81"/>
        <v>0</v>
      </c>
      <c r="C174" t="str">
        <f t="shared" si="82"/>
        <v/>
      </c>
      <c r="D174">
        <f t="shared" si="83"/>
        <v>0</v>
      </c>
      <c r="E174" t="str">
        <f t="shared" si="84"/>
        <v>остало</v>
      </c>
      <c r="F174" s="7" t="s">
        <v>1038</v>
      </c>
      <c r="G174" s="7" t="s">
        <v>1087</v>
      </c>
      <c r="H174" s="174" t="s">
        <v>1012</v>
      </c>
      <c r="I174" s="7" t="s">
        <v>1074</v>
      </c>
      <c r="J174" s="8" t="s">
        <v>1006</v>
      </c>
      <c r="K174" s="167" t="s">
        <v>1080</v>
      </c>
      <c r="L174" s="154" t="s">
        <v>1006</v>
      </c>
      <c r="M174" s="154" t="s">
        <v>1006</v>
      </c>
      <c r="N174" s="154" t="s">
        <v>1006</v>
      </c>
      <c r="O174" s="154" t="s">
        <v>1006</v>
      </c>
      <c r="P174" s="154" t="s">
        <v>1006</v>
      </c>
      <c r="Q174" s="7" t="s">
        <v>1071</v>
      </c>
      <c r="R174" s="155">
        <f>+tabela!D$99</f>
        <v>0</v>
      </c>
      <c r="S174" s="173">
        <v>2016</v>
      </c>
      <c r="T174" s="155">
        <f>+tabela!H$99</f>
        <v>0</v>
      </c>
      <c r="U174" s="154" t="s">
        <v>1006</v>
      </c>
      <c r="V174" s="154" t="s">
        <v>1006</v>
      </c>
      <c r="W174" s="154" t="s">
        <v>1006</v>
      </c>
      <c r="X174" s="154" t="s">
        <v>1006</v>
      </c>
    </row>
    <row r="175" spans="1:24" x14ac:dyDescent="0.2">
      <c r="A175">
        <f>+IF(T175&lt;&gt;0,MAX(A$2:A174)+1,0)</f>
        <v>0</v>
      </c>
      <c r="B175">
        <f t="shared" si="81"/>
        <v>0</v>
      </c>
      <c r="C175" t="str">
        <f t="shared" si="82"/>
        <v/>
      </c>
      <c r="D175">
        <f t="shared" si="83"/>
        <v>0</v>
      </c>
      <c r="E175" t="str">
        <f t="shared" si="84"/>
        <v>остало</v>
      </c>
      <c r="F175" s="7" t="s">
        <v>1038</v>
      </c>
      <c r="G175" s="7" t="s">
        <v>1087</v>
      </c>
      <c r="H175" s="174" t="s">
        <v>1013</v>
      </c>
      <c r="I175" s="7" t="s">
        <v>1074</v>
      </c>
      <c r="J175" s="8" t="s">
        <v>1006</v>
      </c>
      <c r="K175" s="167" t="s">
        <v>1080</v>
      </c>
      <c r="L175" s="154" t="s">
        <v>1006</v>
      </c>
      <c r="M175" s="154" t="s">
        <v>1006</v>
      </c>
      <c r="N175" s="154" t="s">
        <v>1006</v>
      </c>
      <c r="O175" s="154" t="s">
        <v>1006</v>
      </c>
      <c r="P175" s="154" t="s">
        <v>1006</v>
      </c>
      <c r="Q175" s="7" t="s">
        <v>1071</v>
      </c>
      <c r="R175" s="155">
        <f>+tabela!D$100</f>
        <v>0</v>
      </c>
      <c r="S175" s="173">
        <v>2016</v>
      </c>
      <c r="T175" s="155">
        <f>+tabela!H$100</f>
        <v>0</v>
      </c>
      <c r="U175" s="154" t="s">
        <v>1006</v>
      </c>
      <c r="V175" s="154" t="s">
        <v>1006</v>
      </c>
      <c r="W175" s="154" t="s">
        <v>1006</v>
      </c>
      <c r="X175" s="154" t="s">
        <v>1006</v>
      </c>
    </row>
    <row r="176" spans="1:24" x14ac:dyDescent="0.2">
      <c r="A176">
        <f>+IF(T176&lt;&gt;0,MAX(A$2:A175)+1,0)</f>
        <v>0</v>
      </c>
      <c r="B176">
        <f>+B175</f>
        <v>0</v>
      </c>
      <c r="C176" t="str">
        <f>+C175</f>
        <v/>
      </c>
      <c r="D176">
        <f>+D175</f>
        <v>0</v>
      </c>
      <c r="E176" t="str">
        <f>+E175</f>
        <v>остало</v>
      </c>
      <c r="F176" s="7" t="s">
        <v>1036</v>
      </c>
      <c r="G176" s="7" t="s">
        <v>1088</v>
      </c>
      <c r="H176" s="178" t="s">
        <v>1006</v>
      </c>
      <c r="I176" s="8" t="s">
        <v>1006</v>
      </c>
      <c r="J176" s="8" t="s">
        <v>1006</v>
      </c>
      <c r="K176" s="166" t="s">
        <v>1006</v>
      </c>
      <c r="L176" s="156">
        <f>+tabela!C$44</f>
        <v>0</v>
      </c>
      <c r="M176" s="162">
        <f>+tabela!C$43</f>
        <v>0</v>
      </c>
      <c r="N176" s="7" t="str">
        <f>+tabela!D$43</f>
        <v/>
      </c>
      <c r="O176" s="162">
        <f>+tabela!C$45</f>
        <v>0</v>
      </c>
      <c r="P176" s="7" t="str">
        <f>+tabela!D$45</f>
        <v/>
      </c>
      <c r="Q176" s="163" t="s">
        <v>1035</v>
      </c>
      <c r="R176" s="155">
        <f>+tabela!D$111</f>
        <v>0</v>
      </c>
      <c r="S176" s="173">
        <v>2016</v>
      </c>
      <c r="T176" s="155">
        <f>+tabela!G$111</f>
        <v>0</v>
      </c>
      <c r="U176" s="154" t="s">
        <v>1006</v>
      </c>
      <c r="V176" s="154" t="s">
        <v>1006</v>
      </c>
      <c r="W176" s="154" t="s">
        <v>1006</v>
      </c>
      <c r="X176" s="154" t="s">
        <v>1006</v>
      </c>
    </row>
    <row r="177" spans="1:24" x14ac:dyDescent="0.2">
      <c r="A177">
        <f>+IF(T177&lt;&gt;0,MAX(A$2:A176)+1,0)</f>
        <v>0</v>
      </c>
      <c r="B177">
        <f t="shared" ref="B177:B184" si="85">+B176</f>
        <v>0</v>
      </c>
      <c r="C177" t="str">
        <f t="shared" ref="C177:C184" si="86">+C176</f>
        <v/>
      </c>
      <c r="D177">
        <f t="shared" ref="D177:D184" si="87">+D176</f>
        <v>0</v>
      </c>
      <c r="E177" t="str">
        <f t="shared" ref="E177:E184" si="88">+E176</f>
        <v>остало</v>
      </c>
      <c r="F177" s="7" t="s">
        <v>1036</v>
      </c>
      <c r="G177" s="7" t="s">
        <v>1089</v>
      </c>
      <c r="H177" s="178" t="s">
        <v>1006</v>
      </c>
      <c r="I177" s="8" t="s">
        <v>1006</v>
      </c>
      <c r="J177" s="8" t="s">
        <v>1006</v>
      </c>
      <c r="K177" s="166" t="s">
        <v>1006</v>
      </c>
      <c r="L177" s="156">
        <f t="shared" ref="L177:L184" si="89">+L176</f>
        <v>0</v>
      </c>
      <c r="M177" s="156">
        <f t="shared" ref="M177:M184" si="90">+M176</f>
        <v>0</v>
      </c>
      <c r="N177" s="156" t="str">
        <f t="shared" ref="N177:N184" si="91">+N176</f>
        <v/>
      </c>
      <c r="O177" s="156">
        <f t="shared" ref="O177:O184" si="92">+O176</f>
        <v>0</v>
      </c>
      <c r="P177" s="156" t="str">
        <f t="shared" ref="P177:P184" si="93">+P176</f>
        <v/>
      </c>
      <c r="Q177" s="163" t="s">
        <v>1035</v>
      </c>
      <c r="R177" s="155">
        <f>+tabela!D$112</f>
        <v>0</v>
      </c>
      <c r="S177" s="173">
        <v>2016</v>
      </c>
      <c r="T177" s="155">
        <f>+tabela!G$112</f>
        <v>0</v>
      </c>
      <c r="U177" s="154" t="s">
        <v>1006</v>
      </c>
      <c r="V177" s="154" t="s">
        <v>1006</v>
      </c>
      <c r="W177" s="154" t="s">
        <v>1006</v>
      </c>
      <c r="X177" s="154" t="s">
        <v>1006</v>
      </c>
    </row>
    <row r="178" spans="1:24" x14ac:dyDescent="0.2">
      <c r="A178">
        <f>+IF(T178&lt;&gt;0,MAX(A$2:A177)+1,0)</f>
        <v>0</v>
      </c>
      <c r="B178">
        <f t="shared" si="85"/>
        <v>0</v>
      </c>
      <c r="C178" t="str">
        <f t="shared" si="86"/>
        <v/>
      </c>
      <c r="D178">
        <f t="shared" si="87"/>
        <v>0</v>
      </c>
      <c r="E178" t="str">
        <f t="shared" si="88"/>
        <v>остало</v>
      </c>
      <c r="F178" s="7" t="s">
        <v>1036</v>
      </c>
      <c r="G178" s="7" t="s">
        <v>1095</v>
      </c>
      <c r="H178" s="178" t="s">
        <v>1006</v>
      </c>
      <c r="I178" s="8" t="s">
        <v>1006</v>
      </c>
      <c r="J178" s="8" t="s">
        <v>1006</v>
      </c>
      <c r="K178" s="166" t="s">
        <v>1006</v>
      </c>
      <c r="L178" s="156">
        <f t="shared" si="89"/>
        <v>0</v>
      </c>
      <c r="M178" s="156">
        <f t="shared" si="90"/>
        <v>0</v>
      </c>
      <c r="N178" s="156" t="str">
        <f t="shared" si="91"/>
        <v/>
      </c>
      <c r="O178" s="156">
        <f t="shared" si="92"/>
        <v>0</v>
      </c>
      <c r="P178" s="156" t="str">
        <f t="shared" si="93"/>
        <v/>
      </c>
      <c r="Q178" s="163" t="s">
        <v>1035</v>
      </c>
      <c r="R178" s="155">
        <f>+tabela!D$113</f>
        <v>0</v>
      </c>
      <c r="S178" s="173">
        <v>2016</v>
      </c>
      <c r="T178" s="155">
        <f>+tabela!G$113</f>
        <v>0</v>
      </c>
      <c r="U178" s="154" t="s">
        <v>1006</v>
      </c>
      <c r="V178" s="154" t="s">
        <v>1006</v>
      </c>
      <c r="W178" s="154" t="s">
        <v>1006</v>
      </c>
      <c r="X178" s="154" t="s">
        <v>1006</v>
      </c>
    </row>
    <row r="179" spans="1:24" x14ac:dyDescent="0.2">
      <c r="A179">
        <f>+IF(T179&lt;&gt;0,MAX(A$2:A178)+1,0)</f>
        <v>0</v>
      </c>
      <c r="B179">
        <f t="shared" si="85"/>
        <v>0</v>
      </c>
      <c r="C179" t="str">
        <f t="shared" si="86"/>
        <v/>
      </c>
      <c r="D179">
        <f t="shared" si="87"/>
        <v>0</v>
      </c>
      <c r="E179" t="str">
        <f t="shared" si="88"/>
        <v>остало</v>
      </c>
      <c r="F179" s="7" t="s">
        <v>1036</v>
      </c>
      <c r="G179" s="7" t="s">
        <v>1094</v>
      </c>
      <c r="H179" s="178" t="s">
        <v>1006</v>
      </c>
      <c r="I179" s="8" t="s">
        <v>1006</v>
      </c>
      <c r="J179" s="8" t="s">
        <v>1006</v>
      </c>
      <c r="K179" s="166" t="s">
        <v>1006</v>
      </c>
      <c r="L179" s="156">
        <f t="shared" si="89"/>
        <v>0</v>
      </c>
      <c r="M179" s="156">
        <f t="shared" si="90"/>
        <v>0</v>
      </c>
      <c r="N179" s="156" t="str">
        <f t="shared" si="91"/>
        <v/>
      </c>
      <c r="O179" s="156">
        <f t="shared" si="92"/>
        <v>0</v>
      </c>
      <c r="P179" s="156" t="str">
        <f t="shared" si="93"/>
        <v/>
      </c>
      <c r="Q179" s="163" t="s">
        <v>1035</v>
      </c>
      <c r="R179" s="155">
        <f>+tabela!D$115</f>
        <v>0</v>
      </c>
      <c r="S179" s="173">
        <v>2016</v>
      </c>
      <c r="T179" s="155">
        <f>+tabela!G$115</f>
        <v>0</v>
      </c>
      <c r="U179" s="154" t="s">
        <v>1006</v>
      </c>
      <c r="V179" s="154" t="s">
        <v>1006</v>
      </c>
      <c r="W179" s="154" t="s">
        <v>1006</v>
      </c>
      <c r="X179" s="154" t="s">
        <v>1006</v>
      </c>
    </row>
    <row r="180" spans="1:24" x14ac:dyDescent="0.2">
      <c r="A180">
        <f>+IF(T180&lt;&gt;0,MAX(A$2:A179)+1,0)</f>
        <v>0</v>
      </c>
      <c r="B180">
        <f t="shared" si="85"/>
        <v>0</v>
      </c>
      <c r="C180" t="str">
        <f t="shared" si="86"/>
        <v/>
      </c>
      <c r="D180">
        <f t="shared" si="87"/>
        <v>0</v>
      </c>
      <c r="E180" t="str">
        <f t="shared" si="88"/>
        <v>остало</v>
      </c>
      <c r="F180" s="7" t="s">
        <v>1036</v>
      </c>
      <c r="G180" s="7" t="s">
        <v>1090</v>
      </c>
      <c r="H180" s="178" t="s">
        <v>1006</v>
      </c>
      <c r="I180" s="8" t="s">
        <v>1006</v>
      </c>
      <c r="J180" s="8" t="s">
        <v>1006</v>
      </c>
      <c r="K180" s="166" t="s">
        <v>1006</v>
      </c>
      <c r="L180" s="156">
        <f t="shared" si="89"/>
        <v>0</v>
      </c>
      <c r="M180" s="156">
        <f t="shared" si="90"/>
        <v>0</v>
      </c>
      <c r="N180" s="156" t="str">
        <f t="shared" si="91"/>
        <v/>
      </c>
      <c r="O180" s="156">
        <f t="shared" si="92"/>
        <v>0</v>
      </c>
      <c r="P180" s="156" t="str">
        <f t="shared" si="93"/>
        <v/>
      </c>
      <c r="Q180" s="163" t="s">
        <v>1035</v>
      </c>
      <c r="R180" s="155">
        <f>+tabela!D$116</f>
        <v>0</v>
      </c>
      <c r="S180" s="173">
        <v>2016</v>
      </c>
      <c r="T180" s="155">
        <f>+tabela!G$116</f>
        <v>0</v>
      </c>
      <c r="U180" s="154" t="s">
        <v>1006</v>
      </c>
      <c r="V180" s="154" t="s">
        <v>1006</v>
      </c>
      <c r="W180" s="154" t="s">
        <v>1006</v>
      </c>
      <c r="X180" s="154" t="s">
        <v>1006</v>
      </c>
    </row>
    <row r="181" spans="1:24" x14ac:dyDescent="0.2">
      <c r="A181">
        <f>+IF(T181&lt;&gt;0,MAX(A$2:A180)+1,0)</f>
        <v>0</v>
      </c>
      <c r="B181">
        <f t="shared" si="85"/>
        <v>0</v>
      </c>
      <c r="C181" t="str">
        <f t="shared" si="86"/>
        <v/>
      </c>
      <c r="D181">
        <f t="shared" si="87"/>
        <v>0</v>
      </c>
      <c r="E181" t="str">
        <f t="shared" si="88"/>
        <v>остало</v>
      </c>
      <c r="F181" s="7" t="s">
        <v>1036</v>
      </c>
      <c r="G181" s="7" t="s">
        <v>1091</v>
      </c>
      <c r="H181" s="178" t="s">
        <v>1006</v>
      </c>
      <c r="I181" s="8" t="s">
        <v>1006</v>
      </c>
      <c r="J181" s="8" t="s">
        <v>1006</v>
      </c>
      <c r="K181" s="166" t="s">
        <v>1006</v>
      </c>
      <c r="L181" s="156">
        <f t="shared" si="89"/>
        <v>0</v>
      </c>
      <c r="M181" s="156">
        <f t="shared" si="90"/>
        <v>0</v>
      </c>
      <c r="N181" s="156" t="str">
        <f t="shared" si="91"/>
        <v/>
      </c>
      <c r="O181" s="156">
        <f t="shared" si="92"/>
        <v>0</v>
      </c>
      <c r="P181" s="156" t="str">
        <f t="shared" si="93"/>
        <v/>
      </c>
      <c r="Q181" s="163" t="s">
        <v>1035</v>
      </c>
      <c r="R181" s="155">
        <f>+tabela!D$117</f>
        <v>0</v>
      </c>
      <c r="S181" s="173">
        <v>2016</v>
      </c>
      <c r="T181" s="155">
        <f>+tabela!G$117</f>
        <v>0</v>
      </c>
      <c r="U181" s="154" t="s">
        <v>1006</v>
      </c>
      <c r="V181" s="154" t="s">
        <v>1006</v>
      </c>
      <c r="W181" s="154" t="s">
        <v>1006</v>
      </c>
      <c r="X181" s="154" t="s">
        <v>1006</v>
      </c>
    </row>
    <row r="182" spans="1:24" x14ac:dyDescent="0.2">
      <c r="A182">
        <f>+IF(T182&lt;&gt;0,MAX(A$2:A181)+1,0)</f>
        <v>0</v>
      </c>
      <c r="B182">
        <f t="shared" si="85"/>
        <v>0</v>
      </c>
      <c r="C182" t="str">
        <f t="shared" si="86"/>
        <v/>
      </c>
      <c r="D182">
        <f t="shared" si="87"/>
        <v>0</v>
      </c>
      <c r="E182" t="str">
        <f t="shared" si="88"/>
        <v>остало</v>
      </c>
      <c r="F182" s="7" t="s">
        <v>1036</v>
      </c>
      <c r="G182" s="163" t="s">
        <v>1092</v>
      </c>
      <c r="H182" s="178" t="s">
        <v>1006</v>
      </c>
      <c r="I182" s="8" t="s">
        <v>1006</v>
      </c>
      <c r="J182" s="8" t="s">
        <v>1006</v>
      </c>
      <c r="K182" s="166" t="s">
        <v>1006</v>
      </c>
      <c r="L182" s="156">
        <f t="shared" si="89"/>
        <v>0</v>
      </c>
      <c r="M182" s="156">
        <f t="shared" si="90"/>
        <v>0</v>
      </c>
      <c r="N182" s="156" t="str">
        <f t="shared" si="91"/>
        <v/>
      </c>
      <c r="O182" s="156">
        <f t="shared" si="92"/>
        <v>0</v>
      </c>
      <c r="P182" s="156" t="str">
        <f t="shared" si="93"/>
        <v/>
      </c>
      <c r="Q182" s="163" t="s">
        <v>1035</v>
      </c>
      <c r="R182" s="155">
        <f>+tabela!D$118</f>
        <v>0</v>
      </c>
      <c r="S182" s="173">
        <v>2016</v>
      </c>
      <c r="T182" s="155">
        <f>+tabela!G$118</f>
        <v>0</v>
      </c>
      <c r="U182" s="154" t="s">
        <v>1006</v>
      </c>
      <c r="V182" s="154" t="s">
        <v>1006</v>
      </c>
      <c r="W182" s="154" t="s">
        <v>1006</v>
      </c>
      <c r="X182" s="154" t="s">
        <v>1006</v>
      </c>
    </row>
    <row r="183" spans="1:24" x14ac:dyDescent="0.2">
      <c r="A183">
        <f>+IF(T183&lt;&gt;0,MAX(A$2:A182)+1,0)</f>
        <v>0</v>
      </c>
      <c r="B183">
        <f t="shared" si="85"/>
        <v>0</v>
      </c>
      <c r="C183" t="str">
        <f t="shared" si="86"/>
        <v/>
      </c>
      <c r="D183">
        <f t="shared" si="87"/>
        <v>0</v>
      </c>
      <c r="E183" t="str">
        <f t="shared" si="88"/>
        <v>остало</v>
      </c>
      <c r="F183" s="7" t="s">
        <v>1036</v>
      </c>
      <c r="G183" s="163" t="s">
        <v>1093</v>
      </c>
      <c r="H183" s="178" t="s">
        <v>1006</v>
      </c>
      <c r="I183" s="8" t="s">
        <v>1006</v>
      </c>
      <c r="J183" s="8" t="s">
        <v>1006</v>
      </c>
      <c r="K183" s="166" t="s">
        <v>1006</v>
      </c>
      <c r="L183" s="156">
        <f t="shared" si="89"/>
        <v>0</v>
      </c>
      <c r="M183" s="156">
        <f t="shared" si="90"/>
        <v>0</v>
      </c>
      <c r="N183" s="156" t="str">
        <f t="shared" si="91"/>
        <v/>
      </c>
      <c r="O183" s="156">
        <f t="shared" si="92"/>
        <v>0</v>
      </c>
      <c r="P183" s="156" t="str">
        <f t="shared" si="93"/>
        <v/>
      </c>
      <c r="Q183" s="163" t="s">
        <v>1035</v>
      </c>
      <c r="R183" s="155">
        <f>+tabela!D$119</f>
        <v>0</v>
      </c>
      <c r="S183" s="173">
        <v>2016</v>
      </c>
      <c r="T183" s="155">
        <f>+tabela!G$119</f>
        <v>0</v>
      </c>
      <c r="U183" s="154" t="s">
        <v>1006</v>
      </c>
      <c r="V183" s="154" t="s">
        <v>1006</v>
      </c>
      <c r="W183" s="154" t="s">
        <v>1006</v>
      </c>
      <c r="X183" s="154" t="s">
        <v>1006</v>
      </c>
    </row>
    <row r="184" spans="1:24" x14ac:dyDescent="0.2">
      <c r="A184">
        <f>+IF(T184&lt;&gt;0,MAX(A$2:A183)+1,0)</f>
        <v>0</v>
      </c>
      <c r="B184">
        <f t="shared" si="85"/>
        <v>0</v>
      </c>
      <c r="C184" t="str">
        <f t="shared" si="86"/>
        <v/>
      </c>
      <c r="D184">
        <f t="shared" si="87"/>
        <v>0</v>
      </c>
      <c r="E184" t="str">
        <f t="shared" si="88"/>
        <v>остало</v>
      </c>
      <c r="F184" s="7" t="s">
        <v>1036</v>
      </c>
      <c r="G184" s="140" t="str">
        <f>CONCATENATE("5.5."," ",+tabela!B$121)</f>
        <v xml:space="preserve">5.5. </v>
      </c>
      <c r="H184" s="178" t="s">
        <v>1006</v>
      </c>
      <c r="I184" s="8" t="s">
        <v>1006</v>
      </c>
      <c r="J184" s="8" t="s">
        <v>1006</v>
      </c>
      <c r="K184" s="166" t="s">
        <v>1006</v>
      </c>
      <c r="L184" s="156">
        <f t="shared" si="89"/>
        <v>0</v>
      </c>
      <c r="M184" s="156">
        <f t="shared" si="90"/>
        <v>0</v>
      </c>
      <c r="N184" s="156" t="str">
        <f t="shared" si="91"/>
        <v/>
      </c>
      <c r="O184" s="156">
        <f t="shared" si="92"/>
        <v>0</v>
      </c>
      <c r="P184" s="156" t="str">
        <f t="shared" si="93"/>
        <v/>
      </c>
      <c r="Q184" s="163" t="s">
        <v>1035</v>
      </c>
      <c r="R184" s="155">
        <f>+tabela!D$121</f>
        <v>0</v>
      </c>
      <c r="S184" s="173">
        <v>2016</v>
      </c>
      <c r="T184" s="155">
        <f>+tabela!G$121</f>
        <v>0</v>
      </c>
      <c r="U184" s="154" t="s">
        <v>1006</v>
      </c>
      <c r="V184" s="154" t="s">
        <v>1006</v>
      </c>
      <c r="W184" s="154" t="s">
        <v>1006</v>
      </c>
      <c r="X184" s="154" t="s">
        <v>1006</v>
      </c>
    </row>
    <row r="185" spans="1:24" x14ac:dyDescent="0.2">
      <c r="A185">
        <f>+IF(T185&lt;&gt;0,MAX(A$2:A184)+1,0)</f>
        <v>0</v>
      </c>
      <c r="B185">
        <f t="shared" ref="B185:D187" si="94">+B184</f>
        <v>0</v>
      </c>
      <c r="C185" t="str">
        <f t="shared" si="94"/>
        <v/>
      </c>
      <c r="D185">
        <f t="shared" si="94"/>
        <v>0</v>
      </c>
      <c r="E185" t="str">
        <f>+Закон</f>
        <v>остало</v>
      </c>
      <c r="F185" s="7" t="s">
        <v>1016</v>
      </c>
      <c r="G185" s="163" t="s">
        <v>1017</v>
      </c>
      <c r="H185" s="178" t="s">
        <v>1006</v>
      </c>
      <c r="I185" s="8" t="s">
        <v>1006</v>
      </c>
      <c r="J185" s="8" t="s">
        <v>1006</v>
      </c>
      <c r="K185" s="166" t="s">
        <v>1006</v>
      </c>
      <c r="L185" s="156">
        <f>+tabela!C$44</f>
        <v>0</v>
      </c>
      <c r="M185" s="169">
        <f>+tabela!C$43</f>
        <v>0</v>
      </c>
      <c r="N185" s="7" t="str">
        <f>+tabela!D$43</f>
        <v/>
      </c>
      <c r="O185" s="162">
        <f>+tabela!C$45</f>
        <v>0</v>
      </c>
      <c r="P185" s="7" t="str">
        <f>+tabela!D$45</f>
        <v/>
      </c>
      <c r="Q185" s="163" t="s">
        <v>1035</v>
      </c>
      <c r="R185" s="155">
        <f>+tabela!C$127</f>
        <v>0</v>
      </c>
      <c r="S185" s="173">
        <v>2016</v>
      </c>
      <c r="T185" s="155">
        <f>+tabela!E$127</f>
        <v>0</v>
      </c>
      <c r="U185" t="str">
        <f>IF(T185&lt;&gt;0,+tabela!G$127,U$1)</f>
        <v>-</v>
      </c>
      <c r="V185" s="154" t="s">
        <v>1006</v>
      </c>
      <c r="W185" s="154" t="s">
        <v>1006</v>
      </c>
      <c r="X185" s="154" t="s">
        <v>1006</v>
      </c>
    </row>
    <row r="186" spans="1:24" x14ac:dyDescent="0.2">
      <c r="A186">
        <f>+IF(T186&lt;&gt;0,MAX(A$2:A185)+1,0)</f>
        <v>0</v>
      </c>
      <c r="B186">
        <f t="shared" si="94"/>
        <v>0</v>
      </c>
      <c r="C186" t="str">
        <f t="shared" si="94"/>
        <v/>
      </c>
      <c r="D186">
        <f t="shared" si="94"/>
        <v>0</v>
      </c>
      <c r="E186" t="str">
        <f>+E185</f>
        <v>остало</v>
      </c>
      <c r="F186" s="7" t="s">
        <v>1016</v>
      </c>
      <c r="G186" s="163" t="s">
        <v>1017</v>
      </c>
      <c r="H186" s="178" t="s">
        <v>1006</v>
      </c>
      <c r="I186" s="8" t="s">
        <v>1006</v>
      </c>
      <c r="J186" s="8" t="s">
        <v>1006</v>
      </c>
      <c r="K186" s="166" t="s">
        <v>1006</v>
      </c>
      <c r="L186" s="156">
        <f t="shared" ref="L186:P187" si="95">+L185</f>
        <v>0</v>
      </c>
      <c r="M186" s="156">
        <f t="shared" si="95"/>
        <v>0</v>
      </c>
      <c r="N186" s="156" t="str">
        <f t="shared" si="95"/>
        <v/>
      </c>
      <c r="O186" s="156">
        <f t="shared" si="95"/>
        <v>0</v>
      </c>
      <c r="P186" s="156" t="str">
        <f t="shared" si="95"/>
        <v/>
      </c>
      <c r="Q186" s="163" t="s">
        <v>1035</v>
      </c>
      <c r="R186" s="155">
        <f>+tabela!C$128</f>
        <v>0</v>
      </c>
      <c r="S186" s="173">
        <v>2016</v>
      </c>
      <c r="T186" s="155">
        <f>+tabela!E$128</f>
        <v>0</v>
      </c>
      <c r="U186" t="str">
        <f>IF(T186&lt;&gt;0,+tabela!G$127,U$1)</f>
        <v>-</v>
      </c>
      <c r="V186" s="154" t="s">
        <v>1006</v>
      </c>
      <c r="W186" s="154" t="s">
        <v>1006</v>
      </c>
      <c r="X186" s="154" t="s">
        <v>1006</v>
      </c>
    </row>
    <row r="187" spans="1:24" x14ac:dyDescent="0.2">
      <c r="A187">
        <f>+IF(T187&lt;&gt;0,MAX(A$2:A186)+1,0)</f>
        <v>0</v>
      </c>
      <c r="B187">
        <f t="shared" si="94"/>
        <v>0</v>
      </c>
      <c r="C187" t="str">
        <f t="shared" si="94"/>
        <v/>
      </c>
      <c r="D187">
        <f t="shared" si="94"/>
        <v>0</v>
      </c>
      <c r="E187" t="str">
        <f>+E186</f>
        <v>остало</v>
      </c>
      <c r="F187" s="7" t="s">
        <v>1016</v>
      </c>
      <c r="G187" s="163" t="s">
        <v>1017</v>
      </c>
      <c r="H187" s="178" t="s">
        <v>1006</v>
      </c>
      <c r="I187" s="8" t="s">
        <v>1006</v>
      </c>
      <c r="J187" s="8" t="s">
        <v>1006</v>
      </c>
      <c r="K187" s="166" t="s">
        <v>1006</v>
      </c>
      <c r="L187" s="156">
        <f t="shared" si="95"/>
        <v>0</v>
      </c>
      <c r="M187" s="156">
        <f t="shared" si="95"/>
        <v>0</v>
      </c>
      <c r="N187" s="156" t="str">
        <f t="shared" si="95"/>
        <v/>
      </c>
      <c r="O187" s="156">
        <f t="shared" si="95"/>
        <v>0</v>
      </c>
      <c r="P187" s="156" t="str">
        <f t="shared" si="95"/>
        <v/>
      </c>
      <c r="Q187" s="163" t="s">
        <v>1035</v>
      </c>
      <c r="R187" s="155">
        <f>+tabela!C$129</f>
        <v>0</v>
      </c>
      <c r="S187" s="173">
        <v>2016</v>
      </c>
      <c r="T187" s="155">
        <f>+tabela!E$129</f>
        <v>0</v>
      </c>
      <c r="U187" t="str">
        <f>IF(T187&lt;&gt;0,+tabela!G$127,U$1)</f>
        <v>-</v>
      </c>
      <c r="V187" s="154" t="s">
        <v>1006</v>
      </c>
      <c r="W187" s="154" t="s">
        <v>1006</v>
      </c>
      <c r="X187" s="154" t="s">
        <v>1006</v>
      </c>
    </row>
    <row r="189" spans="1:24" x14ac:dyDescent="0.2">
      <c r="A189">
        <f>+IF(T189&lt;&gt;0,MAX(A$2:A188)+1,0)</f>
        <v>0</v>
      </c>
      <c r="B189">
        <f>+tabela!C$5</f>
        <v>0</v>
      </c>
      <c r="C189" t="str">
        <f>+tabela!C$6</f>
        <v/>
      </c>
      <c r="D189">
        <f>+tabela!C$7</f>
        <v>0</v>
      </c>
      <c r="E189" t="str">
        <f>+Закон</f>
        <v>остало</v>
      </c>
      <c r="F189" s="7" t="s">
        <v>1039</v>
      </c>
      <c r="G189" s="7" t="s">
        <v>1014</v>
      </c>
      <c r="H189" s="174">
        <v>7</v>
      </c>
      <c r="I189">
        <v>7111</v>
      </c>
      <c r="J189" s="1" t="s">
        <v>1041</v>
      </c>
      <c r="K189" s="165" t="s">
        <v>1073</v>
      </c>
      <c r="L189" s="154" t="s">
        <v>1006</v>
      </c>
      <c r="M189" s="154" t="s">
        <v>1006</v>
      </c>
      <c r="N189" s="154" t="s">
        <v>1006</v>
      </c>
      <c r="O189" s="154" t="s">
        <v>1006</v>
      </c>
      <c r="P189" s="154" t="s">
        <v>1006</v>
      </c>
      <c r="Q189" s="163" t="s">
        <v>1035</v>
      </c>
      <c r="R189" s="154"/>
      <c r="S189" s="177">
        <v>2017</v>
      </c>
      <c r="T189" s="155">
        <f>+tabela!E$18</f>
        <v>0</v>
      </c>
      <c r="U189" s="154" t="s">
        <v>1006</v>
      </c>
      <c r="V189" s="154" t="s">
        <v>1006</v>
      </c>
      <c r="W189" s="154" t="s">
        <v>1006</v>
      </c>
      <c r="X189" s="154" t="s">
        <v>1006</v>
      </c>
    </row>
    <row r="190" spans="1:24" x14ac:dyDescent="0.2">
      <c r="A190">
        <f>+IF(T190&lt;&gt;0,MAX(A$2:A189)+1,0)</f>
        <v>0</v>
      </c>
      <c r="B190">
        <f t="shared" ref="B190:B218" si="96">+B189</f>
        <v>0</v>
      </c>
      <c r="C190" t="str">
        <f t="shared" ref="C190:C218" si="97">+C189</f>
        <v/>
      </c>
      <c r="D190">
        <f t="shared" ref="D190:D218" si="98">+D189</f>
        <v>0</v>
      </c>
      <c r="E190" t="str">
        <f t="shared" ref="E190:E218" si="99">+E189</f>
        <v>остало</v>
      </c>
      <c r="F190" s="7" t="s">
        <v>1039</v>
      </c>
      <c r="G190" s="7" t="s">
        <v>1014</v>
      </c>
      <c r="H190" s="174">
        <v>7</v>
      </c>
      <c r="I190">
        <v>7112</v>
      </c>
      <c r="J190" s="1" t="s">
        <v>1042</v>
      </c>
      <c r="K190" s="165" t="s">
        <v>1073</v>
      </c>
      <c r="L190" s="154" t="s">
        <v>1006</v>
      </c>
      <c r="M190" s="154" t="s">
        <v>1006</v>
      </c>
      <c r="N190" s="154" t="s">
        <v>1006</v>
      </c>
      <c r="O190" s="154" t="s">
        <v>1006</v>
      </c>
      <c r="P190" s="154" t="s">
        <v>1006</v>
      </c>
      <c r="Q190" s="163" t="s">
        <v>1035</v>
      </c>
      <c r="R190" s="154"/>
      <c r="S190" s="177">
        <v>2017</v>
      </c>
      <c r="T190" s="155">
        <f>+tabela!E$19</f>
        <v>0</v>
      </c>
      <c r="U190" s="154" t="s">
        <v>1006</v>
      </c>
      <c r="V190" s="154" t="s">
        <v>1006</v>
      </c>
      <c r="W190" s="154" t="s">
        <v>1006</v>
      </c>
      <c r="X190" s="154" t="s">
        <v>1006</v>
      </c>
    </row>
    <row r="191" spans="1:24" x14ac:dyDescent="0.2">
      <c r="A191">
        <f>+IF(T191&lt;&gt;0,MAX(A$2:A190)+1,0)</f>
        <v>0</v>
      </c>
      <c r="B191">
        <f t="shared" si="96"/>
        <v>0</v>
      </c>
      <c r="C191" t="str">
        <f t="shared" si="97"/>
        <v/>
      </c>
      <c r="D191">
        <f t="shared" si="98"/>
        <v>0</v>
      </c>
      <c r="E191" t="str">
        <f t="shared" si="99"/>
        <v>остало</v>
      </c>
      <c r="F191" s="7" t="s">
        <v>1039</v>
      </c>
      <c r="G191" s="7" t="s">
        <v>1014</v>
      </c>
      <c r="H191" s="174">
        <v>7</v>
      </c>
      <c r="I191">
        <v>7141</v>
      </c>
      <c r="J191" s="1" t="s">
        <v>1043</v>
      </c>
      <c r="K191" s="165" t="s">
        <v>1073</v>
      </c>
      <c r="L191" s="154" t="s">
        <v>1006</v>
      </c>
      <c r="M191" s="154" t="s">
        <v>1006</v>
      </c>
      <c r="N191" s="154" t="s">
        <v>1006</v>
      </c>
      <c r="O191" s="154" t="s">
        <v>1006</v>
      </c>
      <c r="P191" s="154" t="s">
        <v>1006</v>
      </c>
      <c r="Q191" s="163" t="s">
        <v>1035</v>
      </c>
      <c r="R191" s="154"/>
      <c r="S191" s="177">
        <v>2017</v>
      </c>
      <c r="T191" s="155">
        <f>+tabela!E$20</f>
        <v>0</v>
      </c>
      <c r="U191" s="154" t="s">
        <v>1006</v>
      </c>
      <c r="V191" s="154" t="s">
        <v>1006</v>
      </c>
      <c r="W191" s="154" t="s">
        <v>1006</v>
      </c>
      <c r="X191" s="154" t="s">
        <v>1006</v>
      </c>
    </row>
    <row r="192" spans="1:24" x14ac:dyDescent="0.2">
      <c r="A192">
        <f>+IF(T192&lt;&gt;0,MAX(A$2:A191)+1,0)</f>
        <v>0</v>
      </c>
      <c r="B192">
        <f t="shared" si="96"/>
        <v>0</v>
      </c>
      <c r="C192" t="str">
        <f t="shared" si="97"/>
        <v/>
      </c>
      <c r="D192">
        <f t="shared" si="98"/>
        <v>0</v>
      </c>
      <c r="E192" t="str">
        <f t="shared" si="99"/>
        <v>остало</v>
      </c>
      <c r="F192" s="7" t="s">
        <v>1039</v>
      </c>
      <c r="G192" s="7" t="s">
        <v>1014</v>
      </c>
      <c r="H192" s="174">
        <v>7</v>
      </c>
      <c r="I192">
        <v>717</v>
      </c>
      <c r="J192" s="1" t="s">
        <v>1044</v>
      </c>
      <c r="K192" s="165" t="s">
        <v>1073</v>
      </c>
      <c r="L192" s="154" t="s">
        <v>1006</v>
      </c>
      <c r="M192" s="154" t="s">
        <v>1006</v>
      </c>
      <c r="N192" s="154" t="s">
        <v>1006</v>
      </c>
      <c r="O192" s="154" t="s">
        <v>1006</v>
      </c>
      <c r="P192" s="154" t="s">
        <v>1006</v>
      </c>
      <c r="Q192" s="163" t="s">
        <v>1035</v>
      </c>
      <c r="R192" s="154"/>
      <c r="S192" s="177">
        <v>2017</v>
      </c>
      <c r="T192" s="155">
        <f>+tabela!E$21</f>
        <v>0</v>
      </c>
      <c r="U192" s="154" t="s">
        <v>1006</v>
      </c>
      <c r="V192" s="154" t="s">
        <v>1006</v>
      </c>
      <c r="W192" s="154" t="s">
        <v>1006</v>
      </c>
      <c r="X192" s="154" t="s">
        <v>1006</v>
      </c>
    </row>
    <row r="193" spans="1:24" x14ac:dyDescent="0.2">
      <c r="A193">
        <f>+IF(T193&lt;&gt;0,MAX(A$2:A192)+1,0)</f>
        <v>0</v>
      </c>
      <c r="B193">
        <f t="shared" si="96"/>
        <v>0</v>
      </c>
      <c r="C193" t="str">
        <f t="shared" si="97"/>
        <v/>
      </c>
      <c r="D193">
        <f t="shared" si="98"/>
        <v>0</v>
      </c>
      <c r="E193" t="str">
        <f t="shared" si="99"/>
        <v>остало</v>
      </c>
      <c r="F193" s="7" t="s">
        <v>1039</v>
      </c>
      <c r="G193" s="7" t="s">
        <v>1014</v>
      </c>
      <c r="H193" s="174">
        <v>7</v>
      </c>
      <c r="I193" s="7" t="s">
        <v>1007</v>
      </c>
      <c r="J193" s="7" t="s">
        <v>1007</v>
      </c>
      <c r="K193" s="165" t="s">
        <v>1073</v>
      </c>
      <c r="L193" s="154" t="s">
        <v>1006</v>
      </c>
      <c r="M193" s="154" t="s">
        <v>1006</v>
      </c>
      <c r="N193" s="154" t="s">
        <v>1006</v>
      </c>
      <c r="O193" s="154" t="s">
        <v>1006</v>
      </c>
      <c r="P193" s="154" t="s">
        <v>1006</v>
      </c>
      <c r="Q193" s="163" t="s">
        <v>1035</v>
      </c>
      <c r="R193" s="154"/>
      <c r="S193" s="177">
        <v>2017</v>
      </c>
      <c r="T193" s="155">
        <f>+tabela!E$22</f>
        <v>0</v>
      </c>
      <c r="U193" s="154" t="s">
        <v>1006</v>
      </c>
      <c r="V193" s="154" t="s">
        <v>1006</v>
      </c>
      <c r="W193" s="154" t="s">
        <v>1006</v>
      </c>
      <c r="X193" s="154" t="s">
        <v>1006</v>
      </c>
    </row>
    <row r="194" spans="1:24" x14ac:dyDescent="0.2">
      <c r="A194">
        <f>+IF(T194&lt;&gt;0,MAX(A$2:A193)+1,0)</f>
        <v>0</v>
      </c>
      <c r="B194">
        <f t="shared" si="96"/>
        <v>0</v>
      </c>
      <c r="C194" t="str">
        <f t="shared" si="97"/>
        <v/>
      </c>
      <c r="D194">
        <f t="shared" si="98"/>
        <v>0</v>
      </c>
      <c r="E194" t="str">
        <f t="shared" si="99"/>
        <v>остало</v>
      </c>
      <c r="F194" s="7" t="s">
        <v>1039</v>
      </c>
      <c r="G194" s="7" t="s">
        <v>1014</v>
      </c>
      <c r="H194" s="174">
        <v>7</v>
      </c>
      <c r="I194">
        <v>73</v>
      </c>
      <c r="J194" s="1" t="s">
        <v>1045</v>
      </c>
      <c r="K194" s="165" t="s">
        <v>1073</v>
      </c>
      <c r="L194" s="154" t="s">
        <v>1006</v>
      </c>
      <c r="M194" s="154" t="s">
        <v>1006</v>
      </c>
      <c r="N194" s="154" t="s">
        <v>1006</v>
      </c>
      <c r="O194" s="154" t="s">
        <v>1006</v>
      </c>
      <c r="P194" s="154" t="s">
        <v>1006</v>
      </c>
      <c r="Q194" s="163" t="s">
        <v>1035</v>
      </c>
      <c r="R194" s="154"/>
      <c r="S194" s="177">
        <v>2017</v>
      </c>
      <c r="T194" s="155">
        <f>+tabela!E$23</f>
        <v>0</v>
      </c>
      <c r="U194" s="154" t="s">
        <v>1006</v>
      </c>
      <c r="V194" s="154" t="s">
        <v>1006</v>
      </c>
      <c r="W194" s="154" t="s">
        <v>1006</v>
      </c>
      <c r="X194" s="154" t="s">
        <v>1006</v>
      </c>
    </row>
    <row r="195" spans="1:24" x14ac:dyDescent="0.2">
      <c r="A195">
        <f>+IF(T195&lt;&gt;0,MAX(A$2:A194)+1,0)</f>
        <v>0</v>
      </c>
      <c r="B195">
        <f t="shared" si="96"/>
        <v>0</v>
      </c>
      <c r="C195" t="str">
        <f t="shared" si="97"/>
        <v/>
      </c>
      <c r="D195">
        <f t="shared" si="98"/>
        <v>0</v>
      </c>
      <c r="E195" t="str">
        <f t="shared" si="99"/>
        <v>остало</v>
      </c>
      <c r="F195" s="7" t="s">
        <v>1039</v>
      </c>
      <c r="G195" s="7" t="s">
        <v>1014</v>
      </c>
      <c r="H195" s="174">
        <v>7</v>
      </c>
      <c r="I195" s="8" t="s">
        <v>1008</v>
      </c>
      <c r="J195" s="164" t="s">
        <v>1009</v>
      </c>
      <c r="K195" s="165" t="s">
        <v>1073</v>
      </c>
      <c r="L195" s="154" t="s">
        <v>1006</v>
      </c>
      <c r="M195" s="154" t="s">
        <v>1006</v>
      </c>
      <c r="N195" s="154" t="s">
        <v>1006</v>
      </c>
      <c r="O195" s="154" t="s">
        <v>1006</v>
      </c>
      <c r="P195" s="154" t="s">
        <v>1006</v>
      </c>
      <c r="Q195" s="163" t="s">
        <v>1035</v>
      </c>
      <c r="R195" s="154"/>
      <c r="S195" s="177">
        <v>2017</v>
      </c>
      <c r="T195" s="155">
        <f>+tabela!E$25</f>
        <v>0</v>
      </c>
      <c r="U195" s="154" t="s">
        <v>1006</v>
      </c>
      <c r="V195" s="154" t="s">
        <v>1006</v>
      </c>
      <c r="W195" s="154" t="s">
        <v>1006</v>
      </c>
      <c r="X195" s="154" t="s">
        <v>1006</v>
      </c>
    </row>
    <row r="196" spans="1:24" x14ac:dyDescent="0.2">
      <c r="A196">
        <f>+IF(T196&lt;&gt;0,MAX(A$2:A195)+1,0)</f>
        <v>0</v>
      </c>
      <c r="B196">
        <f t="shared" si="96"/>
        <v>0</v>
      </c>
      <c r="C196" t="str">
        <f t="shared" si="97"/>
        <v/>
      </c>
      <c r="D196">
        <f t="shared" si="98"/>
        <v>0</v>
      </c>
      <c r="E196" t="str">
        <f t="shared" si="99"/>
        <v>остало</v>
      </c>
      <c r="F196" s="7" t="s">
        <v>1039</v>
      </c>
      <c r="G196" s="7" t="s">
        <v>1014</v>
      </c>
      <c r="H196" s="174">
        <v>7</v>
      </c>
      <c r="I196" s="8" t="s">
        <v>1010</v>
      </c>
      <c r="J196" s="164" t="s">
        <v>1011</v>
      </c>
      <c r="K196" s="165" t="s">
        <v>1073</v>
      </c>
      <c r="L196" s="154" t="s">
        <v>1006</v>
      </c>
      <c r="M196" s="154" t="s">
        <v>1006</v>
      </c>
      <c r="N196" s="154" t="s">
        <v>1006</v>
      </c>
      <c r="O196" s="154" t="s">
        <v>1006</v>
      </c>
      <c r="P196" s="154" t="s">
        <v>1006</v>
      </c>
      <c r="Q196" s="163" t="s">
        <v>1035</v>
      </c>
      <c r="R196" s="154"/>
      <c r="S196" s="177">
        <v>2017</v>
      </c>
      <c r="T196" s="155">
        <f>+tabela!E$26</f>
        <v>0</v>
      </c>
      <c r="U196" s="154" t="s">
        <v>1006</v>
      </c>
      <c r="V196" s="154" t="s">
        <v>1006</v>
      </c>
      <c r="W196" s="154" t="s">
        <v>1006</v>
      </c>
      <c r="X196" s="154" t="s">
        <v>1006</v>
      </c>
    </row>
    <row r="197" spans="1:24" x14ac:dyDescent="0.2">
      <c r="A197">
        <f>+IF(T197&lt;&gt;0,MAX(A$2:A196)+1,0)</f>
        <v>0</v>
      </c>
      <c r="B197">
        <f t="shared" si="96"/>
        <v>0</v>
      </c>
      <c r="C197" t="str">
        <f t="shared" si="97"/>
        <v/>
      </c>
      <c r="D197">
        <f t="shared" si="98"/>
        <v>0</v>
      </c>
      <c r="E197" t="str">
        <f t="shared" si="99"/>
        <v>остало</v>
      </c>
      <c r="F197" s="7" t="s">
        <v>1039</v>
      </c>
      <c r="G197" s="7" t="s">
        <v>1014</v>
      </c>
      <c r="H197" s="174">
        <v>8</v>
      </c>
      <c r="I197">
        <v>81</v>
      </c>
      <c r="J197" s="1" t="s">
        <v>1046</v>
      </c>
      <c r="K197" s="165" t="s">
        <v>1073</v>
      </c>
      <c r="L197" s="154" t="s">
        <v>1006</v>
      </c>
      <c r="M197" s="154" t="s">
        <v>1006</v>
      </c>
      <c r="N197" s="154" t="s">
        <v>1006</v>
      </c>
      <c r="O197" s="154" t="s">
        <v>1006</v>
      </c>
      <c r="P197" s="154" t="s">
        <v>1006</v>
      </c>
      <c r="Q197" s="163" t="s">
        <v>1035</v>
      </c>
      <c r="R197" s="154"/>
      <c r="S197" s="177">
        <v>2017</v>
      </c>
      <c r="T197" s="155">
        <f>+tabela!E$30</f>
        <v>0</v>
      </c>
      <c r="U197" s="154" t="s">
        <v>1006</v>
      </c>
      <c r="V197" s="154" t="s">
        <v>1006</v>
      </c>
      <c r="W197" s="154" t="s">
        <v>1006</v>
      </c>
      <c r="X197" s="154" t="s">
        <v>1006</v>
      </c>
    </row>
    <row r="198" spans="1:24" x14ac:dyDescent="0.2">
      <c r="A198">
        <f>+IF(T198&lt;&gt;0,MAX(A$2:A197)+1,0)</f>
        <v>0</v>
      </c>
      <c r="B198">
        <f t="shared" si="96"/>
        <v>0</v>
      </c>
      <c r="C198" t="str">
        <f t="shared" si="97"/>
        <v/>
      </c>
      <c r="D198">
        <f t="shared" si="98"/>
        <v>0</v>
      </c>
      <c r="E198" t="str">
        <f t="shared" si="99"/>
        <v>остало</v>
      </c>
      <c r="F198" s="7" t="s">
        <v>1039</v>
      </c>
      <c r="G198" s="7" t="s">
        <v>1014</v>
      </c>
      <c r="H198" s="174">
        <v>8</v>
      </c>
      <c r="I198">
        <v>82</v>
      </c>
      <c r="J198" s="1" t="s">
        <v>1047</v>
      </c>
      <c r="K198" s="165" t="s">
        <v>1073</v>
      </c>
      <c r="L198" s="154" t="s">
        <v>1006</v>
      </c>
      <c r="M198" s="154" t="s">
        <v>1006</v>
      </c>
      <c r="N198" s="154" t="s">
        <v>1006</v>
      </c>
      <c r="O198" s="154" t="s">
        <v>1006</v>
      </c>
      <c r="P198" s="154" t="s">
        <v>1006</v>
      </c>
      <c r="Q198" s="163" t="s">
        <v>1035</v>
      </c>
      <c r="R198" s="154"/>
      <c r="S198" s="177">
        <v>2017</v>
      </c>
      <c r="T198" s="155">
        <f>+tabela!E$31</f>
        <v>0</v>
      </c>
      <c r="U198" s="154" t="s">
        <v>1006</v>
      </c>
      <c r="V198" s="154" t="s">
        <v>1006</v>
      </c>
      <c r="W198" s="154" t="s">
        <v>1006</v>
      </c>
      <c r="X198" s="154" t="s">
        <v>1006</v>
      </c>
    </row>
    <row r="199" spans="1:24" x14ac:dyDescent="0.2">
      <c r="A199">
        <f>+IF(T199&lt;&gt;0,MAX(A$2:A198)+1,0)</f>
        <v>0</v>
      </c>
      <c r="B199">
        <f t="shared" si="96"/>
        <v>0</v>
      </c>
      <c r="C199" t="str">
        <f t="shared" si="97"/>
        <v/>
      </c>
      <c r="D199">
        <f t="shared" si="98"/>
        <v>0</v>
      </c>
      <c r="E199" t="str">
        <f t="shared" si="99"/>
        <v>остало</v>
      </c>
      <c r="F199" s="7" t="s">
        <v>1039</v>
      </c>
      <c r="G199" s="7" t="s">
        <v>1014</v>
      </c>
      <c r="H199" s="174">
        <v>8</v>
      </c>
      <c r="I199">
        <v>83</v>
      </c>
      <c r="J199" s="1" t="s">
        <v>1048</v>
      </c>
      <c r="K199" s="165" t="s">
        <v>1073</v>
      </c>
      <c r="L199" s="154" t="s">
        <v>1006</v>
      </c>
      <c r="M199" s="154" t="s">
        <v>1006</v>
      </c>
      <c r="N199" s="154" t="s">
        <v>1006</v>
      </c>
      <c r="O199" s="154" t="s">
        <v>1006</v>
      </c>
      <c r="P199" s="154" t="s">
        <v>1006</v>
      </c>
      <c r="Q199" s="163" t="s">
        <v>1035</v>
      </c>
      <c r="R199" s="154"/>
      <c r="S199" s="177">
        <v>2017</v>
      </c>
      <c r="T199" s="155">
        <f>+tabela!E$32</f>
        <v>0</v>
      </c>
      <c r="U199" s="154" t="s">
        <v>1006</v>
      </c>
      <c r="V199" s="154" t="s">
        <v>1006</v>
      </c>
      <c r="W199" s="154" t="s">
        <v>1006</v>
      </c>
      <c r="X199" s="154" t="s">
        <v>1006</v>
      </c>
    </row>
    <row r="200" spans="1:24" x14ac:dyDescent="0.2">
      <c r="A200">
        <f>+IF(T200&lt;&gt;0,MAX(A$2:A199)+1,0)</f>
        <v>0</v>
      </c>
      <c r="B200">
        <f t="shared" si="96"/>
        <v>0</v>
      </c>
      <c r="C200" t="str">
        <f t="shared" si="97"/>
        <v/>
      </c>
      <c r="D200">
        <f t="shared" si="98"/>
        <v>0</v>
      </c>
      <c r="E200" t="str">
        <f t="shared" si="99"/>
        <v>остало</v>
      </c>
      <c r="F200" s="7" t="s">
        <v>1039</v>
      </c>
      <c r="G200" s="7" t="s">
        <v>1014</v>
      </c>
      <c r="H200" s="174">
        <v>8</v>
      </c>
      <c r="I200">
        <v>84</v>
      </c>
      <c r="J200" s="1" t="s">
        <v>1049</v>
      </c>
      <c r="K200" s="165" t="s">
        <v>1073</v>
      </c>
      <c r="L200" s="154" t="s">
        <v>1006</v>
      </c>
      <c r="M200" s="154" t="s">
        <v>1006</v>
      </c>
      <c r="N200" s="154" t="s">
        <v>1006</v>
      </c>
      <c r="O200" s="154" t="s">
        <v>1006</v>
      </c>
      <c r="P200" s="154" t="s">
        <v>1006</v>
      </c>
      <c r="Q200" s="163" t="s">
        <v>1035</v>
      </c>
      <c r="R200" s="154"/>
      <c r="S200" s="177">
        <v>2017</v>
      </c>
      <c r="T200" s="155">
        <f>+tabela!E$33</f>
        <v>0</v>
      </c>
      <c r="U200" s="154" t="s">
        <v>1006</v>
      </c>
      <c r="V200" s="154" t="s">
        <v>1006</v>
      </c>
      <c r="W200" s="154" t="s">
        <v>1006</v>
      </c>
      <c r="X200" s="154" t="s">
        <v>1006</v>
      </c>
    </row>
    <row r="201" spans="1:24" x14ac:dyDescent="0.2">
      <c r="A201">
        <f>+IF(T201&lt;&gt;0,MAX(A$2:A200)+1,0)</f>
        <v>0</v>
      </c>
      <c r="B201">
        <f t="shared" si="96"/>
        <v>0</v>
      </c>
      <c r="C201" t="str">
        <f t="shared" si="97"/>
        <v/>
      </c>
      <c r="D201">
        <f t="shared" si="98"/>
        <v>0</v>
      </c>
      <c r="E201" t="str">
        <f t="shared" si="99"/>
        <v>остало</v>
      </c>
      <c r="F201" s="7" t="s">
        <v>1039</v>
      </c>
      <c r="G201" s="7" t="s">
        <v>1014</v>
      </c>
      <c r="H201" s="174">
        <v>9</v>
      </c>
      <c r="I201">
        <v>91</v>
      </c>
      <c r="J201" s="1" t="s">
        <v>1050</v>
      </c>
      <c r="K201" s="165" t="s">
        <v>1073</v>
      </c>
      <c r="L201" s="154" t="s">
        <v>1006</v>
      </c>
      <c r="M201" s="154" t="s">
        <v>1006</v>
      </c>
      <c r="N201" s="154" t="s">
        <v>1006</v>
      </c>
      <c r="O201" s="154" t="s">
        <v>1006</v>
      </c>
      <c r="P201" s="154" t="s">
        <v>1006</v>
      </c>
      <c r="Q201" s="163" t="s">
        <v>1035</v>
      </c>
      <c r="R201" s="154"/>
      <c r="S201" s="177">
        <v>2017</v>
      </c>
      <c r="T201" s="155">
        <f>+tabela!E$36</f>
        <v>0</v>
      </c>
      <c r="U201" s="154" t="s">
        <v>1006</v>
      </c>
      <c r="V201" s="154" t="s">
        <v>1006</v>
      </c>
      <c r="W201" s="154" t="s">
        <v>1006</v>
      </c>
      <c r="X201" s="154" t="s">
        <v>1006</v>
      </c>
    </row>
    <row r="202" spans="1:24" x14ac:dyDescent="0.2">
      <c r="A202">
        <f>+IF(T202&lt;&gt;0,MAX(A$2:A201)+1,0)</f>
        <v>0</v>
      </c>
      <c r="B202">
        <f t="shared" si="96"/>
        <v>0</v>
      </c>
      <c r="C202" t="str">
        <f t="shared" si="97"/>
        <v/>
      </c>
      <c r="D202">
        <f t="shared" si="98"/>
        <v>0</v>
      </c>
      <c r="E202" t="str">
        <f t="shared" si="99"/>
        <v>остало</v>
      </c>
      <c r="F202" s="7" t="s">
        <v>1039</v>
      </c>
      <c r="G202" s="7" t="s">
        <v>1014</v>
      </c>
      <c r="H202" s="174">
        <v>9</v>
      </c>
      <c r="I202">
        <v>92</v>
      </c>
      <c r="J202" s="1" t="s">
        <v>1051</v>
      </c>
      <c r="K202" s="165" t="s">
        <v>1073</v>
      </c>
      <c r="L202" s="154" t="s">
        <v>1006</v>
      </c>
      <c r="M202" s="154" t="s">
        <v>1006</v>
      </c>
      <c r="N202" s="154" t="s">
        <v>1006</v>
      </c>
      <c r="O202" s="154" t="s">
        <v>1006</v>
      </c>
      <c r="P202" s="154" t="s">
        <v>1006</v>
      </c>
      <c r="Q202" s="163" t="s">
        <v>1035</v>
      </c>
      <c r="R202" s="154"/>
      <c r="S202" s="177">
        <v>2017</v>
      </c>
      <c r="T202" s="155">
        <f>+tabela!E$37</f>
        <v>0</v>
      </c>
      <c r="U202" s="154" t="s">
        <v>1006</v>
      </c>
      <c r="V202" s="154" t="s">
        <v>1006</v>
      </c>
      <c r="W202" s="154" t="s">
        <v>1006</v>
      </c>
      <c r="X202" s="154" t="s">
        <v>1006</v>
      </c>
    </row>
    <row r="203" spans="1:24" x14ac:dyDescent="0.2">
      <c r="A203">
        <f>+IF(T203&lt;&gt;0,MAX(A$2:A202)+1,0)</f>
        <v>0</v>
      </c>
      <c r="B203">
        <f t="shared" si="96"/>
        <v>0</v>
      </c>
      <c r="C203" t="str">
        <f t="shared" si="97"/>
        <v/>
      </c>
      <c r="D203">
        <f t="shared" si="98"/>
        <v>0</v>
      </c>
      <c r="E203" t="str">
        <f t="shared" si="99"/>
        <v>остало</v>
      </c>
      <c r="F203" s="7" t="s">
        <v>1040</v>
      </c>
      <c r="G203" s="7" t="s">
        <v>1015</v>
      </c>
      <c r="H203" s="174">
        <v>4</v>
      </c>
      <c r="I203">
        <v>41</v>
      </c>
      <c r="J203" s="7" t="s">
        <v>1052</v>
      </c>
      <c r="K203" s="165" t="s">
        <v>1073</v>
      </c>
      <c r="L203" s="156">
        <f>+tabela!C$44</f>
        <v>0</v>
      </c>
      <c r="M203" s="162">
        <f>+tabela!C$43</f>
        <v>0</v>
      </c>
      <c r="N203" s="7" t="str">
        <f>+tabela!D$43</f>
        <v/>
      </c>
      <c r="O203" s="162">
        <f>+tabela!C$45</f>
        <v>0</v>
      </c>
      <c r="P203" s="7" t="str">
        <f>+tabela!D$45</f>
        <v/>
      </c>
      <c r="Q203" s="163" t="s">
        <v>1035</v>
      </c>
      <c r="R203" s="155">
        <f>+tabela!D$53</f>
        <v>0</v>
      </c>
      <c r="S203" s="177">
        <v>2017</v>
      </c>
      <c r="T203" s="155">
        <f>+tabela!I$53</f>
        <v>0</v>
      </c>
      <c r="U203" s="154" t="s">
        <v>1006</v>
      </c>
      <c r="V203" s="154" t="s">
        <v>1006</v>
      </c>
      <c r="W203" s="154" t="s">
        <v>1006</v>
      </c>
      <c r="X203" s="154" t="s">
        <v>1006</v>
      </c>
    </row>
    <row r="204" spans="1:24" x14ac:dyDescent="0.2">
      <c r="A204">
        <f>+IF(T204&lt;&gt;0,MAX(A$2:A203)+1,0)</f>
        <v>0</v>
      </c>
      <c r="B204">
        <f t="shared" si="96"/>
        <v>0</v>
      </c>
      <c r="C204" t="str">
        <f t="shared" si="97"/>
        <v/>
      </c>
      <c r="D204">
        <f t="shared" si="98"/>
        <v>0</v>
      </c>
      <c r="E204" t="str">
        <f t="shared" si="99"/>
        <v>остало</v>
      </c>
      <c r="F204" s="7" t="s">
        <v>1040</v>
      </c>
      <c r="G204" s="7" t="s">
        <v>1015</v>
      </c>
      <c r="H204" s="174">
        <v>4</v>
      </c>
      <c r="I204">
        <v>411</v>
      </c>
      <c r="J204" s="7" t="s">
        <v>1053</v>
      </c>
      <c r="K204" s="165" t="s">
        <v>1073</v>
      </c>
      <c r="L204" s="156">
        <f t="shared" ref="L204:L218" si="100">+L203</f>
        <v>0</v>
      </c>
      <c r="M204" s="157">
        <f t="shared" ref="M204:M218" si="101">+M203</f>
        <v>0</v>
      </c>
      <c r="N204" s="156" t="str">
        <f t="shared" ref="N204:N218" si="102">+N203</f>
        <v/>
      </c>
      <c r="O204" s="157">
        <f t="shared" ref="O204:O218" si="103">+O203</f>
        <v>0</v>
      </c>
      <c r="P204" s="156" t="str">
        <f t="shared" ref="P204:P218" si="104">+P203</f>
        <v/>
      </c>
      <c r="Q204" s="163" t="s">
        <v>1035</v>
      </c>
      <c r="R204" s="156">
        <f>+tabela!D$55</f>
        <v>0</v>
      </c>
      <c r="S204" s="177">
        <v>2017</v>
      </c>
      <c r="T204" s="155">
        <f>+tabela!I$55</f>
        <v>0</v>
      </c>
      <c r="U204" s="154" t="s">
        <v>1006</v>
      </c>
      <c r="V204" s="154" t="s">
        <v>1006</v>
      </c>
      <c r="W204" s="154" t="s">
        <v>1006</v>
      </c>
      <c r="X204" s="154" t="s">
        <v>1006</v>
      </c>
    </row>
    <row r="205" spans="1:24" x14ac:dyDescent="0.2">
      <c r="A205">
        <f>+IF(T205&lt;&gt;0,MAX(A$2:A204)+1,0)</f>
        <v>0</v>
      </c>
      <c r="B205">
        <f t="shared" si="96"/>
        <v>0</v>
      </c>
      <c r="C205" t="str">
        <f t="shared" si="97"/>
        <v/>
      </c>
      <c r="D205">
        <f t="shared" si="98"/>
        <v>0</v>
      </c>
      <c r="E205" t="str">
        <f t="shared" si="99"/>
        <v>остало</v>
      </c>
      <c r="F205" s="7" t="s">
        <v>1040</v>
      </c>
      <c r="G205" s="7" t="s">
        <v>1015</v>
      </c>
      <c r="H205" s="174">
        <v>4</v>
      </c>
      <c r="I205">
        <v>412</v>
      </c>
      <c r="J205" s="7" t="s">
        <v>1054</v>
      </c>
      <c r="K205" s="165" t="s">
        <v>1073</v>
      </c>
      <c r="L205" s="156">
        <f t="shared" si="100"/>
        <v>0</v>
      </c>
      <c r="M205" s="157">
        <f t="shared" si="101"/>
        <v>0</v>
      </c>
      <c r="N205" s="156" t="str">
        <f t="shared" si="102"/>
        <v/>
      </c>
      <c r="O205" s="157">
        <f t="shared" si="103"/>
        <v>0</v>
      </c>
      <c r="P205" s="156" t="str">
        <f t="shared" si="104"/>
        <v/>
      </c>
      <c r="Q205" s="163" t="s">
        <v>1035</v>
      </c>
      <c r="R205" s="156">
        <f>+tabela!D$56</f>
        <v>0</v>
      </c>
      <c r="S205" s="177">
        <v>2017</v>
      </c>
      <c r="T205" s="155">
        <f>+tabela!I$56</f>
        <v>0</v>
      </c>
      <c r="U205" s="154" t="s">
        <v>1006</v>
      </c>
      <c r="V205" s="154" t="s">
        <v>1006</v>
      </c>
      <c r="W205" s="154" t="s">
        <v>1006</v>
      </c>
      <c r="X205" s="154" t="s">
        <v>1006</v>
      </c>
    </row>
    <row r="206" spans="1:24" x14ac:dyDescent="0.2">
      <c r="A206">
        <f>+IF(T206&lt;&gt;0,MAX(A$2:A205)+1,0)</f>
        <v>0</v>
      </c>
      <c r="B206">
        <f t="shared" si="96"/>
        <v>0</v>
      </c>
      <c r="C206" t="str">
        <f t="shared" si="97"/>
        <v/>
      </c>
      <c r="D206">
        <f t="shared" si="98"/>
        <v>0</v>
      </c>
      <c r="E206" t="str">
        <f t="shared" si="99"/>
        <v>остало</v>
      </c>
      <c r="F206" s="7" t="s">
        <v>1040</v>
      </c>
      <c r="G206" s="7" t="s">
        <v>1015</v>
      </c>
      <c r="H206" s="174">
        <v>4</v>
      </c>
      <c r="I206">
        <v>42</v>
      </c>
      <c r="J206" s="7" t="s">
        <v>1055</v>
      </c>
      <c r="K206" s="165" t="s">
        <v>1073</v>
      </c>
      <c r="L206" s="156">
        <f t="shared" si="100"/>
        <v>0</v>
      </c>
      <c r="M206" s="157">
        <f t="shared" si="101"/>
        <v>0</v>
      </c>
      <c r="N206" s="156" t="str">
        <f t="shared" si="102"/>
        <v/>
      </c>
      <c r="O206" s="157">
        <f t="shared" si="103"/>
        <v>0</v>
      </c>
      <c r="P206" s="156" t="str">
        <f t="shared" si="104"/>
        <v/>
      </c>
      <c r="Q206" s="163" t="s">
        <v>1035</v>
      </c>
      <c r="R206" s="156">
        <f>+tabela!D$57</f>
        <v>0</v>
      </c>
      <c r="S206" s="177">
        <v>2017</v>
      </c>
      <c r="T206" s="155">
        <f>+tabela!I$57</f>
        <v>0</v>
      </c>
      <c r="U206" s="154" t="s">
        <v>1006</v>
      </c>
      <c r="V206" s="154" t="s">
        <v>1006</v>
      </c>
      <c r="W206" s="154" t="s">
        <v>1006</v>
      </c>
      <c r="X206" s="154" t="s">
        <v>1006</v>
      </c>
    </row>
    <row r="207" spans="1:24" x14ac:dyDescent="0.2">
      <c r="A207">
        <f>+IF(T207&lt;&gt;0,MAX(A$2:A206)+1,0)</f>
        <v>0</v>
      </c>
      <c r="B207">
        <f t="shared" si="96"/>
        <v>0</v>
      </c>
      <c r="C207" t="str">
        <f t="shared" si="97"/>
        <v/>
      </c>
      <c r="D207">
        <f t="shared" si="98"/>
        <v>0</v>
      </c>
      <c r="E207" t="str">
        <f t="shared" si="99"/>
        <v>остало</v>
      </c>
      <c r="F207" s="7" t="s">
        <v>1040</v>
      </c>
      <c r="G207" s="7" t="s">
        <v>1015</v>
      </c>
      <c r="H207" s="174">
        <v>4</v>
      </c>
      <c r="I207">
        <v>44</v>
      </c>
      <c r="J207" s="7" t="s">
        <v>1056</v>
      </c>
      <c r="K207" s="165" t="s">
        <v>1073</v>
      </c>
      <c r="L207" s="156">
        <f t="shared" si="100"/>
        <v>0</v>
      </c>
      <c r="M207" s="157">
        <f t="shared" si="101"/>
        <v>0</v>
      </c>
      <c r="N207" s="156" t="str">
        <f t="shared" si="102"/>
        <v/>
      </c>
      <c r="O207" s="157">
        <f t="shared" si="103"/>
        <v>0</v>
      </c>
      <c r="P207" s="156" t="str">
        <f t="shared" si="104"/>
        <v/>
      </c>
      <c r="Q207" s="163" t="s">
        <v>1035</v>
      </c>
      <c r="R207" s="156">
        <f>+tabela!D$58</f>
        <v>0</v>
      </c>
      <c r="S207" s="177">
        <v>2017</v>
      </c>
      <c r="T207" s="155">
        <f>+tabela!I$58</f>
        <v>0</v>
      </c>
      <c r="U207" s="154" t="s">
        <v>1006</v>
      </c>
      <c r="V207" s="154" t="s">
        <v>1006</v>
      </c>
      <c r="W207" s="154" t="s">
        <v>1006</v>
      </c>
      <c r="X207" s="154" t="s">
        <v>1006</v>
      </c>
    </row>
    <row r="208" spans="1:24" x14ac:dyDescent="0.2">
      <c r="A208">
        <f>+IF(T208&lt;&gt;0,MAX(A$2:A207)+1,0)</f>
        <v>0</v>
      </c>
      <c r="B208">
        <f t="shared" si="96"/>
        <v>0</v>
      </c>
      <c r="C208" t="str">
        <f t="shared" si="97"/>
        <v/>
      </c>
      <c r="D208">
        <f t="shared" si="98"/>
        <v>0</v>
      </c>
      <c r="E208" t="str">
        <f t="shared" si="99"/>
        <v>остало</v>
      </c>
      <c r="F208" s="7" t="s">
        <v>1040</v>
      </c>
      <c r="G208" s="7" t="s">
        <v>1015</v>
      </c>
      <c r="H208" s="174">
        <v>4</v>
      </c>
      <c r="I208">
        <v>45</v>
      </c>
      <c r="J208" s="7" t="s">
        <v>1057</v>
      </c>
      <c r="K208" s="165" t="s">
        <v>1073</v>
      </c>
      <c r="L208" s="156">
        <f t="shared" si="100"/>
        <v>0</v>
      </c>
      <c r="M208" s="157">
        <f t="shared" si="101"/>
        <v>0</v>
      </c>
      <c r="N208" s="156" t="str">
        <f t="shared" si="102"/>
        <v/>
      </c>
      <c r="O208" s="157">
        <f t="shared" si="103"/>
        <v>0</v>
      </c>
      <c r="P208" s="156" t="str">
        <f t="shared" si="104"/>
        <v/>
      </c>
      <c r="Q208" s="163" t="s">
        <v>1035</v>
      </c>
      <c r="R208" s="156">
        <f>+tabela!D$59</f>
        <v>0</v>
      </c>
      <c r="S208" s="177">
        <v>2017</v>
      </c>
      <c r="T208" s="155">
        <f>+tabela!I$59</f>
        <v>0</v>
      </c>
      <c r="U208" s="154" t="s">
        <v>1006</v>
      </c>
      <c r="V208" s="154" t="s">
        <v>1006</v>
      </c>
      <c r="W208" s="154" t="s">
        <v>1006</v>
      </c>
      <c r="X208" s="154" t="s">
        <v>1006</v>
      </c>
    </row>
    <row r="209" spans="1:24" x14ac:dyDescent="0.2">
      <c r="A209">
        <f>+IF(T209&lt;&gt;0,MAX(A$2:A208)+1,0)</f>
        <v>0</v>
      </c>
      <c r="B209">
        <f t="shared" si="96"/>
        <v>0</v>
      </c>
      <c r="C209" t="str">
        <f t="shared" si="97"/>
        <v/>
      </c>
      <c r="D209">
        <f t="shared" si="98"/>
        <v>0</v>
      </c>
      <c r="E209" t="str">
        <f t="shared" si="99"/>
        <v>остало</v>
      </c>
      <c r="F209" s="7" t="s">
        <v>1040</v>
      </c>
      <c r="G209" s="7" t="s">
        <v>1015</v>
      </c>
      <c r="H209" s="174">
        <v>4</v>
      </c>
      <c r="I209">
        <v>46</v>
      </c>
      <c r="J209" s="7" t="s">
        <v>1058</v>
      </c>
      <c r="K209" s="165" t="s">
        <v>1073</v>
      </c>
      <c r="L209" s="156">
        <f t="shared" si="100"/>
        <v>0</v>
      </c>
      <c r="M209" s="157">
        <f t="shared" si="101"/>
        <v>0</v>
      </c>
      <c r="N209" s="156" t="str">
        <f t="shared" si="102"/>
        <v/>
      </c>
      <c r="O209" s="157">
        <f t="shared" si="103"/>
        <v>0</v>
      </c>
      <c r="P209" s="156" t="str">
        <f t="shared" si="104"/>
        <v/>
      </c>
      <c r="Q209" s="163" t="s">
        <v>1035</v>
      </c>
      <c r="R209" s="156">
        <f>+tabela!D$60</f>
        <v>0</v>
      </c>
      <c r="S209" s="177">
        <v>2017</v>
      </c>
      <c r="T209" s="155">
        <f>+tabela!I$60</f>
        <v>0</v>
      </c>
      <c r="U209" s="154" t="s">
        <v>1006</v>
      </c>
      <c r="V209" s="154" t="s">
        <v>1006</v>
      </c>
      <c r="W209" s="154" t="s">
        <v>1006</v>
      </c>
      <c r="X209" s="154" t="s">
        <v>1006</v>
      </c>
    </row>
    <row r="210" spans="1:24" x14ac:dyDescent="0.2">
      <c r="A210">
        <f>+IF(T210&lt;&gt;0,MAX(A$2:A209)+1,0)</f>
        <v>0</v>
      </c>
      <c r="B210">
        <f t="shared" si="96"/>
        <v>0</v>
      </c>
      <c r="C210" t="str">
        <f t="shared" si="97"/>
        <v/>
      </c>
      <c r="D210">
        <f t="shared" si="98"/>
        <v>0</v>
      </c>
      <c r="E210" t="str">
        <f t="shared" si="99"/>
        <v>остало</v>
      </c>
      <c r="F210" s="7" t="s">
        <v>1040</v>
      </c>
      <c r="G210" s="7" t="s">
        <v>1015</v>
      </c>
      <c r="H210" s="174">
        <v>4</v>
      </c>
      <c r="I210">
        <v>47</v>
      </c>
      <c r="J210" s="7" t="s">
        <v>1059</v>
      </c>
      <c r="K210" s="165" t="s">
        <v>1073</v>
      </c>
      <c r="L210" s="156">
        <f t="shared" si="100"/>
        <v>0</v>
      </c>
      <c r="M210" s="157">
        <f t="shared" si="101"/>
        <v>0</v>
      </c>
      <c r="N210" s="156" t="str">
        <f t="shared" si="102"/>
        <v/>
      </c>
      <c r="O210" s="157">
        <f t="shared" si="103"/>
        <v>0</v>
      </c>
      <c r="P210" s="156" t="str">
        <f t="shared" si="104"/>
        <v/>
      </c>
      <c r="Q210" s="163" t="s">
        <v>1035</v>
      </c>
      <c r="R210" s="156">
        <f>+tabela!D$61</f>
        <v>0</v>
      </c>
      <c r="S210" s="177">
        <v>2017</v>
      </c>
      <c r="T210" s="155">
        <f>+tabela!I$61</f>
        <v>0</v>
      </c>
      <c r="U210" s="154" t="s">
        <v>1006</v>
      </c>
      <c r="V210" s="154" t="s">
        <v>1006</v>
      </c>
      <c r="W210" s="154" t="s">
        <v>1006</v>
      </c>
      <c r="X210" s="154" t="s">
        <v>1006</v>
      </c>
    </row>
    <row r="211" spans="1:24" x14ac:dyDescent="0.2">
      <c r="A211">
        <f>+IF(T211&lt;&gt;0,MAX(A$2:A210)+1,0)</f>
        <v>0</v>
      </c>
      <c r="B211">
        <f t="shared" si="96"/>
        <v>0</v>
      </c>
      <c r="C211" t="str">
        <f t="shared" si="97"/>
        <v/>
      </c>
      <c r="D211">
        <f t="shared" si="98"/>
        <v>0</v>
      </c>
      <c r="E211" t="str">
        <f t="shared" si="99"/>
        <v>остало</v>
      </c>
      <c r="F211" s="7" t="s">
        <v>1040</v>
      </c>
      <c r="G211" s="7" t="s">
        <v>1015</v>
      </c>
      <c r="H211" s="174">
        <v>4</v>
      </c>
      <c r="I211">
        <v>48</v>
      </c>
      <c r="J211" s="7" t="s">
        <v>1060</v>
      </c>
      <c r="K211" s="165" t="s">
        <v>1073</v>
      </c>
      <c r="L211" s="156">
        <f t="shared" si="100"/>
        <v>0</v>
      </c>
      <c r="M211" s="157">
        <f t="shared" si="101"/>
        <v>0</v>
      </c>
      <c r="N211" s="156" t="str">
        <f t="shared" si="102"/>
        <v/>
      </c>
      <c r="O211" s="157">
        <f t="shared" si="103"/>
        <v>0</v>
      </c>
      <c r="P211" s="156" t="str">
        <f t="shared" si="104"/>
        <v/>
      </c>
      <c r="Q211" s="163" t="s">
        <v>1035</v>
      </c>
      <c r="R211" s="156">
        <f>+tabela!D$62</f>
        <v>0</v>
      </c>
      <c r="S211" s="177">
        <v>2017</v>
      </c>
      <c r="T211" s="155">
        <f>+tabela!I$62</f>
        <v>0</v>
      </c>
      <c r="U211" s="154" t="s">
        <v>1006</v>
      </c>
      <c r="V211" s="154" t="s">
        <v>1006</v>
      </c>
      <c r="W211" s="154" t="s">
        <v>1006</v>
      </c>
      <c r="X211" s="154" t="s">
        <v>1006</v>
      </c>
    </row>
    <row r="212" spans="1:24" x14ac:dyDescent="0.2">
      <c r="A212">
        <f>+IF(T212&lt;&gt;0,MAX(A$2:A211)+1,0)</f>
        <v>0</v>
      </c>
      <c r="B212">
        <f t="shared" si="96"/>
        <v>0</v>
      </c>
      <c r="C212" t="str">
        <f t="shared" si="97"/>
        <v/>
      </c>
      <c r="D212">
        <f t="shared" si="98"/>
        <v>0</v>
      </c>
      <c r="E212" t="str">
        <f t="shared" si="99"/>
        <v>остало</v>
      </c>
      <c r="F212" s="7" t="s">
        <v>1040</v>
      </c>
      <c r="G212" s="7" t="s">
        <v>1015</v>
      </c>
      <c r="H212" s="174">
        <v>4</v>
      </c>
      <c r="I212">
        <v>49</v>
      </c>
      <c r="J212" s="7" t="s">
        <v>1061</v>
      </c>
      <c r="K212" s="165" t="s">
        <v>1073</v>
      </c>
      <c r="L212" s="156">
        <f t="shared" si="100"/>
        <v>0</v>
      </c>
      <c r="M212" s="157">
        <f t="shared" si="101"/>
        <v>0</v>
      </c>
      <c r="N212" s="156" t="str">
        <f t="shared" si="102"/>
        <v/>
      </c>
      <c r="O212" s="157">
        <f t="shared" si="103"/>
        <v>0</v>
      </c>
      <c r="P212" s="156" t="str">
        <f t="shared" si="104"/>
        <v/>
      </c>
      <c r="Q212" s="163" t="s">
        <v>1035</v>
      </c>
      <c r="R212" s="156">
        <f>+tabela!D$63</f>
        <v>0</v>
      </c>
      <c r="S212" s="177">
        <v>2017</v>
      </c>
      <c r="T212" s="155">
        <f>+tabela!I$63</f>
        <v>0</v>
      </c>
      <c r="U212" s="154" t="s">
        <v>1006</v>
      </c>
      <c r="V212" s="154" t="s">
        <v>1006</v>
      </c>
      <c r="W212" s="154" t="s">
        <v>1006</v>
      </c>
      <c r="X212" s="154" t="s">
        <v>1006</v>
      </c>
    </row>
    <row r="213" spans="1:24" x14ac:dyDescent="0.2">
      <c r="A213">
        <f>+IF(T213&lt;&gt;0,MAX(A$2:A212)+1,0)</f>
        <v>0</v>
      </c>
      <c r="B213">
        <f t="shared" si="96"/>
        <v>0</v>
      </c>
      <c r="C213" t="str">
        <f t="shared" si="97"/>
        <v/>
      </c>
      <c r="D213">
        <f t="shared" si="98"/>
        <v>0</v>
      </c>
      <c r="E213" t="str">
        <f t="shared" si="99"/>
        <v>остало</v>
      </c>
      <c r="F213" s="7" t="s">
        <v>1040</v>
      </c>
      <c r="G213" s="7" t="s">
        <v>1015</v>
      </c>
      <c r="H213" s="174">
        <v>5</v>
      </c>
      <c r="I213">
        <v>51</v>
      </c>
      <c r="J213" s="7" t="s">
        <v>1062</v>
      </c>
      <c r="K213" s="165" t="s">
        <v>1073</v>
      </c>
      <c r="L213" s="156">
        <f t="shared" si="100"/>
        <v>0</v>
      </c>
      <c r="M213" s="157">
        <f t="shared" si="101"/>
        <v>0</v>
      </c>
      <c r="N213" s="156" t="str">
        <f t="shared" si="102"/>
        <v/>
      </c>
      <c r="O213" s="157">
        <f t="shared" si="103"/>
        <v>0</v>
      </c>
      <c r="P213" s="156" t="str">
        <f t="shared" si="104"/>
        <v/>
      </c>
      <c r="Q213" s="163" t="s">
        <v>1035</v>
      </c>
      <c r="R213" s="156">
        <f>+tabela!D$64</f>
        <v>0</v>
      </c>
      <c r="S213" s="177">
        <v>2017</v>
      </c>
      <c r="T213" s="155">
        <f>+tabela!I$66</f>
        <v>0</v>
      </c>
      <c r="U213" s="154" t="s">
        <v>1006</v>
      </c>
      <c r="V213" s="154" t="s">
        <v>1006</v>
      </c>
      <c r="W213" s="154" t="s">
        <v>1006</v>
      </c>
      <c r="X213" s="154" t="s">
        <v>1006</v>
      </c>
    </row>
    <row r="214" spans="1:24" x14ac:dyDescent="0.2">
      <c r="A214">
        <f>+IF(T214&lt;&gt;0,MAX(A$2:A213)+1,0)</f>
        <v>0</v>
      </c>
      <c r="B214">
        <f t="shared" si="96"/>
        <v>0</v>
      </c>
      <c r="C214" t="str">
        <f t="shared" si="97"/>
        <v/>
      </c>
      <c r="D214">
        <f t="shared" si="98"/>
        <v>0</v>
      </c>
      <c r="E214" t="str">
        <f t="shared" si="99"/>
        <v>остало</v>
      </c>
      <c r="F214" s="7" t="s">
        <v>1040</v>
      </c>
      <c r="G214" s="7" t="s">
        <v>1015</v>
      </c>
      <c r="H214" s="174">
        <v>5</v>
      </c>
      <c r="I214">
        <v>52</v>
      </c>
      <c r="J214" s="7" t="s">
        <v>1063</v>
      </c>
      <c r="K214" s="165" t="s">
        <v>1073</v>
      </c>
      <c r="L214" s="156">
        <f t="shared" si="100"/>
        <v>0</v>
      </c>
      <c r="M214" s="157">
        <f t="shared" si="101"/>
        <v>0</v>
      </c>
      <c r="N214" s="156" t="str">
        <f t="shared" si="102"/>
        <v/>
      </c>
      <c r="O214" s="157">
        <f t="shared" si="103"/>
        <v>0</v>
      </c>
      <c r="P214" s="156" t="str">
        <f t="shared" si="104"/>
        <v/>
      </c>
      <c r="Q214" s="163" t="s">
        <v>1035</v>
      </c>
      <c r="R214" s="156">
        <f>+tabela!D$65</f>
        <v>0</v>
      </c>
      <c r="S214" s="177">
        <v>2017</v>
      </c>
      <c r="T214" s="155">
        <f>+tabela!I$67</f>
        <v>0</v>
      </c>
      <c r="U214" s="154" t="s">
        <v>1006</v>
      </c>
      <c r="V214" s="154" t="s">
        <v>1006</v>
      </c>
      <c r="W214" s="154" t="s">
        <v>1006</v>
      </c>
      <c r="X214" s="154" t="s">
        <v>1006</v>
      </c>
    </row>
    <row r="215" spans="1:24" x14ac:dyDescent="0.2">
      <c r="A215">
        <f>+IF(T215&lt;&gt;0,MAX(A$2:A214)+1,0)</f>
        <v>0</v>
      </c>
      <c r="B215">
        <f t="shared" si="96"/>
        <v>0</v>
      </c>
      <c r="C215" t="str">
        <f t="shared" si="97"/>
        <v/>
      </c>
      <c r="D215">
        <f t="shared" si="98"/>
        <v>0</v>
      </c>
      <c r="E215" t="str">
        <f t="shared" si="99"/>
        <v>остало</v>
      </c>
      <c r="F215" s="7" t="s">
        <v>1040</v>
      </c>
      <c r="G215" s="7" t="s">
        <v>1015</v>
      </c>
      <c r="H215" s="174">
        <v>5</v>
      </c>
      <c r="I215">
        <v>53</v>
      </c>
      <c r="J215" s="7" t="s">
        <v>1064</v>
      </c>
      <c r="K215" s="165" t="s">
        <v>1073</v>
      </c>
      <c r="L215" s="156">
        <f t="shared" si="100"/>
        <v>0</v>
      </c>
      <c r="M215" s="157">
        <f t="shared" si="101"/>
        <v>0</v>
      </c>
      <c r="N215" s="156" t="str">
        <f t="shared" si="102"/>
        <v/>
      </c>
      <c r="O215" s="157">
        <f t="shared" si="103"/>
        <v>0</v>
      </c>
      <c r="P215" s="156" t="str">
        <f t="shared" si="104"/>
        <v/>
      </c>
      <c r="Q215" s="163" t="s">
        <v>1035</v>
      </c>
      <c r="R215" s="156">
        <f>+tabela!D$66</f>
        <v>0</v>
      </c>
      <c r="S215" s="177">
        <v>2017</v>
      </c>
      <c r="T215" s="155">
        <f>+tabela!I$68</f>
        <v>0</v>
      </c>
      <c r="U215" s="154" t="s">
        <v>1006</v>
      </c>
      <c r="V215" s="154" t="s">
        <v>1006</v>
      </c>
      <c r="W215" s="154" t="s">
        <v>1006</v>
      </c>
      <c r="X215" s="154" t="s">
        <v>1006</v>
      </c>
    </row>
    <row r="216" spans="1:24" x14ac:dyDescent="0.2">
      <c r="A216">
        <f>+IF(T216&lt;&gt;0,MAX(A$2:A215)+1,0)</f>
        <v>0</v>
      </c>
      <c r="B216">
        <f t="shared" si="96"/>
        <v>0</v>
      </c>
      <c r="C216" t="str">
        <f t="shared" si="97"/>
        <v/>
      </c>
      <c r="D216">
        <f t="shared" si="98"/>
        <v>0</v>
      </c>
      <c r="E216" t="str">
        <f t="shared" si="99"/>
        <v>остало</v>
      </c>
      <c r="F216" s="7" t="s">
        <v>1040</v>
      </c>
      <c r="G216" s="7" t="s">
        <v>1015</v>
      </c>
      <c r="H216" s="174">
        <v>5</v>
      </c>
      <c r="I216">
        <v>54</v>
      </c>
      <c r="J216" s="7" t="s">
        <v>1065</v>
      </c>
      <c r="K216" s="165" t="s">
        <v>1073</v>
      </c>
      <c r="L216" s="156">
        <f t="shared" si="100"/>
        <v>0</v>
      </c>
      <c r="M216" s="157">
        <f t="shared" si="101"/>
        <v>0</v>
      </c>
      <c r="N216" s="156" t="str">
        <f t="shared" si="102"/>
        <v/>
      </c>
      <c r="O216" s="157">
        <f t="shared" si="103"/>
        <v>0</v>
      </c>
      <c r="P216" s="156" t="str">
        <f t="shared" si="104"/>
        <v/>
      </c>
      <c r="Q216" s="163" t="s">
        <v>1035</v>
      </c>
      <c r="R216" s="156">
        <f>+tabela!D$67</f>
        <v>0</v>
      </c>
      <c r="S216" s="177">
        <v>2017</v>
      </c>
      <c r="T216" s="155">
        <f>+tabela!I$69</f>
        <v>0</v>
      </c>
      <c r="U216" s="154" t="s">
        <v>1006</v>
      </c>
      <c r="V216" s="154" t="s">
        <v>1006</v>
      </c>
      <c r="W216" s="154" t="s">
        <v>1006</v>
      </c>
      <c r="X216" s="154" t="s">
        <v>1006</v>
      </c>
    </row>
    <row r="217" spans="1:24" x14ac:dyDescent="0.2">
      <c r="A217">
        <f>+IF(T217&lt;&gt;0,MAX(A$2:A216)+1,0)</f>
        <v>0</v>
      </c>
      <c r="B217">
        <f t="shared" si="96"/>
        <v>0</v>
      </c>
      <c r="C217" t="str">
        <f t="shared" si="97"/>
        <v/>
      </c>
      <c r="D217">
        <f t="shared" si="98"/>
        <v>0</v>
      </c>
      <c r="E217" t="str">
        <f t="shared" si="99"/>
        <v>остало</v>
      </c>
      <c r="F217" s="7" t="s">
        <v>1040</v>
      </c>
      <c r="G217" s="7" t="s">
        <v>1015</v>
      </c>
      <c r="H217" s="174">
        <v>5</v>
      </c>
      <c r="I217">
        <v>55</v>
      </c>
      <c r="J217" s="7" t="s">
        <v>1066</v>
      </c>
      <c r="K217" s="165" t="s">
        <v>1073</v>
      </c>
      <c r="L217" s="156">
        <f t="shared" si="100"/>
        <v>0</v>
      </c>
      <c r="M217" s="157">
        <f t="shared" si="101"/>
        <v>0</v>
      </c>
      <c r="N217" s="156" t="str">
        <f t="shared" si="102"/>
        <v/>
      </c>
      <c r="O217" s="157">
        <f t="shared" si="103"/>
        <v>0</v>
      </c>
      <c r="P217" s="156" t="str">
        <f t="shared" si="104"/>
        <v/>
      </c>
      <c r="Q217" s="163" t="s">
        <v>1035</v>
      </c>
      <c r="R217" s="156">
        <f>+tabela!D$68</f>
        <v>0</v>
      </c>
      <c r="S217" s="177">
        <v>2017</v>
      </c>
      <c r="T217" s="155">
        <f>+tabela!I$70</f>
        <v>0</v>
      </c>
      <c r="U217" s="154" t="s">
        <v>1006</v>
      </c>
      <c r="V217" s="154" t="s">
        <v>1006</v>
      </c>
      <c r="W217" s="154" t="s">
        <v>1006</v>
      </c>
      <c r="X217" s="154" t="s">
        <v>1006</v>
      </c>
    </row>
    <row r="218" spans="1:24" x14ac:dyDescent="0.2">
      <c r="A218">
        <f>+IF(T218&lt;&gt;0,MAX(A$2:A217)+1,0)</f>
        <v>0</v>
      </c>
      <c r="B218">
        <f t="shared" si="96"/>
        <v>0</v>
      </c>
      <c r="C218" t="str">
        <f t="shared" si="97"/>
        <v/>
      </c>
      <c r="D218">
        <f t="shared" si="98"/>
        <v>0</v>
      </c>
      <c r="E218" t="str">
        <f t="shared" si="99"/>
        <v>остало</v>
      </c>
      <c r="F218" s="7" t="s">
        <v>1040</v>
      </c>
      <c r="G218" s="7" t="s">
        <v>1015</v>
      </c>
      <c r="H218" s="174">
        <v>62</v>
      </c>
      <c r="I218">
        <v>62</v>
      </c>
      <c r="J218" s="7" t="s">
        <v>1067</v>
      </c>
      <c r="K218" s="165" t="s">
        <v>1073</v>
      </c>
      <c r="L218" s="156">
        <f t="shared" si="100"/>
        <v>0</v>
      </c>
      <c r="M218" s="157">
        <f t="shared" si="101"/>
        <v>0</v>
      </c>
      <c r="N218" s="156" t="str">
        <f t="shared" si="102"/>
        <v/>
      </c>
      <c r="O218" s="157">
        <f t="shared" si="103"/>
        <v>0</v>
      </c>
      <c r="P218" s="156" t="str">
        <f t="shared" si="104"/>
        <v/>
      </c>
      <c r="Q218" s="163" t="s">
        <v>1035</v>
      </c>
      <c r="R218" s="156">
        <f>+tabela!D$69</f>
        <v>0</v>
      </c>
      <c r="S218" s="177">
        <v>2017</v>
      </c>
      <c r="T218" s="155">
        <f>+tabela!I$73</f>
        <v>0</v>
      </c>
      <c r="U218" s="154" t="s">
        <v>1006</v>
      </c>
      <c r="V218" s="154" t="s">
        <v>1006</v>
      </c>
      <c r="W218" s="154" t="s">
        <v>1006</v>
      </c>
      <c r="X218" s="154" t="s">
        <v>1006</v>
      </c>
    </row>
    <row r="219" spans="1:24" x14ac:dyDescent="0.2">
      <c r="A219">
        <f>+IF(T219&lt;&gt;0,MAX(A$2:A218)+1,0)</f>
        <v>0</v>
      </c>
      <c r="B219">
        <f>+B210</f>
        <v>0</v>
      </c>
      <c r="C219" t="str">
        <f>+C210</f>
        <v/>
      </c>
      <c r="D219">
        <f>+D210</f>
        <v>0</v>
      </c>
      <c r="E219" t="str">
        <f>+E210</f>
        <v>остало</v>
      </c>
      <c r="F219" s="7" t="s">
        <v>1038</v>
      </c>
      <c r="G219" s="7" t="s">
        <v>1084</v>
      </c>
      <c r="H219" s="174" t="s">
        <v>1012</v>
      </c>
      <c r="I219" s="7" t="s">
        <v>1074</v>
      </c>
      <c r="J219" s="8" t="s">
        <v>1006</v>
      </c>
      <c r="K219" s="165" t="s">
        <v>1073</v>
      </c>
      <c r="L219" s="154" t="s">
        <v>1006</v>
      </c>
      <c r="M219" s="154" t="s">
        <v>1006</v>
      </c>
      <c r="N219" s="154" t="s">
        <v>1006</v>
      </c>
      <c r="O219" s="154" t="s">
        <v>1006</v>
      </c>
      <c r="P219" s="154" t="s">
        <v>1006</v>
      </c>
      <c r="Q219" s="7" t="s">
        <v>1068</v>
      </c>
      <c r="R219" s="155">
        <f>+tabela!D81</f>
        <v>0</v>
      </c>
      <c r="S219" s="177">
        <v>2017</v>
      </c>
      <c r="T219" s="155">
        <f>+tabela!I$81</f>
        <v>0</v>
      </c>
      <c r="U219" s="154" t="s">
        <v>1006</v>
      </c>
      <c r="V219" s="154" t="s">
        <v>1006</v>
      </c>
      <c r="W219" s="154" t="s">
        <v>1006</v>
      </c>
      <c r="X219" s="154" t="s">
        <v>1006</v>
      </c>
    </row>
    <row r="220" spans="1:24" x14ac:dyDescent="0.2">
      <c r="A220">
        <f>+IF(T220&lt;&gt;0,MAX(A$2:A219)+1,0)</f>
        <v>0</v>
      </c>
      <c r="B220">
        <f t="shared" ref="B220:B227" si="105">+B219</f>
        <v>0</v>
      </c>
      <c r="C220" t="str">
        <f t="shared" ref="C220:C227" si="106">+C219</f>
        <v/>
      </c>
      <c r="D220">
        <f t="shared" ref="D220:D227" si="107">+D219</f>
        <v>0</v>
      </c>
      <c r="E220" t="str">
        <f t="shared" ref="E220:E227" si="108">+E219</f>
        <v>остало</v>
      </c>
      <c r="F220" s="7" t="s">
        <v>1038</v>
      </c>
      <c r="G220" s="7" t="s">
        <v>1084</v>
      </c>
      <c r="H220" s="174" t="s">
        <v>1013</v>
      </c>
      <c r="I220" s="7" t="s">
        <v>1074</v>
      </c>
      <c r="J220" s="8" t="s">
        <v>1006</v>
      </c>
      <c r="K220" s="165" t="s">
        <v>1073</v>
      </c>
      <c r="L220" s="154" t="s">
        <v>1006</v>
      </c>
      <c r="M220" s="154" t="s">
        <v>1006</v>
      </c>
      <c r="N220" s="154" t="s">
        <v>1006</v>
      </c>
      <c r="O220" s="154" t="s">
        <v>1006</v>
      </c>
      <c r="P220" s="154" t="s">
        <v>1006</v>
      </c>
      <c r="Q220" s="7" t="s">
        <v>1068</v>
      </c>
      <c r="R220" s="155">
        <f>+tabela!D82</f>
        <v>0</v>
      </c>
      <c r="S220" s="177">
        <v>2017</v>
      </c>
      <c r="T220" s="155">
        <f>+tabela!I$82</f>
        <v>0</v>
      </c>
      <c r="U220" s="154" t="s">
        <v>1006</v>
      </c>
      <c r="V220" s="154" t="s">
        <v>1006</v>
      </c>
      <c r="W220" s="154" t="s">
        <v>1006</v>
      </c>
      <c r="X220" s="154" t="s">
        <v>1006</v>
      </c>
    </row>
    <row r="221" spans="1:24" x14ac:dyDescent="0.2">
      <c r="A221">
        <f>+IF(T221&lt;&gt;0,MAX(A$2:A220)+1,0)</f>
        <v>0</v>
      </c>
      <c r="B221">
        <f t="shared" si="105"/>
        <v>0</v>
      </c>
      <c r="C221" t="str">
        <f t="shared" si="106"/>
        <v/>
      </c>
      <c r="D221">
        <f t="shared" si="107"/>
        <v>0</v>
      </c>
      <c r="E221" t="str">
        <f t="shared" si="108"/>
        <v>остало</v>
      </c>
      <c r="F221" s="7" t="s">
        <v>1038</v>
      </c>
      <c r="G221" s="7" t="s">
        <v>1085</v>
      </c>
      <c r="H221" s="174" t="s">
        <v>1012</v>
      </c>
      <c r="I221" s="7" t="s">
        <v>1074</v>
      </c>
      <c r="J221" s="8" t="s">
        <v>1006</v>
      </c>
      <c r="K221" s="165" t="s">
        <v>1073</v>
      </c>
      <c r="L221" s="154" t="s">
        <v>1006</v>
      </c>
      <c r="M221" s="154" t="s">
        <v>1006</v>
      </c>
      <c r="N221" s="154" t="s">
        <v>1006</v>
      </c>
      <c r="O221" s="154" t="s">
        <v>1006</v>
      </c>
      <c r="P221" s="154" t="s">
        <v>1006</v>
      </c>
      <c r="Q221" s="7" t="s">
        <v>1069</v>
      </c>
      <c r="R221" s="155">
        <f>+tabela!D87</f>
        <v>0</v>
      </c>
      <c r="S221" s="177">
        <v>2017</v>
      </c>
      <c r="T221" s="155">
        <f>+tabela!I$87</f>
        <v>0</v>
      </c>
      <c r="U221" s="154" t="s">
        <v>1006</v>
      </c>
      <c r="V221" s="154" t="s">
        <v>1006</v>
      </c>
      <c r="W221" s="154" t="s">
        <v>1006</v>
      </c>
      <c r="X221" s="154" t="s">
        <v>1006</v>
      </c>
    </row>
    <row r="222" spans="1:24" x14ac:dyDescent="0.2">
      <c r="A222">
        <f>+IF(T222&lt;&gt;0,MAX(A$2:A221)+1,0)</f>
        <v>0</v>
      </c>
      <c r="B222">
        <f t="shared" si="105"/>
        <v>0</v>
      </c>
      <c r="C222" t="str">
        <f t="shared" si="106"/>
        <v/>
      </c>
      <c r="D222">
        <f t="shared" si="107"/>
        <v>0</v>
      </c>
      <c r="E222" t="str">
        <f t="shared" si="108"/>
        <v>остало</v>
      </c>
      <c r="F222" s="7" t="s">
        <v>1038</v>
      </c>
      <c r="G222" s="7" t="s">
        <v>1085</v>
      </c>
      <c r="H222" s="174" t="s">
        <v>1013</v>
      </c>
      <c r="I222" s="7" t="s">
        <v>1074</v>
      </c>
      <c r="J222" s="8" t="s">
        <v>1006</v>
      </c>
      <c r="K222" s="165" t="s">
        <v>1073</v>
      </c>
      <c r="L222" s="154" t="s">
        <v>1006</v>
      </c>
      <c r="M222" s="154" t="s">
        <v>1006</v>
      </c>
      <c r="N222" s="154" t="s">
        <v>1006</v>
      </c>
      <c r="O222" s="154" t="s">
        <v>1006</v>
      </c>
      <c r="P222" s="154" t="s">
        <v>1006</v>
      </c>
      <c r="Q222" s="7" t="s">
        <v>1069</v>
      </c>
      <c r="R222" s="155">
        <f>+tabela!D88</f>
        <v>0</v>
      </c>
      <c r="S222" s="177">
        <v>2017</v>
      </c>
      <c r="T222" s="155">
        <f>+tabela!I$88</f>
        <v>0</v>
      </c>
      <c r="U222" s="154" t="s">
        <v>1006</v>
      </c>
      <c r="V222" s="154" t="s">
        <v>1006</v>
      </c>
      <c r="W222" s="154" t="s">
        <v>1006</v>
      </c>
      <c r="X222" s="154" t="s">
        <v>1006</v>
      </c>
    </row>
    <row r="223" spans="1:24" x14ac:dyDescent="0.2">
      <c r="A223">
        <f>+IF(T223&lt;&gt;0,MAX(A$2:A222)+1,0)</f>
        <v>0</v>
      </c>
      <c r="B223">
        <f t="shared" si="105"/>
        <v>0</v>
      </c>
      <c r="C223" t="str">
        <f t="shared" si="106"/>
        <v/>
      </c>
      <c r="D223">
        <f t="shared" si="107"/>
        <v>0</v>
      </c>
      <c r="E223" t="str">
        <f t="shared" si="108"/>
        <v>остало</v>
      </c>
      <c r="F223" s="7" t="s">
        <v>1038</v>
      </c>
      <c r="G223" s="7" t="s">
        <v>1086</v>
      </c>
      <c r="H223" s="174" t="s">
        <v>1012</v>
      </c>
      <c r="I223" s="7" t="s">
        <v>1074</v>
      </c>
      <c r="J223" s="8" t="s">
        <v>1006</v>
      </c>
      <c r="K223" s="165" t="s">
        <v>1073</v>
      </c>
      <c r="L223" s="154" t="s">
        <v>1006</v>
      </c>
      <c r="M223" s="154" t="s">
        <v>1006</v>
      </c>
      <c r="N223" s="154" t="s">
        <v>1006</v>
      </c>
      <c r="O223" s="154" t="s">
        <v>1006</v>
      </c>
      <c r="P223" s="154" t="s">
        <v>1006</v>
      </c>
      <c r="Q223" s="7" t="s">
        <v>1070</v>
      </c>
      <c r="R223" s="155">
        <f>+tabela!D93</f>
        <v>0</v>
      </c>
      <c r="S223" s="177">
        <v>2017</v>
      </c>
      <c r="T223" s="155">
        <f>+tabela!I$93</f>
        <v>0</v>
      </c>
      <c r="U223" s="154" t="s">
        <v>1006</v>
      </c>
      <c r="V223" s="154" t="s">
        <v>1006</v>
      </c>
      <c r="W223" s="154" t="s">
        <v>1006</v>
      </c>
      <c r="X223" s="154" t="s">
        <v>1006</v>
      </c>
    </row>
    <row r="224" spans="1:24" x14ac:dyDescent="0.2">
      <c r="A224">
        <f>+IF(T224&lt;&gt;0,MAX(A$2:A223)+1,0)</f>
        <v>0</v>
      </c>
      <c r="B224">
        <f t="shared" si="105"/>
        <v>0</v>
      </c>
      <c r="C224" t="str">
        <f t="shared" si="106"/>
        <v/>
      </c>
      <c r="D224">
        <f t="shared" si="107"/>
        <v>0</v>
      </c>
      <c r="E224" t="str">
        <f t="shared" si="108"/>
        <v>остало</v>
      </c>
      <c r="F224" s="7" t="s">
        <v>1038</v>
      </c>
      <c r="G224" s="7" t="s">
        <v>1086</v>
      </c>
      <c r="H224" s="174" t="s">
        <v>1013</v>
      </c>
      <c r="I224" s="7" t="s">
        <v>1074</v>
      </c>
      <c r="J224" s="8" t="s">
        <v>1006</v>
      </c>
      <c r="K224" s="165" t="s">
        <v>1073</v>
      </c>
      <c r="L224" s="154" t="s">
        <v>1006</v>
      </c>
      <c r="M224" s="154" t="s">
        <v>1006</v>
      </c>
      <c r="N224" s="154" t="s">
        <v>1006</v>
      </c>
      <c r="O224" s="154" t="s">
        <v>1006</v>
      </c>
      <c r="P224" s="154" t="s">
        <v>1006</v>
      </c>
      <c r="Q224" s="7" t="s">
        <v>1070</v>
      </c>
      <c r="R224" s="155">
        <f>+tabela!D94</f>
        <v>0</v>
      </c>
      <c r="S224" s="177">
        <v>2017</v>
      </c>
      <c r="T224" s="155">
        <f>+tabela!I$94</f>
        <v>0</v>
      </c>
      <c r="U224" s="154" t="s">
        <v>1006</v>
      </c>
      <c r="V224" s="154" t="s">
        <v>1006</v>
      </c>
      <c r="W224" s="154" t="s">
        <v>1006</v>
      </c>
      <c r="X224" s="154" t="s">
        <v>1006</v>
      </c>
    </row>
    <row r="225" spans="1:24" x14ac:dyDescent="0.2">
      <c r="A225">
        <f>+IF(T225&lt;&gt;0,MAX(A$2:A224)+1,0)</f>
        <v>0</v>
      </c>
      <c r="B225">
        <f t="shared" si="105"/>
        <v>0</v>
      </c>
      <c r="C225" t="str">
        <f t="shared" si="106"/>
        <v/>
      </c>
      <c r="D225">
        <f t="shared" si="107"/>
        <v>0</v>
      </c>
      <c r="E225" t="str">
        <f t="shared" si="108"/>
        <v>остало</v>
      </c>
      <c r="F225" s="7" t="s">
        <v>1038</v>
      </c>
      <c r="G225" s="7" t="s">
        <v>1087</v>
      </c>
      <c r="H225" s="174" t="s">
        <v>1012</v>
      </c>
      <c r="I225" s="7" t="s">
        <v>1074</v>
      </c>
      <c r="J225" s="8" t="s">
        <v>1006</v>
      </c>
      <c r="K225" s="165" t="s">
        <v>1073</v>
      </c>
      <c r="L225" s="154" t="s">
        <v>1006</v>
      </c>
      <c r="M225" s="154" t="s">
        <v>1006</v>
      </c>
      <c r="N225" s="154" t="s">
        <v>1006</v>
      </c>
      <c r="O225" s="154" t="s">
        <v>1006</v>
      </c>
      <c r="P225" s="154" t="s">
        <v>1006</v>
      </c>
      <c r="Q225" s="7" t="s">
        <v>1071</v>
      </c>
      <c r="R225" s="155">
        <f>+tabela!D99</f>
        <v>0</v>
      </c>
      <c r="S225" s="177">
        <v>2017</v>
      </c>
      <c r="T225" s="155">
        <f>+tabela!I$99</f>
        <v>0</v>
      </c>
      <c r="U225" s="154" t="s">
        <v>1006</v>
      </c>
      <c r="V225" s="154" t="s">
        <v>1006</v>
      </c>
      <c r="W225" s="154" t="s">
        <v>1006</v>
      </c>
      <c r="X225" s="154" t="s">
        <v>1006</v>
      </c>
    </row>
    <row r="226" spans="1:24" x14ac:dyDescent="0.2">
      <c r="A226">
        <f>+IF(T226&lt;&gt;0,MAX(A$2:A225)+1,0)</f>
        <v>0</v>
      </c>
      <c r="B226">
        <f t="shared" si="105"/>
        <v>0</v>
      </c>
      <c r="C226" t="str">
        <f t="shared" si="106"/>
        <v/>
      </c>
      <c r="D226">
        <f t="shared" si="107"/>
        <v>0</v>
      </c>
      <c r="E226" t="str">
        <f t="shared" si="108"/>
        <v>остало</v>
      </c>
      <c r="F226" s="7" t="s">
        <v>1038</v>
      </c>
      <c r="G226" s="7" t="s">
        <v>1087</v>
      </c>
      <c r="H226" s="174" t="s">
        <v>1013</v>
      </c>
      <c r="I226" s="7" t="s">
        <v>1074</v>
      </c>
      <c r="J226" s="8" t="s">
        <v>1006</v>
      </c>
      <c r="K226" s="165" t="s">
        <v>1073</v>
      </c>
      <c r="L226" s="154" t="s">
        <v>1006</v>
      </c>
      <c r="M226" s="154" t="s">
        <v>1006</v>
      </c>
      <c r="N226" s="154" t="s">
        <v>1006</v>
      </c>
      <c r="O226" s="154" t="s">
        <v>1006</v>
      </c>
      <c r="P226" s="154" t="s">
        <v>1006</v>
      </c>
      <c r="Q226" s="7" t="s">
        <v>1071</v>
      </c>
      <c r="R226" s="155">
        <f>+tabela!D100</f>
        <v>0</v>
      </c>
      <c r="S226" s="177">
        <v>2017</v>
      </c>
      <c r="T226" s="155">
        <f>+tabela!I$100</f>
        <v>0</v>
      </c>
      <c r="U226" s="154" t="s">
        <v>1006</v>
      </c>
      <c r="V226" s="154" t="s">
        <v>1006</v>
      </c>
      <c r="W226" s="154" t="s">
        <v>1006</v>
      </c>
      <c r="X226" s="154" t="s">
        <v>1006</v>
      </c>
    </row>
    <row r="227" spans="1:24" x14ac:dyDescent="0.2">
      <c r="A227">
        <f>+IF(T227&lt;&gt;0,MAX(A$2:A226)+1,0)</f>
        <v>0</v>
      </c>
      <c r="B227">
        <f t="shared" si="105"/>
        <v>0</v>
      </c>
      <c r="C227" t="str">
        <f t="shared" si="106"/>
        <v/>
      </c>
      <c r="D227">
        <f t="shared" si="107"/>
        <v>0</v>
      </c>
      <c r="E227" t="str">
        <f t="shared" si="108"/>
        <v>остало</v>
      </c>
      <c r="F227" s="7" t="s">
        <v>1040</v>
      </c>
      <c r="G227" s="7" t="s">
        <v>1015</v>
      </c>
      <c r="H227" s="174">
        <v>4</v>
      </c>
      <c r="I227">
        <v>41</v>
      </c>
      <c r="J227" s="7" t="s">
        <v>1052</v>
      </c>
      <c r="K227" s="167" t="s">
        <v>1080</v>
      </c>
      <c r="L227" s="156">
        <f>+tabela!C$44</f>
        <v>0</v>
      </c>
      <c r="M227" s="162">
        <f>+tabela!C$43</f>
        <v>0</v>
      </c>
      <c r="N227" s="7" t="str">
        <f>+tabela!D$43</f>
        <v/>
      </c>
      <c r="O227" s="162">
        <f>+tabela!C$45</f>
        <v>0</v>
      </c>
      <c r="P227" s="7" t="str">
        <f>+tabela!D$45</f>
        <v/>
      </c>
      <c r="Q227" s="163" t="s">
        <v>1035</v>
      </c>
      <c r="R227" s="155">
        <f>+tabela!D$53</f>
        <v>0</v>
      </c>
      <c r="S227" s="177">
        <v>2017</v>
      </c>
      <c r="T227" s="155">
        <f>+tabela!J$53</f>
        <v>0</v>
      </c>
      <c r="U227" s="154" t="s">
        <v>1006</v>
      </c>
      <c r="V227" s="154" t="s">
        <v>1006</v>
      </c>
      <c r="W227" s="154" t="s">
        <v>1006</v>
      </c>
      <c r="X227" s="154" t="s">
        <v>1006</v>
      </c>
    </row>
    <row r="228" spans="1:24" x14ac:dyDescent="0.2">
      <c r="A228">
        <f>+IF(T228&lt;&gt;0,MAX(A$2:A227)+1,0)</f>
        <v>0</v>
      </c>
      <c r="B228">
        <f t="shared" ref="B228:B242" si="109">+B227</f>
        <v>0</v>
      </c>
      <c r="C228" t="str">
        <f t="shared" ref="C228:C242" si="110">+C227</f>
        <v/>
      </c>
      <c r="D228">
        <f t="shared" ref="D228:D242" si="111">+D227</f>
        <v>0</v>
      </c>
      <c r="E228" t="str">
        <f t="shared" ref="E228:E242" si="112">+E227</f>
        <v>остало</v>
      </c>
      <c r="F228" s="7" t="s">
        <v>1040</v>
      </c>
      <c r="G228" s="7" t="s">
        <v>1015</v>
      </c>
      <c r="H228" s="174">
        <v>4</v>
      </c>
      <c r="I228">
        <v>411</v>
      </c>
      <c r="J228" s="7" t="s">
        <v>1053</v>
      </c>
      <c r="K228" s="167" t="s">
        <v>1080</v>
      </c>
      <c r="L228" s="156">
        <f t="shared" ref="L228:L242" si="113">+L227</f>
        <v>0</v>
      </c>
      <c r="M228" s="157">
        <f t="shared" ref="M228:M242" si="114">+M227</f>
        <v>0</v>
      </c>
      <c r="N228" s="156" t="str">
        <f t="shared" ref="N228:N242" si="115">+N227</f>
        <v/>
      </c>
      <c r="O228" s="157">
        <f t="shared" ref="O228:O242" si="116">+O227</f>
        <v>0</v>
      </c>
      <c r="P228" s="156" t="str">
        <f t="shared" ref="P228:P242" si="117">+P227</f>
        <v/>
      </c>
      <c r="Q228" s="163" t="s">
        <v>1035</v>
      </c>
      <c r="R228" s="156">
        <f>+tabela!D$55</f>
        <v>0</v>
      </c>
      <c r="S228" s="177">
        <v>2017</v>
      </c>
      <c r="T228" s="155">
        <f>+tabela!J$55</f>
        <v>0</v>
      </c>
      <c r="U228" s="154" t="s">
        <v>1006</v>
      </c>
      <c r="V228" s="154" t="s">
        <v>1006</v>
      </c>
      <c r="W228" s="154" t="s">
        <v>1006</v>
      </c>
      <c r="X228" s="154" t="s">
        <v>1006</v>
      </c>
    </row>
    <row r="229" spans="1:24" x14ac:dyDescent="0.2">
      <c r="A229">
        <f>+IF(T229&lt;&gt;0,MAX(A$2:A228)+1,0)</f>
        <v>0</v>
      </c>
      <c r="B229">
        <f t="shared" si="109"/>
        <v>0</v>
      </c>
      <c r="C229" t="str">
        <f t="shared" si="110"/>
        <v/>
      </c>
      <c r="D229">
        <f t="shared" si="111"/>
        <v>0</v>
      </c>
      <c r="E229" t="str">
        <f t="shared" si="112"/>
        <v>остало</v>
      </c>
      <c r="F229" s="7" t="s">
        <v>1040</v>
      </c>
      <c r="G229" s="7" t="s">
        <v>1015</v>
      </c>
      <c r="H229" s="174">
        <v>4</v>
      </c>
      <c r="I229">
        <v>412</v>
      </c>
      <c r="J229" s="7" t="s">
        <v>1054</v>
      </c>
      <c r="K229" s="167" t="s">
        <v>1080</v>
      </c>
      <c r="L229" s="156">
        <f t="shared" si="113"/>
        <v>0</v>
      </c>
      <c r="M229" s="157">
        <f t="shared" si="114"/>
        <v>0</v>
      </c>
      <c r="N229" s="156" t="str">
        <f t="shared" si="115"/>
        <v/>
      </c>
      <c r="O229" s="157">
        <f t="shared" si="116"/>
        <v>0</v>
      </c>
      <c r="P229" s="156" t="str">
        <f t="shared" si="117"/>
        <v/>
      </c>
      <c r="Q229" s="163" t="s">
        <v>1035</v>
      </c>
      <c r="R229" s="156">
        <f>+tabela!D$56</f>
        <v>0</v>
      </c>
      <c r="S229" s="177">
        <v>2017</v>
      </c>
      <c r="T229" s="155">
        <f>+tabela!J$56</f>
        <v>0</v>
      </c>
      <c r="U229" s="154" t="s">
        <v>1006</v>
      </c>
      <c r="V229" s="154" t="s">
        <v>1006</v>
      </c>
      <c r="W229" s="154" t="s">
        <v>1006</v>
      </c>
      <c r="X229" s="154" t="s">
        <v>1006</v>
      </c>
    </row>
    <row r="230" spans="1:24" x14ac:dyDescent="0.2">
      <c r="A230">
        <f>+IF(T230&lt;&gt;0,MAX(A$2:A229)+1,0)</f>
        <v>0</v>
      </c>
      <c r="B230">
        <f t="shared" si="109"/>
        <v>0</v>
      </c>
      <c r="C230" t="str">
        <f t="shared" si="110"/>
        <v/>
      </c>
      <c r="D230">
        <f t="shared" si="111"/>
        <v>0</v>
      </c>
      <c r="E230" t="str">
        <f t="shared" si="112"/>
        <v>остало</v>
      </c>
      <c r="F230" s="7" t="s">
        <v>1040</v>
      </c>
      <c r="G230" s="7" t="s">
        <v>1015</v>
      </c>
      <c r="H230" s="174">
        <v>4</v>
      </c>
      <c r="I230">
        <v>42</v>
      </c>
      <c r="J230" s="7" t="s">
        <v>1055</v>
      </c>
      <c r="K230" s="167" t="s">
        <v>1080</v>
      </c>
      <c r="L230" s="156">
        <f t="shared" si="113"/>
        <v>0</v>
      </c>
      <c r="M230" s="157">
        <f t="shared" si="114"/>
        <v>0</v>
      </c>
      <c r="N230" s="156" t="str">
        <f t="shared" si="115"/>
        <v/>
      </c>
      <c r="O230" s="157">
        <f t="shared" si="116"/>
        <v>0</v>
      </c>
      <c r="P230" s="156" t="str">
        <f t="shared" si="117"/>
        <v/>
      </c>
      <c r="Q230" s="163" t="s">
        <v>1035</v>
      </c>
      <c r="R230" s="156">
        <f>+tabela!D$57</f>
        <v>0</v>
      </c>
      <c r="S230" s="177">
        <v>2017</v>
      </c>
      <c r="T230" s="155">
        <f>+tabela!J$57</f>
        <v>0</v>
      </c>
      <c r="U230" s="154" t="s">
        <v>1006</v>
      </c>
      <c r="V230" s="154" t="s">
        <v>1006</v>
      </c>
      <c r="W230" s="154" t="s">
        <v>1006</v>
      </c>
      <c r="X230" s="154" t="s">
        <v>1006</v>
      </c>
    </row>
    <row r="231" spans="1:24" x14ac:dyDescent="0.2">
      <c r="A231">
        <f>+IF(T231&lt;&gt;0,MAX(A$2:A230)+1,0)</f>
        <v>0</v>
      </c>
      <c r="B231">
        <f t="shared" si="109"/>
        <v>0</v>
      </c>
      <c r="C231" t="str">
        <f t="shared" si="110"/>
        <v/>
      </c>
      <c r="D231">
        <f t="shared" si="111"/>
        <v>0</v>
      </c>
      <c r="E231" t="str">
        <f t="shared" si="112"/>
        <v>остало</v>
      </c>
      <c r="F231" s="7" t="s">
        <v>1040</v>
      </c>
      <c r="G231" s="7" t="s">
        <v>1015</v>
      </c>
      <c r="H231" s="174">
        <v>4</v>
      </c>
      <c r="I231">
        <v>44</v>
      </c>
      <c r="J231" s="7" t="s">
        <v>1056</v>
      </c>
      <c r="K231" s="167" t="s">
        <v>1080</v>
      </c>
      <c r="L231" s="156">
        <f t="shared" si="113"/>
        <v>0</v>
      </c>
      <c r="M231" s="157">
        <f t="shared" si="114"/>
        <v>0</v>
      </c>
      <c r="N231" s="156" t="str">
        <f t="shared" si="115"/>
        <v/>
      </c>
      <c r="O231" s="157">
        <f t="shared" si="116"/>
        <v>0</v>
      </c>
      <c r="P231" s="156" t="str">
        <f t="shared" si="117"/>
        <v/>
      </c>
      <c r="Q231" s="163" t="s">
        <v>1035</v>
      </c>
      <c r="R231" s="156">
        <f>+tabela!D$58</f>
        <v>0</v>
      </c>
      <c r="S231" s="177">
        <v>2017</v>
      </c>
      <c r="T231" s="155">
        <f>+tabela!J$58</f>
        <v>0</v>
      </c>
      <c r="U231" s="154" t="s">
        <v>1006</v>
      </c>
      <c r="V231" s="154" t="s">
        <v>1006</v>
      </c>
      <c r="W231" s="154" t="s">
        <v>1006</v>
      </c>
      <c r="X231" s="154" t="s">
        <v>1006</v>
      </c>
    </row>
    <row r="232" spans="1:24" x14ac:dyDescent="0.2">
      <c r="A232">
        <f>+IF(T232&lt;&gt;0,MAX(A$2:A231)+1,0)</f>
        <v>0</v>
      </c>
      <c r="B232">
        <f t="shared" si="109"/>
        <v>0</v>
      </c>
      <c r="C232" t="str">
        <f t="shared" si="110"/>
        <v/>
      </c>
      <c r="D232">
        <f t="shared" si="111"/>
        <v>0</v>
      </c>
      <c r="E232" t="str">
        <f t="shared" si="112"/>
        <v>остало</v>
      </c>
      <c r="F232" s="7" t="s">
        <v>1040</v>
      </c>
      <c r="G232" s="7" t="s">
        <v>1015</v>
      </c>
      <c r="H232" s="174">
        <v>4</v>
      </c>
      <c r="I232">
        <v>45</v>
      </c>
      <c r="J232" s="7" t="s">
        <v>1057</v>
      </c>
      <c r="K232" s="167" t="s">
        <v>1080</v>
      </c>
      <c r="L232" s="156">
        <f t="shared" si="113"/>
        <v>0</v>
      </c>
      <c r="M232" s="157">
        <f t="shared" si="114"/>
        <v>0</v>
      </c>
      <c r="N232" s="156" t="str">
        <f t="shared" si="115"/>
        <v/>
      </c>
      <c r="O232" s="157">
        <f t="shared" si="116"/>
        <v>0</v>
      </c>
      <c r="P232" s="156" t="str">
        <f t="shared" si="117"/>
        <v/>
      </c>
      <c r="Q232" s="163" t="s">
        <v>1035</v>
      </c>
      <c r="R232" s="156">
        <f>+tabela!D$59</f>
        <v>0</v>
      </c>
      <c r="S232" s="177">
        <v>2017</v>
      </c>
      <c r="T232" s="155">
        <f>+tabela!J$59</f>
        <v>0</v>
      </c>
      <c r="U232" s="154" t="s">
        <v>1006</v>
      </c>
      <c r="V232" s="154" t="s">
        <v>1006</v>
      </c>
      <c r="W232" s="154" t="s">
        <v>1006</v>
      </c>
      <c r="X232" s="154" t="s">
        <v>1006</v>
      </c>
    </row>
    <row r="233" spans="1:24" x14ac:dyDescent="0.2">
      <c r="A233">
        <f>+IF(T233&lt;&gt;0,MAX(A$2:A232)+1,0)</f>
        <v>0</v>
      </c>
      <c r="B233">
        <f t="shared" si="109"/>
        <v>0</v>
      </c>
      <c r="C233" t="str">
        <f t="shared" si="110"/>
        <v/>
      </c>
      <c r="D233">
        <f t="shared" si="111"/>
        <v>0</v>
      </c>
      <c r="E233" t="str">
        <f t="shared" si="112"/>
        <v>остало</v>
      </c>
      <c r="F233" s="7" t="s">
        <v>1040</v>
      </c>
      <c r="G233" s="7" t="s">
        <v>1015</v>
      </c>
      <c r="H233" s="174">
        <v>4</v>
      </c>
      <c r="I233">
        <v>46</v>
      </c>
      <c r="J233" s="7" t="s">
        <v>1058</v>
      </c>
      <c r="K233" s="167" t="s">
        <v>1080</v>
      </c>
      <c r="L233" s="156">
        <f t="shared" si="113"/>
        <v>0</v>
      </c>
      <c r="M233" s="157">
        <f t="shared" si="114"/>
        <v>0</v>
      </c>
      <c r="N233" s="156" t="str">
        <f t="shared" si="115"/>
        <v/>
      </c>
      <c r="O233" s="157">
        <f t="shared" si="116"/>
        <v>0</v>
      </c>
      <c r="P233" s="156" t="str">
        <f t="shared" si="117"/>
        <v/>
      </c>
      <c r="Q233" s="163" t="s">
        <v>1035</v>
      </c>
      <c r="R233" s="156">
        <f>+tabela!D$60</f>
        <v>0</v>
      </c>
      <c r="S233" s="177">
        <v>2017</v>
      </c>
      <c r="T233" s="155">
        <f>+tabela!J$60</f>
        <v>0</v>
      </c>
      <c r="U233" s="154" t="s">
        <v>1006</v>
      </c>
      <c r="V233" s="154" t="s">
        <v>1006</v>
      </c>
      <c r="W233" s="154" t="s">
        <v>1006</v>
      </c>
      <c r="X233" s="154" t="s">
        <v>1006</v>
      </c>
    </row>
    <row r="234" spans="1:24" x14ac:dyDescent="0.2">
      <c r="A234">
        <f>+IF(T234&lt;&gt;0,MAX(A$2:A233)+1,0)</f>
        <v>0</v>
      </c>
      <c r="B234">
        <f t="shared" si="109"/>
        <v>0</v>
      </c>
      <c r="C234" t="str">
        <f t="shared" si="110"/>
        <v/>
      </c>
      <c r="D234">
        <f t="shared" si="111"/>
        <v>0</v>
      </c>
      <c r="E234" t="str">
        <f t="shared" si="112"/>
        <v>остало</v>
      </c>
      <c r="F234" s="7" t="s">
        <v>1040</v>
      </c>
      <c r="G234" s="7" t="s">
        <v>1015</v>
      </c>
      <c r="H234" s="174">
        <v>4</v>
      </c>
      <c r="I234">
        <v>47</v>
      </c>
      <c r="J234" s="7" t="s">
        <v>1059</v>
      </c>
      <c r="K234" s="167" t="s">
        <v>1080</v>
      </c>
      <c r="L234" s="156">
        <f t="shared" si="113"/>
        <v>0</v>
      </c>
      <c r="M234" s="157">
        <f t="shared" si="114"/>
        <v>0</v>
      </c>
      <c r="N234" s="156" t="str">
        <f t="shared" si="115"/>
        <v/>
      </c>
      <c r="O234" s="157">
        <f t="shared" si="116"/>
        <v>0</v>
      </c>
      <c r="P234" s="156" t="str">
        <f t="shared" si="117"/>
        <v/>
      </c>
      <c r="Q234" s="163" t="s">
        <v>1035</v>
      </c>
      <c r="R234" s="156">
        <f>+tabela!D$61</f>
        <v>0</v>
      </c>
      <c r="S234" s="177">
        <v>2017</v>
      </c>
      <c r="T234" s="155">
        <f>+tabela!J$61</f>
        <v>0</v>
      </c>
      <c r="U234" s="154" t="s">
        <v>1006</v>
      </c>
      <c r="V234" s="154" t="s">
        <v>1006</v>
      </c>
      <c r="W234" s="154" t="s">
        <v>1006</v>
      </c>
      <c r="X234" s="154" t="s">
        <v>1006</v>
      </c>
    </row>
    <row r="235" spans="1:24" x14ac:dyDescent="0.2">
      <c r="A235">
        <f>+IF(T235&lt;&gt;0,MAX(A$2:A234)+1,0)</f>
        <v>0</v>
      </c>
      <c r="B235">
        <f t="shared" si="109"/>
        <v>0</v>
      </c>
      <c r="C235" t="str">
        <f t="shared" si="110"/>
        <v/>
      </c>
      <c r="D235">
        <f t="shared" si="111"/>
        <v>0</v>
      </c>
      <c r="E235" t="str">
        <f t="shared" si="112"/>
        <v>остало</v>
      </c>
      <c r="F235" s="7" t="s">
        <v>1040</v>
      </c>
      <c r="G235" s="7" t="s">
        <v>1015</v>
      </c>
      <c r="H235" s="174">
        <v>4</v>
      </c>
      <c r="I235">
        <v>48</v>
      </c>
      <c r="J235" s="7" t="s">
        <v>1060</v>
      </c>
      <c r="K235" s="167" t="s">
        <v>1080</v>
      </c>
      <c r="L235" s="156">
        <f t="shared" si="113"/>
        <v>0</v>
      </c>
      <c r="M235" s="157">
        <f t="shared" si="114"/>
        <v>0</v>
      </c>
      <c r="N235" s="156" t="str">
        <f t="shared" si="115"/>
        <v/>
      </c>
      <c r="O235" s="157">
        <f t="shared" si="116"/>
        <v>0</v>
      </c>
      <c r="P235" s="156" t="str">
        <f t="shared" si="117"/>
        <v/>
      </c>
      <c r="Q235" s="163" t="s">
        <v>1035</v>
      </c>
      <c r="R235" s="156">
        <f>+tabela!D$62</f>
        <v>0</v>
      </c>
      <c r="S235" s="177">
        <v>2017</v>
      </c>
      <c r="T235" s="155">
        <f>+tabela!J$62</f>
        <v>0</v>
      </c>
      <c r="U235" s="154" t="s">
        <v>1006</v>
      </c>
      <c r="V235" s="154" t="s">
        <v>1006</v>
      </c>
      <c r="W235" s="154" t="s">
        <v>1006</v>
      </c>
      <c r="X235" s="154" t="s">
        <v>1006</v>
      </c>
    </row>
    <row r="236" spans="1:24" x14ac:dyDescent="0.2">
      <c r="A236">
        <f>+IF(T236&lt;&gt;0,MAX(A$2:A235)+1,0)</f>
        <v>0</v>
      </c>
      <c r="B236">
        <f t="shared" si="109"/>
        <v>0</v>
      </c>
      <c r="C236" t="str">
        <f t="shared" si="110"/>
        <v/>
      </c>
      <c r="D236">
        <f t="shared" si="111"/>
        <v>0</v>
      </c>
      <c r="E236" t="str">
        <f t="shared" si="112"/>
        <v>остало</v>
      </c>
      <c r="F236" s="7" t="s">
        <v>1040</v>
      </c>
      <c r="G236" s="7" t="s">
        <v>1015</v>
      </c>
      <c r="H236" s="174">
        <v>4</v>
      </c>
      <c r="I236">
        <v>49</v>
      </c>
      <c r="J236" s="7" t="s">
        <v>1061</v>
      </c>
      <c r="K236" s="167" t="s">
        <v>1080</v>
      </c>
      <c r="L236" s="156">
        <f t="shared" si="113"/>
        <v>0</v>
      </c>
      <c r="M236" s="157">
        <f t="shared" si="114"/>
        <v>0</v>
      </c>
      <c r="N236" s="156" t="str">
        <f t="shared" si="115"/>
        <v/>
      </c>
      <c r="O236" s="157">
        <f t="shared" si="116"/>
        <v>0</v>
      </c>
      <c r="P236" s="156" t="str">
        <f t="shared" si="117"/>
        <v/>
      </c>
      <c r="Q236" s="163" t="s">
        <v>1035</v>
      </c>
      <c r="R236" s="156">
        <f>+tabela!D$63</f>
        <v>0</v>
      </c>
      <c r="S236" s="177">
        <v>2017</v>
      </c>
      <c r="T236" s="155">
        <f>+tabela!J$63</f>
        <v>0</v>
      </c>
      <c r="U236" s="154" t="s">
        <v>1006</v>
      </c>
      <c r="V236" s="154" t="s">
        <v>1006</v>
      </c>
      <c r="W236" s="154" t="s">
        <v>1006</v>
      </c>
      <c r="X236" s="154" t="s">
        <v>1006</v>
      </c>
    </row>
    <row r="237" spans="1:24" x14ac:dyDescent="0.2">
      <c r="A237">
        <f>+IF(T237&lt;&gt;0,MAX(A$2:A236)+1,0)</f>
        <v>0</v>
      </c>
      <c r="B237">
        <f t="shared" si="109"/>
        <v>0</v>
      </c>
      <c r="C237" t="str">
        <f t="shared" si="110"/>
        <v/>
      </c>
      <c r="D237">
        <f t="shared" si="111"/>
        <v>0</v>
      </c>
      <c r="E237" t="str">
        <f t="shared" si="112"/>
        <v>остало</v>
      </c>
      <c r="F237" s="7" t="s">
        <v>1040</v>
      </c>
      <c r="G237" s="7" t="s">
        <v>1015</v>
      </c>
      <c r="H237" s="174">
        <v>5</v>
      </c>
      <c r="I237">
        <v>51</v>
      </c>
      <c r="J237" s="7" t="s">
        <v>1062</v>
      </c>
      <c r="K237" s="167" t="s">
        <v>1080</v>
      </c>
      <c r="L237" s="156">
        <f t="shared" si="113"/>
        <v>0</v>
      </c>
      <c r="M237" s="157">
        <f t="shared" si="114"/>
        <v>0</v>
      </c>
      <c r="N237" s="156" t="str">
        <f t="shared" si="115"/>
        <v/>
      </c>
      <c r="O237" s="157">
        <f t="shared" si="116"/>
        <v>0</v>
      </c>
      <c r="P237" s="156" t="str">
        <f t="shared" si="117"/>
        <v/>
      </c>
      <c r="Q237" s="163" t="s">
        <v>1035</v>
      </c>
      <c r="R237" s="156">
        <f>+tabela!D$64</f>
        <v>0</v>
      </c>
      <c r="S237" s="177">
        <v>2017</v>
      </c>
      <c r="T237" s="155">
        <f>+tabela!J$66</f>
        <v>0</v>
      </c>
      <c r="U237" s="154" t="s">
        <v>1006</v>
      </c>
      <c r="V237" s="154" t="s">
        <v>1006</v>
      </c>
      <c r="W237" s="154" t="s">
        <v>1006</v>
      </c>
      <c r="X237" s="154" t="s">
        <v>1006</v>
      </c>
    </row>
    <row r="238" spans="1:24" x14ac:dyDescent="0.2">
      <c r="A238">
        <f>+IF(T238&lt;&gt;0,MAX(A$2:A237)+1,0)</f>
        <v>0</v>
      </c>
      <c r="B238">
        <f t="shared" si="109"/>
        <v>0</v>
      </c>
      <c r="C238" t="str">
        <f t="shared" si="110"/>
        <v/>
      </c>
      <c r="D238">
        <f t="shared" si="111"/>
        <v>0</v>
      </c>
      <c r="E238" t="str">
        <f t="shared" si="112"/>
        <v>остало</v>
      </c>
      <c r="F238" s="7" t="s">
        <v>1040</v>
      </c>
      <c r="G238" s="7" t="s">
        <v>1015</v>
      </c>
      <c r="H238" s="174">
        <v>5</v>
      </c>
      <c r="I238">
        <v>52</v>
      </c>
      <c r="J238" s="7" t="s">
        <v>1063</v>
      </c>
      <c r="K238" s="167" t="s">
        <v>1080</v>
      </c>
      <c r="L238" s="156">
        <f t="shared" si="113"/>
        <v>0</v>
      </c>
      <c r="M238" s="157">
        <f t="shared" si="114"/>
        <v>0</v>
      </c>
      <c r="N238" s="156" t="str">
        <f t="shared" si="115"/>
        <v/>
      </c>
      <c r="O238" s="157">
        <f t="shared" si="116"/>
        <v>0</v>
      </c>
      <c r="P238" s="156" t="str">
        <f t="shared" si="117"/>
        <v/>
      </c>
      <c r="Q238" s="163" t="s">
        <v>1035</v>
      </c>
      <c r="R238" s="156">
        <f>+tabela!D$65</f>
        <v>0</v>
      </c>
      <c r="S238" s="177">
        <v>2017</v>
      </c>
      <c r="T238" s="155">
        <f>+tabela!J$67</f>
        <v>0</v>
      </c>
      <c r="U238" s="154" t="s">
        <v>1006</v>
      </c>
      <c r="V238" s="154" t="s">
        <v>1006</v>
      </c>
      <c r="W238" s="154" t="s">
        <v>1006</v>
      </c>
      <c r="X238" s="154" t="s">
        <v>1006</v>
      </c>
    </row>
    <row r="239" spans="1:24" x14ac:dyDescent="0.2">
      <c r="A239">
        <f>+IF(T239&lt;&gt;0,MAX(A$2:A238)+1,0)</f>
        <v>0</v>
      </c>
      <c r="B239">
        <f t="shared" si="109"/>
        <v>0</v>
      </c>
      <c r="C239" t="str">
        <f t="shared" si="110"/>
        <v/>
      </c>
      <c r="D239">
        <f t="shared" si="111"/>
        <v>0</v>
      </c>
      <c r="E239" t="str">
        <f t="shared" si="112"/>
        <v>остало</v>
      </c>
      <c r="F239" s="7" t="s">
        <v>1040</v>
      </c>
      <c r="G239" s="7" t="s">
        <v>1015</v>
      </c>
      <c r="H239" s="174">
        <v>5</v>
      </c>
      <c r="I239">
        <v>53</v>
      </c>
      <c r="J239" s="7" t="s">
        <v>1064</v>
      </c>
      <c r="K239" s="167" t="s">
        <v>1080</v>
      </c>
      <c r="L239" s="156">
        <f t="shared" si="113"/>
        <v>0</v>
      </c>
      <c r="M239" s="157">
        <f t="shared" si="114"/>
        <v>0</v>
      </c>
      <c r="N239" s="156" t="str">
        <f t="shared" si="115"/>
        <v/>
      </c>
      <c r="O239" s="157">
        <f t="shared" si="116"/>
        <v>0</v>
      </c>
      <c r="P239" s="156" t="str">
        <f t="shared" si="117"/>
        <v/>
      </c>
      <c r="Q239" s="163" t="s">
        <v>1035</v>
      </c>
      <c r="R239" s="156">
        <f>+tabela!D$66</f>
        <v>0</v>
      </c>
      <c r="S239" s="177">
        <v>2017</v>
      </c>
      <c r="T239" s="155">
        <f>+tabela!J$68</f>
        <v>0</v>
      </c>
      <c r="U239" s="154" t="s">
        <v>1006</v>
      </c>
      <c r="V239" s="154" t="s">
        <v>1006</v>
      </c>
      <c r="W239" s="154" t="s">
        <v>1006</v>
      </c>
      <c r="X239" s="154" t="s">
        <v>1006</v>
      </c>
    </row>
    <row r="240" spans="1:24" x14ac:dyDescent="0.2">
      <c r="A240">
        <f>+IF(T240&lt;&gt;0,MAX(A$2:A239)+1,0)</f>
        <v>0</v>
      </c>
      <c r="B240">
        <f t="shared" si="109"/>
        <v>0</v>
      </c>
      <c r="C240" t="str">
        <f t="shared" si="110"/>
        <v/>
      </c>
      <c r="D240">
        <f t="shared" si="111"/>
        <v>0</v>
      </c>
      <c r="E240" t="str">
        <f t="shared" si="112"/>
        <v>остало</v>
      </c>
      <c r="F240" s="7" t="s">
        <v>1040</v>
      </c>
      <c r="G240" s="7" t="s">
        <v>1015</v>
      </c>
      <c r="H240" s="174">
        <v>5</v>
      </c>
      <c r="I240">
        <v>54</v>
      </c>
      <c r="J240" s="7" t="s">
        <v>1065</v>
      </c>
      <c r="K240" s="167" t="s">
        <v>1080</v>
      </c>
      <c r="L240" s="156">
        <f t="shared" si="113"/>
        <v>0</v>
      </c>
      <c r="M240" s="157">
        <f t="shared" si="114"/>
        <v>0</v>
      </c>
      <c r="N240" s="156" t="str">
        <f t="shared" si="115"/>
        <v/>
      </c>
      <c r="O240" s="157">
        <f t="shared" si="116"/>
        <v>0</v>
      </c>
      <c r="P240" s="156" t="str">
        <f t="shared" si="117"/>
        <v/>
      </c>
      <c r="Q240" s="163" t="s">
        <v>1035</v>
      </c>
      <c r="R240" s="156">
        <f>+tabela!D$67</f>
        <v>0</v>
      </c>
      <c r="S240" s="177">
        <v>2017</v>
      </c>
      <c r="T240" s="155">
        <f>+tabela!J$69</f>
        <v>0</v>
      </c>
      <c r="U240" s="154" t="s">
        <v>1006</v>
      </c>
      <c r="V240" s="154" t="s">
        <v>1006</v>
      </c>
      <c r="W240" s="154" t="s">
        <v>1006</v>
      </c>
      <c r="X240" s="154" t="s">
        <v>1006</v>
      </c>
    </row>
    <row r="241" spans="1:24" x14ac:dyDescent="0.2">
      <c r="A241">
        <f>+IF(T241&lt;&gt;0,MAX(A$2:A240)+1,0)</f>
        <v>0</v>
      </c>
      <c r="B241">
        <f t="shared" si="109"/>
        <v>0</v>
      </c>
      <c r="C241" t="str">
        <f t="shared" si="110"/>
        <v/>
      </c>
      <c r="D241">
        <f t="shared" si="111"/>
        <v>0</v>
      </c>
      <c r="E241" t="str">
        <f t="shared" si="112"/>
        <v>остало</v>
      </c>
      <c r="F241" s="7" t="s">
        <v>1040</v>
      </c>
      <c r="G241" s="7" t="s">
        <v>1015</v>
      </c>
      <c r="H241" s="174">
        <v>5</v>
      </c>
      <c r="I241">
        <v>55</v>
      </c>
      <c r="J241" s="7" t="s">
        <v>1066</v>
      </c>
      <c r="K241" s="167" t="s">
        <v>1080</v>
      </c>
      <c r="L241" s="156">
        <f t="shared" si="113"/>
        <v>0</v>
      </c>
      <c r="M241" s="157">
        <f t="shared" si="114"/>
        <v>0</v>
      </c>
      <c r="N241" s="156" t="str">
        <f t="shared" si="115"/>
        <v/>
      </c>
      <c r="O241" s="157">
        <f t="shared" si="116"/>
        <v>0</v>
      </c>
      <c r="P241" s="156" t="str">
        <f t="shared" si="117"/>
        <v/>
      </c>
      <c r="Q241" s="163" t="s">
        <v>1035</v>
      </c>
      <c r="R241" s="156">
        <f>+tabela!D$68</f>
        <v>0</v>
      </c>
      <c r="S241" s="177">
        <v>2017</v>
      </c>
      <c r="T241" s="155">
        <f>+tabela!J$70</f>
        <v>0</v>
      </c>
      <c r="U241" s="154" t="s">
        <v>1006</v>
      </c>
      <c r="V241" s="154" t="s">
        <v>1006</v>
      </c>
      <c r="W241" s="154" t="s">
        <v>1006</v>
      </c>
      <c r="X241" s="154" t="s">
        <v>1006</v>
      </c>
    </row>
    <row r="242" spans="1:24" x14ac:dyDescent="0.2">
      <c r="A242">
        <f>+IF(T242&lt;&gt;0,MAX(A$2:A241)+1,0)</f>
        <v>0</v>
      </c>
      <c r="B242">
        <f t="shared" si="109"/>
        <v>0</v>
      </c>
      <c r="C242" t="str">
        <f t="shared" si="110"/>
        <v/>
      </c>
      <c r="D242">
        <f t="shared" si="111"/>
        <v>0</v>
      </c>
      <c r="E242" t="str">
        <f t="shared" si="112"/>
        <v>остало</v>
      </c>
      <c r="F242" s="7" t="s">
        <v>1040</v>
      </c>
      <c r="G242" s="7" t="s">
        <v>1015</v>
      </c>
      <c r="H242" s="174">
        <v>62</v>
      </c>
      <c r="I242">
        <v>62</v>
      </c>
      <c r="J242" s="7" t="s">
        <v>1067</v>
      </c>
      <c r="K242" s="167" t="s">
        <v>1080</v>
      </c>
      <c r="L242" s="156">
        <f t="shared" si="113"/>
        <v>0</v>
      </c>
      <c r="M242" s="157">
        <f t="shared" si="114"/>
        <v>0</v>
      </c>
      <c r="N242" s="156" t="str">
        <f t="shared" si="115"/>
        <v/>
      </c>
      <c r="O242" s="157">
        <f t="shared" si="116"/>
        <v>0</v>
      </c>
      <c r="P242" s="156" t="str">
        <f t="shared" si="117"/>
        <v/>
      </c>
      <c r="Q242" s="163" t="s">
        <v>1035</v>
      </c>
      <c r="R242" s="156">
        <f>+tabela!D$69</f>
        <v>0</v>
      </c>
      <c r="S242" s="177">
        <v>2017</v>
      </c>
      <c r="T242" s="155">
        <f>+tabela!J$73</f>
        <v>0</v>
      </c>
      <c r="U242" s="154" t="s">
        <v>1006</v>
      </c>
      <c r="V242" s="154" t="s">
        <v>1006</v>
      </c>
      <c r="W242" s="154" t="s">
        <v>1006</v>
      </c>
      <c r="X242" s="154" t="s">
        <v>1006</v>
      </c>
    </row>
    <row r="243" spans="1:24" x14ac:dyDescent="0.2">
      <c r="A243">
        <f>+IF(T243&lt;&gt;0,MAX(A$2:A242)+1,0)</f>
        <v>0</v>
      </c>
      <c r="B243">
        <f>+B234</f>
        <v>0</v>
      </c>
      <c r="C243" t="str">
        <f>+C234</f>
        <v/>
      </c>
      <c r="D243">
        <f>+D234</f>
        <v>0</v>
      </c>
      <c r="E243" t="str">
        <f>+E234</f>
        <v>остало</v>
      </c>
      <c r="F243" s="7" t="s">
        <v>1038</v>
      </c>
      <c r="G243" s="7" t="s">
        <v>1084</v>
      </c>
      <c r="H243" s="174" t="s">
        <v>1012</v>
      </c>
      <c r="I243" s="7" t="s">
        <v>1074</v>
      </c>
      <c r="J243" s="8" t="s">
        <v>1006</v>
      </c>
      <c r="K243" s="167" t="s">
        <v>1080</v>
      </c>
      <c r="L243" s="154" t="s">
        <v>1006</v>
      </c>
      <c r="M243" s="154" t="s">
        <v>1006</v>
      </c>
      <c r="N243" s="154" t="s">
        <v>1006</v>
      </c>
      <c r="O243" s="154" t="s">
        <v>1006</v>
      </c>
      <c r="P243" s="154" t="s">
        <v>1006</v>
      </c>
      <c r="Q243" s="7" t="s">
        <v>1068</v>
      </c>
      <c r="R243" s="155">
        <f>+tabela!D$81</f>
        <v>0</v>
      </c>
      <c r="S243" s="177">
        <v>2017</v>
      </c>
      <c r="T243" s="155">
        <f>+tabela!J$81</f>
        <v>0</v>
      </c>
      <c r="U243" s="154" t="s">
        <v>1006</v>
      </c>
      <c r="V243" s="154" t="s">
        <v>1006</v>
      </c>
      <c r="W243" s="154" t="s">
        <v>1006</v>
      </c>
      <c r="X243" s="154" t="s">
        <v>1006</v>
      </c>
    </row>
    <row r="244" spans="1:24" x14ac:dyDescent="0.2">
      <c r="A244">
        <f>+IF(T244&lt;&gt;0,MAX(A$2:A243)+1,0)</f>
        <v>0</v>
      </c>
      <c r="B244">
        <f t="shared" ref="B244:B262" si="118">+B243</f>
        <v>0</v>
      </c>
      <c r="C244" t="str">
        <f t="shared" ref="C244:C262" si="119">+C243</f>
        <v/>
      </c>
      <c r="D244">
        <f t="shared" ref="D244:D262" si="120">+D243</f>
        <v>0</v>
      </c>
      <c r="E244" t="str">
        <f t="shared" ref="E244:E259" si="121">+E243</f>
        <v>остало</v>
      </c>
      <c r="F244" s="7" t="s">
        <v>1038</v>
      </c>
      <c r="G244" s="7" t="s">
        <v>1084</v>
      </c>
      <c r="H244" s="174" t="s">
        <v>1013</v>
      </c>
      <c r="I244" s="7" t="s">
        <v>1074</v>
      </c>
      <c r="J244" s="8" t="s">
        <v>1006</v>
      </c>
      <c r="K244" s="167" t="s">
        <v>1080</v>
      </c>
      <c r="L244" s="154" t="s">
        <v>1006</v>
      </c>
      <c r="M244" s="154" t="s">
        <v>1006</v>
      </c>
      <c r="N244" s="154" t="s">
        <v>1006</v>
      </c>
      <c r="O244" s="154" t="s">
        <v>1006</v>
      </c>
      <c r="P244" s="154" t="s">
        <v>1006</v>
      </c>
      <c r="Q244" s="7" t="s">
        <v>1068</v>
      </c>
      <c r="R244" s="155">
        <f>+tabela!D$82</f>
        <v>0</v>
      </c>
      <c r="S244" s="177">
        <v>2017</v>
      </c>
      <c r="T244" s="155">
        <f>+tabela!J$82</f>
        <v>0</v>
      </c>
      <c r="U244" s="154" t="s">
        <v>1006</v>
      </c>
      <c r="V244" s="154" t="s">
        <v>1006</v>
      </c>
      <c r="W244" s="154" t="s">
        <v>1006</v>
      </c>
      <c r="X244" s="154" t="s">
        <v>1006</v>
      </c>
    </row>
    <row r="245" spans="1:24" x14ac:dyDescent="0.2">
      <c r="A245">
        <f>+IF(T245&lt;&gt;0,MAX(A$2:A244)+1,0)</f>
        <v>0</v>
      </c>
      <c r="B245">
        <f t="shared" si="118"/>
        <v>0</v>
      </c>
      <c r="C245" t="str">
        <f t="shared" si="119"/>
        <v/>
      </c>
      <c r="D245">
        <f t="shared" si="120"/>
        <v>0</v>
      </c>
      <c r="E245" t="str">
        <f t="shared" si="121"/>
        <v>остало</v>
      </c>
      <c r="F245" s="7" t="s">
        <v>1038</v>
      </c>
      <c r="G245" s="7" t="s">
        <v>1085</v>
      </c>
      <c r="H245" s="174" t="s">
        <v>1012</v>
      </c>
      <c r="I245" s="7" t="s">
        <v>1074</v>
      </c>
      <c r="J245" s="8" t="s">
        <v>1006</v>
      </c>
      <c r="K245" s="167" t="s">
        <v>1080</v>
      </c>
      <c r="L245" s="154" t="s">
        <v>1006</v>
      </c>
      <c r="M245" s="154" t="s">
        <v>1006</v>
      </c>
      <c r="N245" s="154" t="s">
        <v>1006</v>
      </c>
      <c r="O245" s="154" t="s">
        <v>1006</v>
      </c>
      <c r="P245" s="154" t="s">
        <v>1006</v>
      </c>
      <c r="Q245" s="7" t="s">
        <v>1069</v>
      </c>
      <c r="R245" s="155">
        <f>+tabela!D$87</f>
        <v>0</v>
      </c>
      <c r="S245" s="177">
        <v>2017</v>
      </c>
      <c r="T245" s="155">
        <f>+tabela!J$87</f>
        <v>0</v>
      </c>
      <c r="U245" s="154" t="s">
        <v>1006</v>
      </c>
      <c r="V245" s="154" t="s">
        <v>1006</v>
      </c>
      <c r="W245" s="154" t="s">
        <v>1006</v>
      </c>
      <c r="X245" s="154" t="s">
        <v>1006</v>
      </c>
    </row>
    <row r="246" spans="1:24" x14ac:dyDescent="0.2">
      <c r="A246">
        <f>+IF(T246&lt;&gt;0,MAX(A$2:A245)+1,0)</f>
        <v>0</v>
      </c>
      <c r="B246">
        <f t="shared" si="118"/>
        <v>0</v>
      </c>
      <c r="C246" t="str">
        <f t="shared" si="119"/>
        <v/>
      </c>
      <c r="D246">
        <f t="shared" si="120"/>
        <v>0</v>
      </c>
      <c r="E246" t="str">
        <f t="shared" si="121"/>
        <v>остало</v>
      </c>
      <c r="F246" s="7" t="s">
        <v>1038</v>
      </c>
      <c r="G246" s="7" t="s">
        <v>1085</v>
      </c>
      <c r="H246" s="174" t="s">
        <v>1013</v>
      </c>
      <c r="I246" s="7" t="s">
        <v>1074</v>
      </c>
      <c r="J246" s="8" t="s">
        <v>1006</v>
      </c>
      <c r="K246" s="167" t="s">
        <v>1080</v>
      </c>
      <c r="L246" s="154" t="s">
        <v>1006</v>
      </c>
      <c r="M246" s="154" t="s">
        <v>1006</v>
      </c>
      <c r="N246" s="154" t="s">
        <v>1006</v>
      </c>
      <c r="O246" s="154" t="s">
        <v>1006</v>
      </c>
      <c r="P246" s="154" t="s">
        <v>1006</v>
      </c>
      <c r="Q246" s="7" t="s">
        <v>1069</v>
      </c>
      <c r="R246" s="155">
        <f>+tabela!D$88</f>
        <v>0</v>
      </c>
      <c r="S246" s="177">
        <v>2017</v>
      </c>
      <c r="T246" s="155">
        <f>+tabela!J$88</f>
        <v>0</v>
      </c>
      <c r="U246" s="154" t="s">
        <v>1006</v>
      </c>
      <c r="V246" s="154" t="s">
        <v>1006</v>
      </c>
      <c r="W246" s="154" t="s">
        <v>1006</v>
      </c>
      <c r="X246" s="154" t="s">
        <v>1006</v>
      </c>
    </row>
    <row r="247" spans="1:24" x14ac:dyDescent="0.2">
      <c r="A247">
        <f>+IF(T247&lt;&gt;0,MAX(A$2:A246)+1,0)</f>
        <v>0</v>
      </c>
      <c r="B247">
        <f t="shared" si="118"/>
        <v>0</v>
      </c>
      <c r="C247" t="str">
        <f t="shared" si="119"/>
        <v/>
      </c>
      <c r="D247">
        <f t="shared" si="120"/>
        <v>0</v>
      </c>
      <c r="E247" t="str">
        <f t="shared" si="121"/>
        <v>остало</v>
      </c>
      <c r="F247" s="7" t="s">
        <v>1038</v>
      </c>
      <c r="G247" s="7" t="s">
        <v>1086</v>
      </c>
      <c r="H247" s="174" t="s">
        <v>1012</v>
      </c>
      <c r="I247" s="7" t="s">
        <v>1074</v>
      </c>
      <c r="J247" s="8" t="s">
        <v>1006</v>
      </c>
      <c r="K247" s="167" t="s">
        <v>1080</v>
      </c>
      <c r="L247" s="154" t="s">
        <v>1006</v>
      </c>
      <c r="M247" s="154" t="s">
        <v>1006</v>
      </c>
      <c r="N247" s="154" t="s">
        <v>1006</v>
      </c>
      <c r="O247" s="154" t="s">
        <v>1006</v>
      </c>
      <c r="P247" s="154" t="s">
        <v>1006</v>
      </c>
      <c r="Q247" s="7" t="s">
        <v>1070</v>
      </c>
      <c r="R247" s="155">
        <f>+tabela!D$93</f>
        <v>0</v>
      </c>
      <c r="S247" s="177">
        <v>2017</v>
      </c>
      <c r="T247" s="155">
        <f>+tabela!J$93</f>
        <v>0</v>
      </c>
      <c r="U247" s="154" t="s">
        <v>1006</v>
      </c>
      <c r="V247" s="154" t="s">
        <v>1006</v>
      </c>
      <c r="W247" s="154" t="s">
        <v>1006</v>
      </c>
      <c r="X247" s="154" t="s">
        <v>1006</v>
      </c>
    </row>
    <row r="248" spans="1:24" x14ac:dyDescent="0.2">
      <c r="A248">
        <f>+IF(T248&lt;&gt;0,MAX(A$2:A247)+1,0)</f>
        <v>0</v>
      </c>
      <c r="B248">
        <f t="shared" si="118"/>
        <v>0</v>
      </c>
      <c r="C248" t="str">
        <f t="shared" si="119"/>
        <v/>
      </c>
      <c r="D248">
        <f t="shared" si="120"/>
        <v>0</v>
      </c>
      <c r="E248" t="str">
        <f t="shared" si="121"/>
        <v>остало</v>
      </c>
      <c r="F248" s="7" t="s">
        <v>1038</v>
      </c>
      <c r="G248" s="7" t="s">
        <v>1086</v>
      </c>
      <c r="H248" s="174" t="s">
        <v>1013</v>
      </c>
      <c r="I248" s="7" t="s">
        <v>1074</v>
      </c>
      <c r="J248" s="8" t="s">
        <v>1006</v>
      </c>
      <c r="K248" s="167" t="s">
        <v>1080</v>
      </c>
      <c r="L248" s="154" t="s">
        <v>1006</v>
      </c>
      <c r="M248" s="154" t="s">
        <v>1006</v>
      </c>
      <c r="N248" s="154" t="s">
        <v>1006</v>
      </c>
      <c r="O248" s="154" t="s">
        <v>1006</v>
      </c>
      <c r="P248" s="154" t="s">
        <v>1006</v>
      </c>
      <c r="Q248" s="7" t="s">
        <v>1070</v>
      </c>
      <c r="R248" s="155">
        <f>+tabela!D$94</f>
        <v>0</v>
      </c>
      <c r="S248" s="177">
        <v>2017</v>
      </c>
      <c r="T248" s="155">
        <f>+tabela!J$94</f>
        <v>0</v>
      </c>
      <c r="U248" s="154" t="s">
        <v>1006</v>
      </c>
      <c r="V248" s="154" t="s">
        <v>1006</v>
      </c>
      <c r="W248" s="154" t="s">
        <v>1006</v>
      </c>
      <c r="X248" s="154" t="s">
        <v>1006</v>
      </c>
    </row>
    <row r="249" spans="1:24" x14ac:dyDescent="0.2">
      <c r="A249">
        <f>+IF(T249&lt;&gt;0,MAX(A$2:A248)+1,0)</f>
        <v>0</v>
      </c>
      <c r="B249">
        <f t="shared" si="118"/>
        <v>0</v>
      </c>
      <c r="C249" t="str">
        <f t="shared" si="119"/>
        <v/>
      </c>
      <c r="D249">
        <f t="shared" si="120"/>
        <v>0</v>
      </c>
      <c r="E249" t="str">
        <f t="shared" si="121"/>
        <v>остало</v>
      </c>
      <c r="F249" s="7" t="s">
        <v>1038</v>
      </c>
      <c r="G249" s="7" t="s">
        <v>1087</v>
      </c>
      <c r="H249" s="174" t="s">
        <v>1012</v>
      </c>
      <c r="I249" s="7" t="s">
        <v>1074</v>
      </c>
      <c r="J249" s="8" t="s">
        <v>1006</v>
      </c>
      <c r="K249" s="167" t="s">
        <v>1080</v>
      </c>
      <c r="L249" s="154" t="s">
        <v>1006</v>
      </c>
      <c r="M249" s="154" t="s">
        <v>1006</v>
      </c>
      <c r="N249" s="154" t="s">
        <v>1006</v>
      </c>
      <c r="O249" s="154" t="s">
        <v>1006</v>
      </c>
      <c r="P249" s="154" t="s">
        <v>1006</v>
      </c>
      <c r="Q249" s="7" t="s">
        <v>1071</v>
      </c>
      <c r="R249" s="155">
        <f>+tabela!D$99</f>
        <v>0</v>
      </c>
      <c r="S249" s="177">
        <v>2017</v>
      </c>
      <c r="T249" s="155">
        <f>+tabela!J$99</f>
        <v>0</v>
      </c>
      <c r="U249" s="154" t="s">
        <v>1006</v>
      </c>
      <c r="V249" s="154" t="s">
        <v>1006</v>
      </c>
      <c r="W249" s="154" t="s">
        <v>1006</v>
      </c>
      <c r="X249" s="154" t="s">
        <v>1006</v>
      </c>
    </row>
    <row r="250" spans="1:24" x14ac:dyDescent="0.2">
      <c r="A250">
        <f>+IF(T250&lt;&gt;0,MAX(A$2:A249)+1,0)</f>
        <v>0</v>
      </c>
      <c r="B250">
        <f t="shared" si="118"/>
        <v>0</v>
      </c>
      <c r="C250" t="str">
        <f t="shared" si="119"/>
        <v/>
      </c>
      <c r="D250">
        <f t="shared" si="120"/>
        <v>0</v>
      </c>
      <c r="E250" t="str">
        <f t="shared" si="121"/>
        <v>остало</v>
      </c>
      <c r="F250" s="7" t="s">
        <v>1038</v>
      </c>
      <c r="G250" s="7" t="s">
        <v>1087</v>
      </c>
      <c r="H250" s="174" t="s">
        <v>1013</v>
      </c>
      <c r="I250" s="7" t="s">
        <v>1074</v>
      </c>
      <c r="J250" s="8" t="s">
        <v>1006</v>
      </c>
      <c r="K250" s="167" t="s">
        <v>1080</v>
      </c>
      <c r="L250" s="154" t="s">
        <v>1006</v>
      </c>
      <c r="M250" s="154" t="s">
        <v>1006</v>
      </c>
      <c r="N250" s="154" t="s">
        <v>1006</v>
      </c>
      <c r="O250" s="154" t="s">
        <v>1006</v>
      </c>
      <c r="P250" s="154" t="s">
        <v>1006</v>
      </c>
      <c r="Q250" s="7" t="s">
        <v>1071</v>
      </c>
      <c r="R250" s="155">
        <f>+tabela!D$100</f>
        <v>0</v>
      </c>
      <c r="S250" s="177">
        <v>2017</v>
      </c>
      <c r="T250" s="155">
        <f>+tabela!J$100</f>
        <v>0</v>
      </c>
      <c r="U250" s="154" t="s">
        <v>1006</v>
      </c>
      <c r="V250" s="154" t="s">
        <v>1006</v>
      </c>
      <c r="W250" s="154" t="s">
        <v>1006</v>
      </c>
      <c r="X250" s="154" t="s">
        <v>1006</v>
      </c>
    </row>
    <row r="251" spans="1:24" x14ac:dyDescent="0.2">
      <c r="A251">
        <f>+IF(T251&lt;&gt;0,MAX(A$2:A250)+1,0)</f>
        <v>0</v>
      </c>
      <c r="B251">
        <f t="shared" si="118"/>
        <v>0</v>
      </c>
      <c r="C251" t="str">
        <f t="shared" si="119"/>
        <v/>
      </c>
      <c r="D251">
        <f t="shared" si="120"/>
        <v>0</v>
      </c>
      <c r="E251" t="str">
        <f t="shared" si="121"/>
        <v>остало</v>
      </c>
      <c r="F251" s="7" t="s">
        <v>1036</v>
      </c>
      <c r="G251" s="7" t="s">
        <v>1088</v>
      </c>
      <c r="H251" s="178" t="s">
        <v>1006</v>
      </c>
      <c r="I251" s="8" t="s">
        <v>1006</v>
      </c>
      <c r="J251" s="8" t="s">
        <v>1006</v>
      </c>
      <c r="K251" s="166" t="s">
        <v>1006</v>
      </c>
      <c r="L251" s="156">
        <f>+tabela!C$44</f>
        <v>0</v>
      </c>
      <c r="M251" s="162">
        <f>+tabela!C$43</f>
        <v>0</v>
      </c>
      <c r="N251" s="7" t="str">
        <f>+tabela!D$43</f>
        <v/>
      </c>
      <c r="O251" s="162">
        <f>+tabela!C$45</f>
        <v>0</v>
      </c>
      <c r="P251" s="7" t="str">
        <f>+tabela!D$45</f>
        <v/>
      </c>
      <c r="Q251" s="163" t="s">
        <v>1035</v>
      </c>
      <c r="R251" s="155">
        <f>+tabela!D$111</f>
        <v>0</v>
      </c>
      <c r="S251" s="177">
        <v>2017</v>
      </c>
      <c r="T251" s="155">
        <f>+tabela!H$111</f>
        <v>0</v>
      </c>
      <c r="U251" s="154" t="s">
        <v>1006</v>
      </c>
      <c r="V251" s="154" t="s">
        <v>1006</v>
      </c>
      <c r="W251" s="154" t="s">
        <v>1006</v>
      </c>
      <c r="X251" s="154" t="s">
        <v>1006</v>
      </c>
    </row>
    <row r="252" spans="1:24" x14ac:dyDescent="0.2">
      <c r="A252">
        <f>+IF(T252&lt;&gt;0,MAX(A$2:A251)+1,0)</f>
        <v>0</v>
      </c>
      <c r="B252">
        <f t="shared" si="118"/>
        <v>0</v>
      </c>
      <c r="C252" t="str">
        <f t="shared" si="119"/>
        <v/>
      </c>
      <c r="D252">
        <f t="shared" si="120"/>
        <v>0</v>
      </c>
      <c r="E252" t="str">
        <f t="shared" si="121"/>
        <v>остало</v>
      </c>
      <c r="F252" s="7" t="s">
        <v>1036</v>
      </c>
      <c r="G252" s="7" t="s">
        <v>1089</v>
      </c>
      <c r="H252" s="178" t="s">
        <v>1006</v>
      </c>
      <c r="I252" s="8" t="s">
        <v>1006</v>
      </c>
      <c r="J252" s="8" t="s">
        <v>1006</v>
      </c>
      <c r="K252" s="166" t="s">
        <v>1006</v>
      </c>
      <c r="L252" s="156">
        <f t="shared" ref="L252:L259" si="122">+L251</f>
        <v>0</v>
      </c>
      <c r="M252" s="156">
        <f t="shared" ref="M252:M259" si="123">+M251</f>
        <v>0</v>
      </c>
      <c r="N252" s="156" t="str">
        <f t="shared" ref="N252:N259" si="124">+N251</f>
        <v/>
      </c>
      <c r="O252" s="156">
        <f t="shared" ref="O252:O259" si="125">+O251</f>
        <v>0</v>
      </c>
      <c r="P252" s="156" t="str">
        <f t="shared" ref="P252:P259" si="126">+P251</f>
        <v/>
      </c>
      <c r="Q252" s="163" t="s">
        <v>1035</v>
      </c>
      <c r="R252" s="155">
        <f>+tabela!D$112</f>
        <v>0</v>
      </c>
      <c r="S252" s="177">
        <v>2017</v>
      </c>
      <c r="T252" s="155">
        <f>+tabela!H$112</f>
        <v>0</v>
      </c>
      <c r="U252" s="154" t="s">
        <v>1006</v>
      </c>
      <c r="V252" s="154" t="s">
        <v>1006</v>
      </c>
      <c r="W252" s="154" t="s">
        <v>1006</v>
      </c>
      <c r="X252" s="154" t="s">
        <v>1006</v>
      </c>
    </row>
    <row r="253" spans="1:24" x14ac:dyDescent="0.2">
      <c r="A253">
        <f>+IF(T253&lt;&gt;0,MAX(A$2:A252)+1,0)</f>
        <v>0</v>
      </c>
      <c r="B253">
        <f t="shared" si="118"/>
        <v>0</v>
      </c>
      <c r="C253" t="str">
        <f t="shared" si="119"/>
        <v/>
      </c>
      <c r="D253">
        <f t="shared" si="120"/>
        <v>0</v>
      </c>
      <c r="E253" t="str">
        <f t="shared" si="121"/>
        <v>остало</v>
      </c>
      <c r="F253" s="7" t="s">
        <v>1036</v>
      </c>
      <c r="G253" s="7" t="s">
        <v>1095</v>
      </c>
      <c r="H253" s="178" t="s">
        <v>1006</v>
      </c>
      <c r="I253" s="8" t="s">
        <v>1006</v>
      </c>
      <c r="J253" s="8" t="s">
        <v>1006</v>
      </c>
      <c r="K253" s="166" t="s">
        <v>1006</v>
      </c>
      <c r="L253" s="156">
        <f t="shared" si="122"/>
        <v>0</v>
      </c>
      <c r="M253" s="156">
        <f t="shared" si="123"/>
        <v>0</v>
      </c>
      <c r="N253" s="156" t="str">
        <f t="shared" si="124"/>
        <v/>
      </c>
      <c r="O253" s="156">
        <f t="shared" si="125"/>
        <v>0</v>
      </c>
      <c r="P253" s="156" t="str">
        <f t="shared" si="126"/>
        <v/>
      </c>
      <c r="Q253" s="163" t="s">
        <v>1035</v>
      </c>
      <c r="R253" s="155">
        <f>+tabela!D$113</f>
        <v>0</v>
      </c>
      <c r="S253" s="177">
        <v>2017</v>
      </c>
      <c r="T253" s="155">
        <f>+tabela!H$113</f>
        <v>0</v>
      </c>
      <c r="U253" s="154" t="s">
        <v>1006</v>
      </c>
      <c r="V253" s="154" t="s">
        <v>1006</v>
      </c>
      <c r="W253" s="154" t="s">
        <v>1006</v>
      </c>
      <c r="X253" s="154" t="s">
        <v>1006</v>
      </c>
    </row>
    <row r="254" spans="1:24" x14ac:dyDescent="0.2">
      <c r="A254">
        <f>+IF(T254&lt;&gt;0,MAX(A$2:A253)+1,0)</f>
        <v>0</v>
      </c>
      <c r="B254">
        <f t="shared" si="118"/>
        <v>0</v>
      </c>
      <c r="C254" t="str">
        <f t="shared" si="119"/>
        <v/>
      </c>
      <c r="D254">
        <f t="shared" si="120"/>
        <v>0</v>
      </c>
      <c r="E254" t="str">
        <f t="shared" si="121"/>
        <v>остало</v>
      </c>
      <c r="F254" s="7" t="s">
        <v>1036</v>
      </c>
      <c r="G254" s="7" t="s">
        <v>1094</v>
      </c>
      <c r="H254" s="178" t="s">
        <v>1006</v>
      </c>
      <c r="I254" s="8" t="s">
        <v>1006</v>
      </c>
      <c r="J254" s="8" t="s">
        <v>1006</v>
      </c>
      <c r="K254" s="166" t="s">
        <v>1006</v>
      </c>
      <c r="L254" s="156">
        <f t="shared" si="122"/>
        <v>0</v>
      </c>
      <c r="M254" s="156">
        <f t="shared" si="123"/>
        <v>0</v>
      </c>
      <c r="N254" s="156" t="str">
        <f t="shared" si="124"/>
        <v/>
      </c>
      <c r="O254" s="156">
        <f t="shared" si="125"/>
        <v>0</v>
      </c>
      <c r="P254" s="156" t="str">
        <f t="shared" si="126"/>
        <v/>
      </c>
      <c r="Q254" s="163" t="s">
        <v>1035</v>
      </c>
      <c r="R254" s="155">
        <f>+tabela!D$115</f>
        <v>0</v>
      </c>
      <c r="S254" s="177">
        <v>2017</v>
      </c>
      <c r="T254" s="155">
        <f>+tabela!H$115</f>
        <v>0</v>
      </c>
      <c r="U254" s="154" t="s">
        <v>1006</v>
      </c>
      <c r="V254" s="154" t="s">
        <v>1006</v>
      </c>
      <c r="W254" s="154" t="s">
        <v>1006</v>
      </c>
      <c r="X254" s="154" t="s">
        <v>1006</v>
      </c>
    </row>
    <row r="255" spans="1:24" x14ac:dyDescent="0.2">
      <c r="A255">
        <f>+IF(T255&lt;&gt;0,MAX(A$2:A254)+1,0)</f>
        <v>0</v>
      </c>
      <c r="B255">
        <f t="shared" si="118"/>
        <v>0</v>
      </c>
      <c r="C255" t="str">
        <f t="shared" si="119"/>
        <v/>
      </c>
      <c r="D255">
        <f t="shared" si="120"/>
        <v>0</v>
      </c>
      <c r="E255" t="str">
        <f t="shared" si="121"/>
        <v>остало</v>
      </c>
      <c r="F255" s="7" t="s">
        <v>1036</v>
      </c>
      <c r="G255" s="7" t="s">
        <v>1090</v>
      </c>
      <c r="H255" s="178" t="s">
        <v>1006</v>
      </c>
      <c r="I255" s="8" t="s">
        <v>1006</v>
      </c>
      <c r="J255" s="8" t="s">
        <v>1006</v>
      </c>
      <c r="K255" s="166" t="s">
        <v>1006</v>
      </c>
      <c r="L255" s="156">
        <f t="shared" si="122"/>
        <v>0</v>
      </c>
      <c r="M255" s="156">
        <f t="shared" si="123"/>
        <v>0</v>
      </c>
      <c r="N255" s="156" t="str">
        <f t="shared" si="124"/>
        <v/>
      </c>
      <c r="O255" s="156">
        <f t="shared" si="125"/>
        <v>0</v>
      </c>
      <c r="P255" s="156" t="str">
        <f t="shared" si="126"/>
        <v/>
      </c>
      <c r="Q255" s="163" t="s">
        <v>1035</v>
      </c>
      <c r="R255" s="155">
        <f>+tabela!D$116</f>
        <v>0</v>
      </c>
      <c r="S255" s="177">
        <v>2017</v>
      </c>
      <c r="T255" s="155">
        <f>+tabela!H$116</f>
        <v>0</v>
      </c>
      <c r="U255" s="154" t="s">
        <v>1006</v>
      </c>
      <c r="V255" s="154" t="s">
        <v>1006</v>
      </c>
      <c r="W255" s="154" t="s">
        <v>1006</v>
      </c>
      <c r="X255" s="154" t="s">
        <v>1006</v>
      </c>
    </row>
    <row r="256" spans="1:24" x14ac:dyDescent="0.2">
      <c r="A256">
        <f>+IF(T256&lt;&gt;0,MAX(A$2:A255)+1,0)</f>
        <v>0</v>
      </c>
      <c r="B256">
        <f t="shared" si="118"/>
        <v>0</v>
      </c>
      <c r="C256" t="str">
        <f t="shared" si="119"/>
        <v/>
      </c>
      <c r="D256">
        <f t="shared" si="120"/>
        <v>0</v>
      </c>
      <c r="E256" t="str">
        <f t="shared" si="121"/>
        <v>остало</v>
      </c>
      <c r="F256" s="7" t="s">
        <v>1036</v>
      </c>
      <c r="G256" s="7" t="s">
        <v>1091</v>
      </c>
      <c r="H256" s="178" t="s">
        <v>1006</v>
      </c>
      <c r="I256" s="8" t="s">
        <v>1006</v>
      </c>
      <c r="J256" s="8" t="s">
        <v>1006</v>
      </c>
      <c r="K256" s="166" t="s">
        <v>1006</v>
      </c>
      <c r="L256" s="156">
        <f t="shared" si="122"/>
        <v>0</v>
      </c>
      <c r="M256" s="156">
        <f t="shared" si="123"/>
        <v>0</v>
      </c>
      <c r="N256" s="156" t="str">
        <f t="shared" si="124"/>
        <v/>
      </c>
      <c r="O256" s="156">
        <f t="shared" si="125"/>
        <v>0</v>
      </c>
      <c r="P256" s="156" t="str">
        <f t="shared" si="126"/>
        <v/>
      </c>
      <c r="Q256" s="163" t="s">
        <v>1035</v>
      </c>
      <c r="R256" s="155">
        <f>+tabela!D$117</f>
        <v>0</v>
      </c>
      <c r="S256" s="177">
        <v>2017</v>
      </c>
      <c r="T256" s="155">
        <f>+tabela!H$117</f>
        <v>0</v>
      </c>
      <c r="U256" s="154" t="s">
        <v>1006</v>
      </c>
      <c r="V256" s="154" t="s">
        <v>1006</v>
      </c>
      <c r="W256" s="154" t="s">
        <v>1006</v>
      </c>
      <c r="X256" s="154" t="s">
        <v>1006</v>
      </c>
    </row>
    <row r="257" spans="1:24" x14ac:dyDescent="0.2">
      <c r="A257">
        <f>+IF(T257&lt;&gt;0,MAX(A$2:A256)+1,0)</f>
        <v>0</v>
      </c>
      <c r="B257">
        <f t="shared" si="118"/>
        <v>0</v>
      </c>
      <c r="C257" t="str">
        <f t="shared" si="119"/>
        <v/>
      </c>
      <c r="D257">
        <f t="shared" si="120"/>
        <v>0</v>
      </c>
      <c r="E257" t="str">
        <f t="shared" si="121"/>
        <v>остало</v>
      </c>
      <c r="F257" s="7" t="s">
        <v>1036</v>
      </c>
      <c r="G257" s="163" t="s">
        <v>1092</v>
      </c>
      <c r="H257" s="178" t="s">
        <v>1006</v>
      </c>
      <c r="I257" s="8" t="s">
        <v>1006</v>
      </c>
      <c r="J257" s="8" t="s">
        <v>1006</v>
      </c>
      <c r="K257" s="166" t="s">
        <v>1006</v>
      </c>
      <c r="L257" s="156">
        <f t="shared" si="122"/>
        <v>0</v>
      </c>
      <c r="M257" s="156">
        <f t="shared" si="123"/>
        <v>0</v>
      </c>
      <c r="N257" s="156" t="str">
        <f t="shared" si="124"/>
        <v/>
      </c>
      <c r="O257" s="156">
        <f t="shared" si="125"/>
        <v>0</v>
      </c>
      <c r="P257" s="156" t="str">
        <f t="shared" si="126"/>
        <v/>
      </c>
      <c r="Q257" s="163" t="s">
        <v>1035</v>
      </c>
      <c r="R257" s="155">
        <f>+tabela!D$118</f>
        <v>0</v>
      </c>
      <c r="S257" s="177">
        <v>2017</v>
      </c>
      <c r="T257" s="155">
        <f>+tabela!H$118</f>
        <v>0</v>
      </c>
      <c r="U257" s="154" t="s">
        <v>1006</v>
      </c>
      <c r="V257" s="154" t="s">
        <v>1006</v>
      </c>
      <c r="W257" s="154" t="s">
        <v>1006</v>
      </c>
      <c r="X257" s="154" t="s">
        <v>1006</v>
      </c>
    </row>
    <row r="258" spans="1:24" x14ac:dyDescent="0.2">
      <c r="A258">
        <f>+IF(T258&lt;&gt;0,MAX(A$2:A257)+1,0)</f>
        <v>0</v>
      </c>
      <c r="B258">
        <f t="shared" si="118"/>
        <v>0</v>
      </c>
      <c r="C258" t="str">
        <f t="shared" si="119"/>
        <v/>
      </c>
      <c r="D258">
        <f t="shared" si="120"/>
        <v>0</v>
      </c>
      <c r="E258" t="str">
        <f t="shared" si="121"/>
        <v>остало</v>
      </c>
      <c r="F258" s="7" t="s">
        <v>1036</v>
      </c>
      <c r="G258" s="163" t="s">
        <v>1093</v>
      </c>
      <c r="H258" s="178" t="s">
        <v>1006</v>
      </c>
      <c r="I258" s="8" t="s">
        <v>1006</v>
      </c>
      <c r="J258" s="8" t="s">
        <v>1006</v>
      </c>
      <c r="K258" s="166" t="s">
        <v>1006</v>
      </c>
      <c r="L258" s="156">
        <f t="shared" si="122"/>
        <v>0</v>
      </c>
      <c r="M258" s="156">
        <f t="shared" si="123"/>
        <v>0</v>
      </c>
      <c r="N258" s="156" t="str">
        <f t="shared" si="124"/>
        <v/>
      </c>
      <c r="O258" s="156">
        <f t="shared" si="125"/>
        <v>0</v>
      </c>
      <c r="P258" s="156" t="str">
        <f t="shared" si="126"/>
        <v/>
      </c>
      <c r="Q258" s="163" t="s">
        <v>1035</v>
      </c>
      <c r="R258" s="155">
        <f>+tabela!D$119</f>
        <v>0</v>
      </c>
      <c r="S258" s="177">
        <v>2017</v>
      </c>
      <c r="T258" s="155">
        <f>+tabela!H$119</f>
        <v>0</v>
      </c>
      <c r="U258" s="154" t="s">
        <v>1006</v>
      </c>
      <c r="V258" s="154" t="s">
        <v>1006</v>
      </c>
      <c r="W258" s="154" t="s">
        <v>1006</v>
      </c>
      <c r="X258" s="154" t="s">
        <v>1006</v>
      </c>
    </row>
    <row r="259" spans="1:24" x14ac:dyDescent="0.2">
      <c r="A259">
        <f>+IF(T259&lt;&gt;0,MAX(A$2:A258)+1,0)</f>
        <v>0</v>
      </c>
      <c r="B259">
        <f t="shared" si="118"/>
        <v>0</v>
      </c>
      <c r="C259" t="str">
        <f t="shared" si="119"/>
        <v/>
      </c>
      <c r="D259">
        <f t="shared" si="120"/>
        <v>0</v>
      </c>
      <c r="E259" t="str">
        <f t="shared" si="121"/>
        <v>остало</v>
      </c>
      <c r="F259" s="7" t="s">
        <v>1036</v>
      </c>
      <c r="G259" s="140" t="str">
        <f>CONCATENATE("5.5."," ",+tabela!B$121)</f>
        <v xml:space="preserve">5.5. </v>
      </c>
      <c r="H259" s="178" t="s">
        <v>1006</v>
      </c>
      <c r="I259" s="8" t="s">
        <v>1006</v>
      </c>
      <c r="J259" s="8" t="s">
        <v>1006</v>
      </c>
      <c r="K259" s="166" t="s">
        <v>1006</v>
      </c>
      <c r="L259" s="156">
        <f t="shared" si="122"/>
        <v>0</v>
      </c>
      <c r="M259" s="156">
        <f t="shared" si="123"/>
        <v>0</v>
      </c>
      <c r="N259" s="156" t="str">
        <f t="shared" si="124"/>
        <v/>
      </c>
      <c r="O259" s="156">
        <f t="shared" si="125"/>
        <v>0</v>
      </c>
      <c r="P259" s="156" t="str">
        <f t="shared" si="126"/>
        <v/>
      </c>
      <c r="Q259" s="163" t="s">
        <v>1035</v>
      </c>
      <c r="R259" s="155">
        <f>+tabela!D$121</f>
        <v>0</v>
      </c>
      <c r="S259" s="177">
        <v>2017</v>
      </c>
      <c r="T259" s="155">
        <f>+tabela!H$121</f>
        <v>0</v>
      </c>
      <c r="U259" s="154" t="s">
        <v>1006</v>
      </c>
      <c r="V259" s="154" t="s">
        <v>1006</v>
      </c>
      <c r="W259" s="154" t="s">
        <v>1006</v>
      </c>
      <c r="X259" s="154" t="s">
        <v>1006</v>
      </c>
    </row>
    <row r="260" spans="1:24" x14ac:dyDescent="0.2">
      <c r="A260">
        <f>+IF(T260&lt;&gt;0,MAX(A$2:A259)+1,0)</f>
        <v>0</v>
      </c>
      <c r="B260">
        <f t="shared" si="118"/>
        <v>0</v>
      </c>
      <c r="C260" t="str">
        <f t="shared" si="119"/>
        <v/>
      </c>
      <c r="D260">
        <f t="shared" si="120"/>
        <v>0</v>
      </c>
      <c r="E260" t="str">
        <f>+Закон</f>
        <v>остало</v>
      </c>
      <c r="F260" s="7" t="s">
        <v>1016</v>
      </c>
      <c r="G260" s="163" t="s">
        <v>1017</v>
      </c>
      <c r="H260" s="178" t="s">
        <v>1006</v>
      </c>
      <c r="I260" s="8" t="s">
        <v>1006</v>
      </c>
      <c r="J260" s="8" t="s">
        <v>1006</v>
      </c>
      <c r="K260" s="166" t="s">
        <v>1006</v>
      </c>
      <c r="L260" s="156">
        <f>+tabela!C$44</f>
        <v>0</v>
      </c>
      <c r="M260" s="169">
        <f>+tabela!C$43</f>
        <v>0</v>
      </c>
      <c r="N260" s="7" t="str">
        <f>+tabela!D$43</f>
        <v/>
      </c>
      <c r="O260" s="162">
        <f>+tabela!C$45</f>
        <v>0</v>
      </c>
      <c r="P260" s="7" t="str">
        <f>+tabela!D$45</f>
        <v/>
      </c>
      <c r="Q260" s="163" t="s">
        <v>1035</v>
      </c>
      <c r="R260" s="155">
        <f>+tabela!C$127</f>
        <v>0</v>
      </c>
      <c r="S260" s="177">
        <v>2017</v>
      </c>
      <c r="T260" s="155">
        <f>+tabela!F$127</f>
        <v>0</v>
      </c>
      <c r="U260" t="str">
        <f>IF(T260&lt;&gt;0,+tabela!G$127,U$1)</f>
        <v>-</v>
      </c>
      <c r="V260" s="154" t="s">
        <v>1006</v>
      </c>
      <c r="W260" s="154" t="s">
        <v>1006</v>
      </c>
      <c r="X260" s="154" t="s">
        <v>1006</v>
      </c>
    </row>
    <row r="261" spans="1:24" x14ac:dyDescent="0.2">
      <c r="A261">
        <f>+IF(T261&lt;&gt;0,MAX(A$2:A260)+1,0)</f>
        <v>0</v>
      </c>
      <c r="B261">
        <f t="shared" si="118"/>
        <v>0</v>
      </c>
      <c r="C261" t="str">
        <f t="shared" si="119"/>
        <v/>
      </c>
      <c r="D261">
        <f t="shared" si="120"/>
        <v>0</v>
      </c>
      <c r="E261" t="str">
        <f>+E260</f>
        <v>остало</v>
      </c>
      <c r="F261" s="7" t="s">
        <v>1016</v>
      </c>
      <c r="G261" s="163" t="s">
        <v>1017</v>
      </c>
      <c r="H261" s="178" t="s">
        <v>1006</v>
      </c>
      <c r="I261" s="8" t="s">
        <v>1006</v>
      </c>
      <c r="J261" s="8" t="s">
        <v>1006</v>
      </c>
      <c r="K261" s="166" t="s">
        <v>1006</v>
      </c>
      <c r="L261" s="156">
        <f t="shared" ref="L261:P262" si="127">+L260</f>
        <v>0</v>
      </c>
      <c r="M261" s="156">
        <f t="shared" si="127"/>
        <v>0</v>
      </c>
      <c r="N261" s="156" t="str">
        <f t="shared" si="127"/>
        <v/>
      </c>
      <c r="O261" s="156">
        <f t="shared" si="127"/>
        <v>0</v>
      </c>
      <c r="P261" s="156" t="str">
        <f t="shared" si="127"/>
        <v/>
      </c>
      <c r="Q261" s="163" t="s">
        <v>1035</v>
      </c>
      <c r="R261" s="155">
        <f>+tabela!C$128</f>
        <v>0</v>
      </c>
      <c r="S261" s="177">
        <v>2017</v>
      </c>
      <c r="T261" s="155">
        <f>+tabela!F$128</f>
        <v>0</v>
      </c>
      <c r="U261" t="str">
        <f>IF(T261&lt;&gt;0,+tabela!G$127,U$1)</f>
        <v>-</v>
      </c>
      <c r="V261" s="154" t="s">
        <v>1006</v>
      </c>
      <c r="W261" s="154" t="s">
        <v>1006</v>
      </c>
      <c r="X261" s="154" t="s">
        <v>1006</v>
      </c>
    </row>
    <row r="262" spans="1:24" x14ac:dyDescent="0.2">
      <c r="A262">
        <f>+IF(T262&lt;&gt;0,MAX(A$2:A261)+1,0)</f>
        <v>0</v>
      </c>
      <c r="B262">
        <f t="shared" si="118"/>
        <v>0</v>
      </c>
      <c r="C262" t="str">
        <f t="shared" si="119"/>
        <v/>
      </c>
      <c r="D262">
        <f t="shared" si="120"/>
        <v>0</v>
      </c>
      <c r="E262" t="str">
        <f>+E261</f>
        <v>остало</v>
      </c>
      <c r="F262" s="7" t="s">
        <v>1016</v>
      </c>
      <c r="G262" s="163" t="s">
        <v>1017</v>
      </c>
      <c r="H262" s="178" t="s">
        <v>1006</v>
      </c>
      <c r="I262" s="8" t="s">
        <v>1006</v>
      </c>
      <c r="J262" s="8" t="s">
        <v>1006</v>
      </c>
      <c r="K262" s="166" t="s">
        <v>1006</v>
      </c>
      <c r="L262" s="156">
        <f t="shared" si="127"/>
        <v>0</v>
      </c>
      <c r="M262" s="156">
        <f t="shared" si="127"/>
        <v>0</v>
      </c>
      <c r="N262" s="156" t="str">
        <f t="shared" si="127"/>
        <v/>
      </c>
      <c r="O262" s="156">
        <f t="shared" si="127"/>
        <v>0</v>
      </c>
      <c r="P262" s="156" t="str">
        <f t="shared" si="127"/>
        <v/>
      </c>
      <c r="Q262" s="163" t="s">
        <v>1035</v>
      </c>
      <c r="R262" s="155">
        <f>+tabela!C$129</f>
        <v>0</v>
      </c>
      <c r="S262" s="177">
        <v>2017</v>
      </c>
      <c r="T262" s="155">
        <f>+tabela!F$129</f>
        <v>0</v>
      </c>
      <c r="U262" t="str">
        <f>IF(T262&lt;&gt;0,+tabela!G$127,U$1)</f>
        <v>-</v>
      </c>
      <c r="V262" s="154" t="s">
        <v>1006</v>
      </c>
      <c r="W262" s="154" t="s">
        <v>1006</v>
      </c>
      <c r="X262" s="154" t="s">
        <v>1006</v>
      </c>
    </row>
  </sheetData>
  <sheetProtection password="DCCF" sheet="1" objects="1" scenarios="1" formatCells="0" formatColumns="0" formatRows="0" autoFilter="0" pivotTables="0"/>
  <autoFilter ref="A2:X262" xr:uid="{00000000-0009-0000-0000-000005000000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tabela</vt:lpstr>
      <vt:lpstr>Šifarnik 2</vt:lpstr>
      <vt:lpstr>pj</vt:lpstr>
      <vt:lpstr>Sheet2</vt:lpstr>
      <vt:lpstr>Šifarnik</vt:lpstr>
      <vt:lpstr>prenos</vt:lpstr>
      <vt:lpstr>DANE</vt:lpstr>
      <vt:lpstr>dane2</vt:lpstr>
      <vt:lpstr>IZJAVA</vt:lpstr>
      <vt:lpstr>novepolitike</vt:lpstr>
      <vt:lpstr>novepolitike2</vt:lpstr>
      <vt:lpstr>vrstapromene</vt:lpstr>
      <vt:lpstr>Vrstapromene2</vt:lpstr>
      <vt:lpstr>vrstapropisa</vt:lpstr>
      <vt:lpstr>ДА</vt:lpstr>
      <vt:lpstr>Закон</vt:lpstr>
      <vt:lpstr>Нови_програми__пројекти_и_програмске_активности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Dushica</dc:creator>
  <cp:lastModifiedBy>Miroslav Bunčić</cp:lastModifiedBy>
  <cp:lastPrinted>2022-12-23T08:55:59Z</cp:lastPrinted>
  <dcterms:created xsi:type="dcterms:W3CDTF">1996-10-14T23:33:28Z</dcterms:created>
  <dcterms:modified xsi:type="dcterms:W3CDTF">2023-01-20T07:43:46Z</dcterms:modified>
</cp:coreProperties>
</file>