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31.10.2023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2" i="1" l="1"/>
  <c r="D182" i="1"/>
  <c r="E123" i="1"/>
  <c r="E124" i="1"/>
  <c r="D122" i="1"/>
  <c r="C122" i="1"/>
  <c r="E122" i="1" l="1"/>
  <c r="E146" i="1"/>
  <c r="E62" i="1"/>
  <c r="E57" i="1"/>
  <c r="D11" i="1"/>
  <c r="D9" i="1"/>
  <c r="C9" i="1"/>
  <c r="C11" i="1"/>
  <c r="E16" i="1"/>
  <c r="C15" i="1"/>
  <c r="E15" i="1" s="1"/>
  <c r="E12" i="1"/>
  <c r="E11" i="1" l="1"/>
  <c r="E61" i="1"/>
  <c r="C23" i="1"/>
  <c r="E135" i="1" l="1"/>
  <c r="E72" i="1"/>
  <c r="D3" i="1" l="1"/>
  <c r="D180" i="1" l="1"/>
  <c r="E115" i="1"/>
  <c r="E126" i="1" l="1"/>
  <c r="D149" i="1" l="1"/>
  <c r="C149" i="1"/>
  <c r="E150" i="1"/>
  <c r="C125" i="1"/>
  <c r="C106" i="1"/>
  <c r="E109" i="1"/>
  <c r="E107" i="1"/>
  <c r="E68" i="1"/>
  <c r="E153" i="1" l="1"/>
  <c r="D152" i="1"/>
  <c r="C152" i="1"/>
  <c r="E14" i="1"/>
  <c r="D13" i="1"/>
  <c r="C13" i="1"/>
  <c r="E13" i="1" l="1"/>
  <c r="E152" i="1"/>
  <c r="D35" i="1"/>
  <c r="C18" i="1" l="1"/>
  <c r="D20" i="1" l="1"/>
  <c r="D144" i="1"/>
  <c r="D23" i="1" l="1"/>
  <c r="D136" i="1" l="1"/>
  <c r="D125" i="1"/>
  <c r="D38" i="1"/>
  <c r="E181" i="1" l="1"/>
  <c r="C180" i="1"/>
  <c r="D178" i="1"/>
  <c r="C178" i="1"/>
  <c r="E179" i="1"/>
  <c r="E180" i="1" l="1"/>
  <c r="C144" i="1" l="1"/>
  <c r="E148" i="1"/>
  <c r="D130" i="1" l="1"/>
  <c r="C130" i="1"/>
  <c r="D120" i="1"/>
  <c r="C120" i="1"/>
  <c r="D117" i="1"/>
  <c r="C117" i="1"/>
  <c r="E110" i="1"/>
  <c r="C38" i="1"/>
  <c r="E39" i="1"/>
  <c r="E147" i="1"/>
  <c r="E151" i="1"/>
  <c r="E145" i="1"/>
  <c r="D133" i="1"/>
  <c r="C133" i="1"/>
  <c r="E134" i="1"/>
  <c r="E131" i="1"/>
  <c r="E121" i="1"/>
  <c r="E118" i="1"/>
  <c r="E24" i="1" l="1"/>
  <c r="D6" i="1"/>
  <c r="C6" i="1"/>
  <c r="C3" i="1" l="1"/>
  <c r="C28" i="1"/>
  <c r="D25" i="1"/>
  <c r="D22" i="1" s="1"/>
  <c r="E119" i="1" l="1"/>
  <c r="E117" i="1" l="1"/>
  <c r="E120" i="1"/>
  <c r="E125" i="1"/>
  <c r="D28" i="1"/>
  <c r="D18" i="1"/>
  <c r="D17" i="1" s="1"/>
  <c r="E23" i="1" l="1"/>
  <c r="E54" i="1"/>
  <c r="E53" i="1"/>
  <c r="D142" i="1" l="1"/>
  <c r="D106" i="1"/>
  <c r="E106" i="1" s="1"/>
  <c r="E108" i="1"/>
  <c r="D111" i="1"/>
  <c r="D140" i="1"/>
  <c r="D83" i="1" l="1"/>
  <c r="E65" i="1"/>
  <c r="E66" i="1"/>
  <c r="E67" i="1"/>
  <c r="E69" i="1"/>
  <c r="E70" i="1"/>
  <c r="E71" i="1"/>
  <c r="E74" i="1"/>
  <c r="E75" i="1"/>
  <c r="E76" i="1"/>
  <c r="E77" i="1"/>
  <c r="E78" i="1"/>
  <c r="E79" i="1"/>
  <c r="E80" i="1"/>
  <c r="E81" i="1"/>
  <c r="E82" i="1"/>
  <c r="E84" i="1"/>
  <c r="E85" i="1"/>
  <c r="E86" i="1"/>
  <c r="E87" i="1"/>
  <c r="E88" i="1"/>
  <c r="E89" i="1"/>
  <c r="E90" i="1"/>
  <c r="E91" i="1"/>
  <c r="E92" i="1"/>
  <c r="E93" i="1"/>
  <c r="E94" i="1"/>
  <c r="E96" i="1"/>
  <c r="E97" i="1"/>
  <c r="E98" i="1"/>
  <c r="E99" i="1"/>
  <c r="E100" i="1"/>
  <c r="E101" i="1"/>
  <c r="E102" i="1"/>
  <c r="E103" i="1"/>
  <c r="E105" i="1"/>
  <c r="E112" i="1"/>
  <c r="E113" i="1"/>
  <c r="E114" i="1"/>
  <c r="E116" i="1"/>
  <c r="E127" i="1"/>
  <c r="E128" i="1"/>
  <c r="E129" i="1"/>
  <c r="E132" i="1"/>
  <c r="E137" i="1"/>
  <c r="E138" i="1"/>
  <c r="E139" i="1"/>
  <c r="E141" i="1"/>
  <c r="E143" i="1"/>
  <c r="E63" i="1"/>
  <c r="E167" i="1" l="1"/>
  <c r="E161" i="1"/>
  <c r="E159" i="1"/>
  <c r="E36" i="1"/>
  <c r="D33" i="1"/>
  <c r="D31" i="1"/>
  <c r="E173" i="1"/>
  <c r="C176" i="1"/>
  <c r="C104" i="1"/>
  <c r="D30" i="1" l="1"/>
  <c r="E133" i="1"/>
  <c r="C35" i="1"/>
  <c r="E35" i="1" s="1"/>
  <c r="C33" i="1"/>
  <c r="C31" i="1"/>
  <c r="C25" i="1"/>
  <c r="C22" i="1" s="1"/>
  <c r="C20" i="1"/>
  <c r="C17" i="1" s="1"/>
  <c r="E17" i="1" l="1"/>
  <c r="C30" i="1"/>
  <c r="E144" i="1"/>
  <c r="E149" i="1"/>
  <c r="C142" i="1" l="1"/>
  <c r="E142" i="1" s="1"/>
  <c r="C41" i="1"/>
  <c r="E172" i="1" l="1"/>
  <c r="E174" i="1"/>
  <c r="E175" i="1"/>
  <c r="E176" i="1"/>
  <c r="E177" i="1"/>
  <c r="E178" i="1"/>
  <c r="E20" i="1"/>
  <c r="E21" i="1"/>
  <c r="E30" i="1" l="1"/>
  <c r="D41" i="1" l="1"/>
  <c r="D64" i="1"/>
  <c r="D155" i="1"/>
  <c r="D171" i="1"/>
  <c r="C171" i="1"/>
  <c r="C182" i="1" s="1"/>
  <c r="C140" i="1"/>
  <c r="C64" i="1"/>
  <c r="E169" i="1"/>
  <c r="E168" i="1"/>
  <c r="E166" i="1"/>
  <c r="E165" i="1"/>
  <c r="E164" i="1"/>
  <c r="D163" i="1"/>
  <c r="C163" i="1"/>
  <c r="E160" i="1"/>
  <c r="E158" i="1"/>
  <c r="E157" i="1"/>
  <c r="E156" i="1"/>
  <c r="C155" i="1"/>
  <c r="C136" i="1"/>
  <c r="C111" i="1"/>
  <c r="E111" i="1" s="1"/>
  <c r="D104" i="1"/>
  <c r="E104" i="1" s="1"/>
  <c r="D95" i="1"/>
  <c r="C95" i="1"/>
  <c r="C83" i="1"/>
  <c r="D73" i="1"/>
  <c r="C73" i="1"/>
  <c r="E60" i="1"/>
  <c r="E58" i="1"/>
  <c r="E56" i="1"/>
  <c r="E55" i="1"/>
  <c r="E52" i="1"/>
  <c r="E51" i="1"/>
  <c r="E50" i="1"/>
  <c r="E49" i="1"/>
  <c r="E48" i="1"/>
  <c r="E47" i="1"/>
  <c r="E46" i="1"/>
  <c r="E45" i="1"/>
  <c r="E44" i="1"/>
  <c r="E43" i="1"/>
  <c r="E42" i="1"/>
  <c r="E38" i="1"/>
  <c r="E34" i="1"/>
  <c r="E33" i="1"/>
  <c r="E32" i="1"/>
  <c r="E31" i="1"/>
  <c r="E29" i="1"/>
  <c r="E28" i="1"/>
  <c r="E26" i="1"/>
  <c r="E25" i="1"/>
  <c r="E19" i="1"/>
  <c r="E18" i="1"/>
  <c r="E10" i="1"/>
  <c r="E9" i="1"/>
  <c r="E7" i="1"/>
  <c r="E6" i="1"/>
  <c r="E4" i="1"/>
  <c r="E3" i="1"/>
  <c r="E83" i="1" l="1"/>
  <c r="E73" i="1"/>
  <c r="E140" i="1"/>
  <c r="E64" i="1"/>
  <c r="E130" i="1"/>
  <c r="E95" i="1"/>
  <c r="E136" i="1"/>
  <c r="E171" i="1"/>
  <c r="E22" i="1"/>
  <c r="E41" i="1"/>
  <c r="E155" i="1"/>
  <c r="E163" i="1"/>
</calcChain>
</file>

<file path=xl/sharedStrings.xml><?xml version="1.0" encoding="utf-8"?>
<sst xmlns="http://schemas.openxmlformats.org/spreadsheetml/2006/main" count="212" uniqueCount="112">
  <si>
    <t>програм/програмска активност</t>
  </si>
  <si>
    <t>у %</t>
  </si>
  <si>
    <t>0606</t>
  </si>
  <si>
    <t>Подршка раду органа јавне управе</t>
  </si>
  <si>
    <t>0039</t>
  </si>
  <si>
    <t>Извршење судских поступака</t>
  </si>
  <si>
    <t>483-Новчане казне и пенали по решењу судова</t>
  </si>
  <si>
    <t>0608</t>
  </si>
  <si>
    <t>СИСТЕМ ЛОКАЛНЕ САМОУПРАВЕ</t>
  </si>
  <si>
    <t>0001</t>
  </si>
  <si>
    <t>Подршка локалној самоуправи</t>
  </si>
  <si>
    <t>463- Трансфери осталим нивоима власти</t>
  </si>
  <si>
    <t>512-Машине и опрема</t>
  </si>
  <si>
    <t>515-Нематеријална имовина</t>
  </si>
  <si>
    <t>0702</t>
  </si>
  <si>
    <t>РЕАЛИЗАЦИЈА ИНФРАСТРУКТУРНИХ ПРОЈЕКАТА ОД ЗНАЧАЈА ЗА РЕПУБЛИКУ СРБИЈУ</t>
  </si>
  <si>
    <t>Експропријација земљишта у циљу изградње капиталних пројеката</t>
  </si>
  <si>
    <t>541-Земљиште</t>
  </si>
  <si>
    <t>0802</t>
  </si>
  <si>
    <t>УРЕЂЕЊЕ СИСТЕМА РАДА И РАДНО-ПРАВНИХ ОДНОСА</t>
  </si>
  <si>
    <t>0010</t>
  </si>
  <si>
    <t>Подршка Националној служби за запошљавање</t>
  </si>
  <si>
    <t>464-Дотације организацијама обавезног социјалног осигурања-дотација НСЗ</t>
  </si>
  <si>
    <t>0014</t>
  </si>
  <si>
    <t>Трансфер организацијама обавезног социјалног осигурања</t>
  </si>
  <si>
    <t>464-Дотације организацијама обавезног социјалног осигурања-дотација НСЗ,РФЗО и ПИО</t>
  </si>
  <si>
    <t>0901</t>
  </si>
  <si>
    <t>ОБАВЕЗНО ПЕНЗИЈСКО И ИНВАЛИДСКО ОСИГУРАЊЕ</t>
  </si>
  <si>
    <t>Подршка за исплату недостајућих средства за редовне пензије</t>
  </si>
  <si>
    <t>464-Дотације организацијама обавезног социјалног осигурања-дотација ПИО</t>
  </si>
  <si>
    <t>0002</t>
  </si>
  <si>
    <t>Подршка остварењу права корисника у складу са Законом о ПИО и посебним прописима</t>
  </si>
  <si>
    <t>0902</t>
  </si>
  <si>
    <t>СОЦИЈАЛНА ЗАШТИТА</t>
  </si>
  <si>
    <t>Подршка Републичком фонду за здравствено осигурање</t>
  </si>
  <si>
    <t>464-Дотације организацијама обавезног социјалног осигурања-дотација РФЗО</t>
  </si>
  <si>
    <t>ОТКЛАЊАЊЕ ПОСЛЕДИЦА ОДУЗИМАЊА ИМОВИНЕ</t>
  </si>
  <si>
    <t>0003</t>
  </si>
  <si>
    <t>Подршка раду Агенције за реституцију</t>
  </si>
  <si>
    <t>424-Специјализоване услуге</t>
  </si>
  <si>
    <t>Отклањање последица одузимања имовине жртвама холокауста који немају живих законских наследника</t>
  </si>
  <si>
    <t>485-Накнада штете за повреде или штету нанету од стране државних органа</t>
  </si>
  <si>
    <t>ПОЛИТИЧКИ СИСТЕМ</t>
  </si>
  <si>
    <t>0005</t>
  </si>
  <si>
    <t>Финансирање редовног рада политичких субјеката</t>
  </si>
  <si>
    <t>481-Дотације невладиним организацијама</t>
  </si>
  <si>
    <t>УРЕЂЕЊЕ, УПРАВЉАЊЕ И НАДЗОР ФИНАНСИЈСКОГ И ФИСКАЛНОГ СИСТЕМА</t>
  </si>
  <si>
    <t>0004</t>
  </si>
  <si>
    <t>Административна подршка управљању финансијским и фискалним системом</t>
  </si>
  <si>
    <t>411-Плате,додаци и накнаде запослених (зараде)</t>
  </si>
  <si>
    <t>412-Социјални доприноси на терет послодавца</t>
  </si>
  <si>
    <t>413-Накнада у натури</t>
  </si>
  <si>
    <t xml:space="preserve">414-Социјална давања запосленима </t>
  </si>
  <si>
    <t>415-Накнада трошкова за запослене</t>
  </si>
  <si>
    <t>416-Награде запосленима и остали посебни расходи-јубиларне награде</t>
  </si>
  <si>
    <t>421-Стални трошкови</t>
  </si>
  <si>
    <t>422-Трошкови путовања</t>
  </si>
  <si>
    <t>423-Услуге по уговору</t>
  </si>
  <si>
    <t>425-Трошкови поправке и одржавање</t>
  </si>
  <si>
    <t>426-Материјал</t>
  </si>
  <si>
    <t>462-Дотације међународним организацијама</t>
  </si>
  <si>
    <t>482-Порези, обавезне таксе и казне и пенали</t>
  </si>
  <si>
    <t>485- Накнада штете за повреде или штету нанету од стране државних органа</t>
  </si>
  <si>
    <t>511-Зграде и грађевински објекти</t>
  </si>
  <si>
    <t>0012</t>
  </si>
  <si>
    <t>Макроекономске и фискалне анализе и пројекције</t>
  </si>
  <si>
    <t>0013</t>
  </si>
  <si>
    <t>Припрема и анализа буџета</t>
  </si>
  <si>
    <t>Управљање средствима ЕУ и процес европских интеграција из надлежности Министарства финансија</t>
  </si>
  <si>
    <t>444-Пратећи трошкови задуживања-покриће негативних курсних разлика</t>
  </si>
  <si>
    <t>622-Набавка стране финансијске имовине</t>
  </si>
  <si>
    <t>0015</t>
  </si>
  <si>
    <t>Спровођење другостепеног пореског и царинског поступка</t>
  </si>
  <si>
    <t xml:space="preserve">Унапређење и одржавање Система за припрему буџета - БИС </t>
  </si>
  <si>
    <t>ИПА програм прекограничне сарадње Мађарска-Србија</t>
  </si>
  <si>
    <t>Пружање подршке финансијским институцијама у већинском државном власништву</t>
  </si>
  <si>
    <t>Интегрисани комуникациони систем</t>
  </si>
  <si>
    <t>УПРАВЉАЊЕ ПОРЕСКИМ СИСТЕМОМ И ПОРЕСКОМ АДМИНИСТРАЦИЈОМ</t>
  </si>
  <si>
    <t>Нормативно уређење фискалног система</t>
  </si>
  <si>
    <t>УПРАВЉАЊЕ ЦАРИНСКИМ СИСТЕМОМ И ЦАРИНСКОМ АДМИНИСТРАЦИЈОМ</t>
  </si>
  <si>
    <t>Нормативно уређење царинског система</t>
  </si>
  <si>
    <t>ИНТЕРВЕНЦИЈСКА СРЕДСТВА</t>
  </si>
  <si>
    <t>Текућа буџетска резерва</t>
  </si>
  <si>
    <t>499-Текућа буџетска резерва</t>
  </si>
  <si>
    <t>Стална буџетска резерва</t>
  </si>
  <si>
    <t>499-Стална буџетска резерва</t>
  </si>
  <si>
    <t>УКУПНО МИНИСТАРСТВО ФИНАНСИЈА</t>
  </si>
  <si>
    <t>Информациони систем - ПИМИС</t>
  </si>
  <si>
    <t>Централизована платформа за електронске фактуре правних лица и предузетника</t>
  </si>
  <si>
    <t>Документ менаџмент систем</t>
  </si>
  <si>
    <t xml:space="preserve">Интервенцијска средства за потребе спровођења ИПА програма </t>
  </si>
  <si>
    <t>Надоградња система за консолидацију података и пословно извештавање</t>
  </si>
  <si>
    <t>Враћање одузете имовине и обештећење за одузету имовину</t>
  </si>
  <si>
    <t>416-Награде запосленима и остали посебни расходи</t>
  </si>
  <si>
    <t>452-Субвенције приватним финансијским институцијама</t>
  </si>
  <si>
    <t xml:space="preserve">Реконструкцијаи адаптација непокретности Министарства финансија </t>
  </si>
  <si>
    <t>Платформа за надзор реализације уговора о јавним набавкама</t>
  </si>
  <si>
    <t>Апликативни систем за централизовани мониторинг ИТ система дата центра</t>
  </si>
  <si>
    <t>4006</t>
  </si>
  <si>
    <t xml:space="preserve">Надоградња система за управљање </t>
  </si>
  <si>
    <t>Кредитна подршка</t>
  </si>
  <si>
    <t>621-Набавка домаће финансијске имовине</t>
  </si>
  <si>
    <t>Изградња Националног фудбалског стадиона са пратећим садржајима</t>
  </si>
  <si>
    <t>Информациони систем Е - акцизе</t>
  </si>
  <si>
    <t>Текућа апропријација 2023. год.</t>
  </si>
  <si>
    <t>EXPO Београд 2027</t>
  </si>
  <si>
    <t>484- Накнада штете за повреде или штету насталу услед елементарних непогода</t>
  </si>
  <si>
    <t>425-Текуће поправке и одржавање зграда и објеката</t>
  </si>
  <si>
    <t>Пројекат за изградњу тунелске везе од Карађорђеве до Дунавске улице</t>
  </si>
  <si>
    <t>Централни информациони систем за обрачун примања запослених у јавном сектору - Искра</t>
  </si>
  <si>
    <t xml:space="preserve">Пројеката развоја тржишта капитала </t>
  </si>
  <si>
    <t xml:space="preserve">Извршено до 31.10.2023.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</si>
</sst>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i/>
      <sz val="8"/>
      <name val="Arial"/>
      <family val="2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i/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97">
    <xf numFmtId="0" fontId="0" fillId="0" borderId="0" xfId="0"/>
    <xf numFmtId="0" fontId="0" fillId="2" borderId="0" xfId="0" applyFill="1"/>
    <xf numFmtId="0" fontId="1" fillId="2" borderId="22" xfId="0" applyFont="1" applyFill="1" applyBorder="1" applyAlignment="1">
      <alignment horizontal="center" vertical="center" wrapText="1"/>
    </xf>
    <xf numFmtId="0" fontId="0" fillId="0" borderId="0" xfId="0" applyBorder="1"/>
    <xf numFmtId="0" fontId="15" fillId="0" borderId="0" xfId="0" applyFont="1"/>
    <xf numFmtId="0" fontId="5" fillId="2" borderId="3" xfId="0" applyFont="1" applyFill="1" applyBorder="1" applyAlignment="1">
      <alignment horizontal="left" wrapText="1"/>
    </xf>
    <xf numFmtId="4" fontId="5" fillId="2" borderId="3" xfId="0" applyNumberFormat="1" applyFont="1" applyFill="1" applyBorder="1" applyAlignment="1"/>
    <xf numFmtId="49" fontId="4" fillId="2" borderId="9" xfId="0" applyNumberFormat="1" applyFont="1" applyFill="1" applyBorder="1" applyAlignment="1" applyProtection="1">
      <alignment wrapText="1"/>
    </xf>
    <xf numFmtId="4" fontId="7" fillId="2" borderId="7" xfId="0" applyNumberFormat="1" applyFont="1" applyFill="1" applyBorder="1" applyAlignment="1">
      <alignment horizontal="right"/>
    </xf>
    <xf numFmtId="4" fontId="5" fillId="2" borderId="9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6" fillId="2" borderId="9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4" fontId="6" fillId="2" borderId="5" xfId="0" applyNumberFormat="1" applyFont="1" applyFill="1" applyBorder="1" applyAlignment="1">
      <alignment horizontal="right"/>
    </xf>
    <xf numFmtId="4" fontId="6" fillId="2" borderId="7" xfId="0" applyNumberFormat="1" applyFont="1" applyFill="1" applyBorder="1" applyAlignment="1">
      <alignment horizontal="right"/>
    </xf>
    <xf numFmtId="4" fontId="4" fillId="2" borderId="9" xfId="0" applyNumberFormat="1" applyFont="1" applyFill="1" applyBorder="1" applyAlignment="1">
      <alignment horizontal="right"/>
    </xf>
    <xf numFmtId="4" fontId="1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" fontId="6" fillId="2" borderId="17" xfId="0" applyNumberFormat="1" applyFont="1" applyFill="1" applyBorder="1" applyAlignment="1">
      <alignment horizontal="right"/>
    </xf>
    <xf numFmtId="4" fontId="1" fillId="2" borderId="4" xfId="0" applyNumberFormat="1" applyFont="1" applyFill="1" applyBorder="1" applyAlignment="1">
      <alignment horizontal="right"/>
    </xf>
    <xf numFmtId="4" fontId="7" fillId="2" borderId="25" xfId="0" applyNumberFormat="1" applyFont="1" applyFill="1" applyBorder="1" applyAlignment="1">
      <alignment horizontal="right"/>
    </xf>
    <xf numFmtId="4" fontId="7" fillId="2" borderId="8" xfId="0" applyNumberFormat="1" applyFont="1" applyFill="1" applyBorder="1" applyAlignment="1">
      <alignment horizontal="right"/>
    </xf>
    <xf numFmtId="4" fontId="7" fillId="2" borderId="20" xfId="0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>
      <alignment horizontal="right"/>
    </xf>
    <xf numFmtId="0" fontId="2" fillId="2" borderId="24" xfId="0" quotePrefix="1" applyFont="1" applyFill="1" applyBorder="1" applyAlignment="1">
      <alignment horizontal="left"/>
    </xf>
    <xf numFmtId="4" fontId="5" fillId="2" borderId="3" xfId="0" applyNumberFormat="1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4" fontId="1" fillId="2" borderId="3" xfId="0" applyNumberFormat="1" applyFont="1" applyFill="1" applyBorder="1" applyAlignment="1">
      <alignment horizontal="right"/>
    </xf>
    <xf numFmtId="0" fontId="0" fillId="2" borderId="22" xfId="0" applyFill="1" applyBorder="1"/>
    <xf numFmtId="0" fontId="4" fillId="2" borderId="27" xfId="0" quotePrefix="1" applyFont="1" applyFill="1" applyBorder="1" applyAlignment="1">
      <alignment horizontal="right"/>
    </xf>
    <xf numFmtId="0" fontId="4" fillId="2" borderId="30" xfId="0" quotePrefix="1" applyFont="1" applyFill="1" applyBorder="1" applyAlignment="1">
      <alignment horizontal="right"/>
    </xf>
    <xf numFmtId="4" fontId="5" fillId="2" borderId="4" xfId="0" applyNumberFormat="1" applyFont="1" applyFill="1" applyBorder="1" applyAlignment="1">
      <alignment horizontal="right"/>
    </xf>
    <xf numFmtId="4" fontId="7" fillId="2" borderId="4" xfId="0" applyNumberFormat="1" applyFont="1" applyFill="1" applyBorder="1" applyAlignment="1">
      <alignment horizontal="right"/>
    </xf>
    <xf numFmtId="4" fontId="7" fillId="2" borderId="5" xfId="0" applyNumberFormat="1" applyFont="1" applyFill="1" applyBorder="1" applyAlignment="1">
      <alignment horizontal="right"/>
    </xf>
    <xf numFmtId="4" fontId="14" fillId="2" borderId="9" xfId="0" applyNumberFormat="1" applyFont="1" applyFill="1" applyBorder="1" applyAlignment="1">
      <alignment horizontal="right"/>
    </xf>
    <xf numFmtId="0" fontId="2" fillId="2" borderId="32" xfId="0" quotePrefix="1" applyFont="1" applyFill="1" applyBorder="1" applyAlignment="1">
      <alignment vertical="top"/>
    </xf>
    <xf numFmtId="0" fontId="2" fillId="2" borderId="33" xfId="0" quotePrefix="1" applyFont="1" applyFill="1" applyBorder="1" applyAlignment="1"/>
    <xf numFmtId="0" fontId="4" fillId="2" borderId="24" xfId="0" quotePrefix="1" applyFont="1" applyFill="1" applyBorder="1" applyAlignment="1">
      <alignment horizontal="right"/>
    </xf>
    <xf numFmtId="0" fontId="1" fillId="2" borderId="35" xfId="0" applyFont="1" applyFill="1" applyBorder="1" applyAlignment="1">
      <alignment horizontal="center" vertical="center" wrapText="1"/>
    </xf>
    <xf numFmtId="0" fontId="2" fillId="2" borderId="32" xfId="0" quotePrefix="1" applyFont="1" applyFill="1" applyBorder="1" applyAlignment="1"/>
    <xf numFmtId="0" fontId="1" fillId="2" borderId="35" xfId="0" applyFont="1" applyFill="1" applyBorder="1"/>
    <xf numFmtId="0" fontId="1" fillId="2" borderId="27" xfId="0" applyFont="1" applyFill="1" applyBorder="1"/>
    <xf numFmtId="0" fontId="4" fillId="2" borderId="32" xfId="0" quotePrefix="1" applyFont="1" applyFill="1" applyBorder="1" applyAlignment="1">
      <alignment horizontal="right"/>
    </xf>
    <xf numFmtId="0" fontId="1" fillId="2" borderId="36" xfId="0" applyFont="1" applyFill="1" applyBorder="1"/>
    <xf numFmtId="0" fontId="4" fillId="2" borderId="27" xfId="0" applyFont="1" applyFill="1" applyBorder="1"/>
    <xf numFmtId="0" fontId="1" fillId="2" borderId="38" xfId="0" applyFont="1" applyFill="1" applyBorder="1"/>
    <xf numFmtId="0" fontId="3" fillId="2" borderId="32" xfId="0" applyFont="1" applyFill="1" applyBorder="1" applyAlignment="1">
      <alignment horizontal="left"/>
    </xf>
    <xf numFmtId="4" fontId="5" fillId="2" borderId="29" xfId="0" applyNumberFormat="1" applyFont="1" applyFill="1" applyBorder="1" applyAlignment="1">
      <alignment horizontal="right" wrapText="1"/>
    </xf>
    <xf numFmtId="49" fontId="4" fillId="2" borderId="27" xfId="0" applyNumberFormat="1" applyFont="1" applyFill="1" applyBorder="1" applyAlignment="1">
      <alignment horizontal="right"/>
    </xf>
    <xf numFmtId="0" fontId="1" fillId="2" borderId="30" xfId="0" applyFont="1" applyFill="1" applyBorder="1"/>
    <xf numFmtId="0" fontId="4" fillId="2" borderId="35" xfId="0" quotePrefix="1" applyFont="1" applyFill="1" applyBorder="1" applyAlignment="1">
      <alignment horizontal="right"/>
    </xf>
    <xf numFmtId="0" fontId="2" fillId="2" borderId="39" xfId="0" applyFont="1" applyFill="1" applyBorder="1" applyAlignment="1">
      <alignment horizontal="left"/>
    </xf>
    <xf numFmtId="0" fontId="1" fillId="2" borderId="24" xfId="0" applyFont="1" applyFill="1" applyBorder="1"/>
    <xf numFmtId="0" fontId="4" fillId="2" borderId="24" xfId="0" applyFont="1" applyFill="1" applyBorder="1"/>
    <xf numFmtId="0" fontId="1" fillId="2" borderId="41" xfId="1" applyFont="1" applyFill="1" applyBorder="1"/>
    <xf numFmtId="0" fontId="4" fillId="2" borderId="41" xfId="0" applyFont="1" applyFill="1" applyBorder="1"/>
    <xf numFmtId="0" fontId="1" fillId="2" borderId="41" xfId="0" applyFont="1" applyFill="1" applyBorder="1"/>
    <xf numFmtId="4" fontId="4" fillId="2" borderId="28" xfId="0" applyNumberFormat="1" applyFont="1" applyFill="1" applyBorder="1" applyAlignment="1">
      <alignment horizontal="right" wrapText="1"/>
    </xf>
    <xf numFmtId="0" fontId="1" fillId="2" borderId="24" xfId="1" applyFont="1" applyFill="1" applyBorder="1"/>
    <xf numFmtId="0" fontId="5" fillId="2" borderId="32" xfId="0" applyFont="1" applyFill="1" applyBorder="1"/>
    <xf numFmtId="0" fontId="5" fillId="2" borderId="33" xfId="0" applyFont="1" applyFill="1" applyBorder="1"/>
    <xf numFmtId="0" fontId="5" fillId="2" borderId="41" xfId="0" applyFont="1" applyFill="1" applyBorder="1"/>
    <xf numFmtId="0" fontId="1" fillId="2" borderId="42" xfId="0" applyFont="1" applyFill="1" applyBorder="1"/>
    <xf numFmtId="0" fontId="5" fillId="2" borderId="24" xfId="0" applyFont="1" applyFill="1" applyBorder="1"/>
    <xf numFmtId="0" fontId="5" fillId="2" borderId="42" xfId="0" applyFont="1" applyFill="1" applyBorder="1"/>
    <xf numFmtId="0" fontId="5" fillId="2" borderId="44" xfId="0" applyFont="1" applyFill="1" applyBorder="1"/>
    <xf numFmtId="0" fontId="5" fillId="2" borderId="45" xfId="0" applyFont="1" applyFill="1" applyBorder="1"/>
    <xf numFmtId="0" fontId="4" fillId="2" borderId="33" xfId="0" applyFont="1" applyFill="1" applyBorder="1"/>
    <xf numFmtId="0" fontId="4" fillId="2" borderId="32" xfId="0" applyFont="1" applyFill="1" applyBorder="1"/>
    <xf numFmtId="0" fontId="5" fillId="2" borderId="30" xfId="0" applyFont="1" applyFill="1" applyBorder="1"/>
    <xf numFmtId="0" fontId="2" fillId="2" borderId="32" xfId="0" applyFont="1" applyFill="1" applyBorder="1" applyAlignment="1">
      <alignment horizontal="left"/>
    </xf>
    <xf numFmtId="0" fontId="1" fillId="2" borderId="36" xfId="1" applyFont="1" applyFill="1" applyBorder="1"/>
    <xf numFmtId="0" fontId="1" fillId="2" borderId="2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2" fillId="2" borderId="33" xfId="0" applyFont="1" applyFill="1" applyBorder="1" applyAlignment="1">
      <alignment horizontal="left"/>
    </xf>
    <xf numFmtId="0" fontId="4" fillId="2" borderId="27" xfId="0" applyFont="1" applyFill="1" applyBorder="1" applyAlignment="1">
      <alignment horizontal="right"/>
    </xf>
    <xf numFmtId="0" fontId="2" fillId="2" borderId="41" xfId="0" applyFont="1" applyFill="1" applyBorder="1" applyAlignment="1">
      <alignment horizontal="left"/>
    </xf>
    <xf numFmtId="0" fontId="2" fillId="2" borderId="33" xfId="0" quotePrefix="1" applyFont="1" applyFill="1" applyBorder="1" applyAlignment="1">
      <alignment vertical="top"/>
    </xf>
    <xf numFmtId="0" fontId="2" fillId="2" borderId="26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wrapText="1"/>
    </xf>
    <xf numFmtId="0" fontId="1" fillId="2" borderId="2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0" fontId="6" fillId="2" borderId="13" xfId="0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6" fillId="2" borderId="15" xfId="0" applyFont="1" applyFill="1" applyBorder="1" applyAlignment="1">
      <alignment wrapText="1"/>
    </xf>
    <xf numFmtId="0" fontId="14" fillId="2" borderId="15" xfId="0" applyFont="1" applyFill="1" applyBorder="1" applyAlignment="1">
      <alignment wrapText="1"/>
    </xf>
    <xf numFmtId="0" fontId="6" fillId="2" borderId="16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5" fillId="2" borderId="11" xfId="0" applyFont="1" applyFill="1" applyBorder="1" applyAlignment="1">
      <alignment wrapText="1"/>
    </xf>
    <xf numFmtId="0" fontId="4" fillId="2" borderId="16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6" fillId="2" borderId="17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6" fillId="2" borderId="14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6" fillId="2" borderId="19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7" fillId="2" borderId="7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0" fontId="7" fillId="2" borderId="23" xfId="0" applyFont="1" applyFill="1" applyBorder="1" applyAlignment="1">
      <alignment wrapText="1"/>
    </xf>
    <xf numFmtId="0" fontId="6" fillId="2" borderId="9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6" fillId="2" borderId="20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4" fontId="1" fillId="2" borderId="21" xfId="0" applyNumberFormat="1" applyFont="1" applyFill="1" applyBorder="1" applyAlignment="1">
      <alignment horizontal="center" wrapText="1"/>
    </xf>
    <xf numFmtId="4" fontId="1" fillId="2" borderId="28" xfId="0" applyNumberFormat="1" applyFont="1" applyFill="1" applyBorder="1" applyAlignment="1">
      <alignment horizontal="center" wrapText="1"/>
    </xf>
    <xf numFmtId="4" fontId="5" fillId="2" borderId="34" xfId="0" applyNumberFormat="1" applyFont="1" applyFill="1" applyBorder="1" applyAlignment="1">
      <alignment horizontal="right" wrapText="1"/>
    </xf>
    <xf numFmtId="4" fontId="1" fillId="2" borderId="31" xfId="0" applyNumberFormat="1" applyFont="1" applyFill="1" applyBorder="1" applyAlignment="1">
      <alignment horizontal="right" wrapText="1"/>
    </xf>
    <xf numFmtId="4" fontId="5" fillId="2" borderId="28" xfId="0" applyNumberFormat="1" applyFont="1" applyFill="1" applyBorder="1" applyAlignment="1">
      <alignment horizontal="right" wrapText="1"/>
    </xf>
    <xf numFmtId="4" fontId="5" fillId="2" borderId="40" xfId="0" applyNumberFormat="1" applyFont="1" applyFill="1" applyBorder="1" applyAlignment="1">
      <alignment horizontal="right" wrapText="1"/>
    </xf>
    <xf numFmtId="4" fontId="1" fillId="2" borderId="29" xfId="0" applyNumberFormat="1" applyFont="1" applyFill="1" applyBorder="1" applyAlignment="1">
      <alignment horizontal="right" wrapText="1"/>
    </xf>
    <xf numFmtId="4" fontId="1" fillId="2" borderId="34" xfId="0" applyNumberFormat="1" applyFont="1" applyFill="1" applyBorder="1" applyAlignment="1">
      <alignment horizontal="right" wrapText="1"/>
    </xf>
    <xf numFmtId="4" fontId="9" fillId="2" borderId="29" xfId="0" applyNumberFormat="1" applyFont="1" applyFill="1" applyBorder="1" applyAlignment="1">
      <alignment horizontal="right" wrapText="1"/>
    </xf>
    <xf numFmtId="4" fontId="4" fillId="2" borderId="29" xfId="0" applyNumberFormat="1" applyFont="1" applyFill="1" applyBorder="1" applyAlignment="1">
      <alignment horizontal="right" wrapText="1"/>
    </xf>
    <xf numFmtId="4" fontId="9" fillId="2" borderId="31" xfId="0" applyNumberFormat="1" applyFont="1" applyFill="1" applyBorder="1" applyAlignment="1">
      <alignment horizontal="right" wrapText="1"/>
    </xf>
    <xf numFmtId="4" fontId="4" fillId="2" borderId="37" xfId="0" applyNumberFormat="1" applyFont="1" applyFill="1" applyBorder="1" applyAlignment="1">
      <alignment horizontal="right" wrapText="1"/>
    </xf>
    <xf numFmtId="4" fontId="9" fillId="2" borderId="34" xfId="0" applyNumberFormat="1" applyFont="1" applyFill="1" applyBorder="1" applyAlignment="1">
      <alignment horizontal="right" wrapText="1"/>
    </xf>
    <xf numFmtId="4" fontId="1" fillId="2" borderId="28" xfId="0" applyNumberFormat="1" applyFont="1" applyFill="1" applyBorder="1" applyAlignment="1">
      <alignment horizontal="right" wrapText="1"/>
    </xf>
    <xf numFmtId="4" fontId="1" fillId="2" borderId="37" xfId="0" applyNumberFormat="1" applyFont="1" applyFill="1" applyBorder="1" applyAlignment="1">
      <alignment horizontal="right" wrapText="1"/>
    </xf>
    <xf numFmtId="4" fontId="6" fillId="2" borderId="28" xfId="0" applyNumberFormat="1" applyFont="1" applyFill="1" applyBorder="1" applyAlignment="1">
      <alignment horizontal="right" wrapText="1"/>
    </xf>
    <xf numFmtId="4" fontId="1" fillId="2" borderId="43" xfId="0" applyNumberFormat="1" applyFont="1" applyFill="1" applyBorder="1" applyAlignment="1">
      <alignment horizontal="right" wrapText="1"/>
    </xf>
    <xf numFmtId="4" fontId="4" fillId="2" borderId="40" xfId="0" applyNumberFormat="1" applyFont="1" applyFill="1" applyBorder="1" applyAlignment="1">
      <alignment horizontal="right" wrapText="1"/>
    </xf>
    <xf numFmtId="4" fontId="4" fillId="2" borderId="43" xfId="0" applyNumberFormat="1" applyFont="1" applyFill="1" applyBorder="1" applyAlignment="1">
      <alignment horizontal="right" wrapText="1"/>
    </xf>
    <xf numFmtId="0" fontId="0" fillId="0" borderId="0" xfId="0" applyAlignment="1"/>
    <xf numFmtId="0" fontId="1" fillId="2" borderId="22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4" fontId="1" fillId="2" borderId="9" xfId="0" applyNumberFormat="1" applyFont="1" applyFill="1" applyBorder="1" applyAlignment="1">
      <alignment horizontal="center" wrapText="1"/>
    </xf>
    <xf numFmtId="4" fontId="14" fillId="2" borderId="3" xfId="0" applyNumberFormat="1" applyFont="1" applyFill="1" applyBorder="1" applyAlignment="1">
      <alignment horizontal="right" wrapText="1"/>
    </xf>
    <xf numFmtId="4" fontId="7" fillId="2" borderId="7" xfId="0" applyNumberFormat="1" applyFont="1" applyFill="1" applyBorder="1" applyAlignment="1">
      <alignment horizontal="right" wrapText="1"/>
    </xf>
    <xf numFmtId="4" fontId="4" fillId="2" borderId="11" xfId="0" applyNumberFormat="1" applyFont="1" applyFill="1" applyBorder="1" applyAlignment="1"/>
    <xf numFmtId="4" fontId="4" fillId="2" borderId="4" xfId="0" applyNumberFormat="1" applyFont="1" applyFill="1" applyBorder="1" applyAlignment="1"/>
    <xf numFmtId="4" fontId="14" fillId="2" borderId="3" xfId="0" applyNumberFormat="1" applyFont="1" applyFill="1" applyBorder="1" applyAlignment="1"/>
    <xf numFmtId="4" fontId="6" fillId="2" borderId="17" xfId="0" applyNumberFormat="1" applyFont="1" applyFill="1" applyBorder="1" applyAlignment="1"/>
    <xf numFmtId="4" fontId="7" fillId="2" borderId="17" xfId="0" applyNumberFormat="1" applyFont="1" applyFill="1" applyBorder="1" applyAlignment="1"/>
    <xf numFmtId="4" fontId="6" fillId="2" borderId="2" xfId="0" applyNumberFormat="1" applyFont="1" applyFill="1" applyBorder="1" applyAlignment="1"/>
    <xf numFmtId="4" fontId="6" fillId="2" borderId="3" xfId="0" applyNumberFormat="1" applyFont="1" applyFill="1" applyBorder="1" applyAlignment="1"/>
    <xf numFmtId="4" fontId="14" fillId="2" borderId="9" xfId="0" applyNumberFormat="1" applyFont="1" applyFill="1" applyBorder="1" applyAlignment="1"/>
    <xf numFmtId="4" fontId="6" fillId="2" borderId="5" xfId="0" applyNumberFormat="1" applyFont="1" applyFill="1" applyBorder="1" applyAlignment="1"/>
    <xf numFmtId="4" fontId="14" fillId="2" borderId="5" xfId="0" applyNumberFormat="1" applyFont="1" applyFill="1" applyBorder="1" applyAlignment="1"/>
    <xf numFmtId="4" fontId="6" fillId="2" borderId="7" xfId="0" applyNumberFormat="1" applyFont="1" applyFill="1" applyBorder="1" applyAlignment="1"/>
    <xf numFmtId="4" fontId="6" fillId="2" borderId="9" xfId="0" applyNumberFormat="1" applyFont="1" applyFill="1" applyBorder="1" applyAlignment="1"/>
    <xf numFmtId="4" fontId="4" fillId="2" borderId="5" xfId="0" applyNumberFormat="1" applyFont="1" applyFill="1" applyBorder="1" applyAlignment="1"/>
    <xf numFmtId="4" fontId="5" fillId="2" borderId="15" xfId="0" applyNumberFormat="1" applyFont="1" applyFill="1" applyBorder="1" applyAlignment="1"/>
    <xf numFmtId="4" fontId="6" fillId="2" borderId="4" xfId="0" applyNumberFormat="1" applyFont="1" applyFill="1" applyBorder="1" applyAlignment="1"/>
    <xf numFmtId="4" fontId="7" fillId="2" borderId="4" xfId="0" applyNumberFormat="1" applyFont="1" applyFill="1" applyBorder="1" applyAlignment="1"/>
    <xf numFmtId="4" fontId="7" fillId="2" borderId="7" xfId="0" applyNumberFormat="1" applyFont="1" applyFill="1" applyBorder="1" applyAlignment="1"/>
    <xf numFmtId="4" fontId="4" fillId="2" borderId="9" xfId="0" applyNumberFormat="1" applyFont="1" applyFill="1" applyBorder="1" applyAlignment="1"/>
    <xf numFmtId="4" fontId="5" fillId="2" borderId="9" xfId="0" applyNumberFormat="1" applyFont="1" applyFill="1" applyBorder="1" applyAlignment="1"/>
    <xf numFmtId="4" fontId="4" fillId="2" borderId="3" xfId="0" applyNumberFormat="1" applyFont="1" applyFill="1" applyBorder="1" applyAlignment="1"/>
    <xf numFmtId="4" fontId="6" fillId="2" borderId="18" xfId="0" applyNumberFormat="1" applyFont="1" applyFill="1" applyBorder="1" applyAlignment="1"/>
    <xf numFmtId="4" fontId="14" fillId="2" borderId="4" xfId="0" applyNumberFormat="1" applyFont="1" applyFill="1" applyBorder="1" applyAlignment="1"/>
    <xf numFmtId="4" fontId="4" fillId="2" borderId="19" xfId="0" applyNumberFormat="1" applyFont="1" applyFill="1" applyBorder="1" applyAlignment="1"/>
    <xf numFmtId="4" fontId="6" fillId="2" borderId="26" xfId="0" applyNumberFormat="1" applyFont="1" applyFill="1" applyBorder="1" applyAlignment="1"/>
    <xf numFmtId="4" fontId="6" fillId="2" borderId="3" xfId="0" applyNumberFormat="1" applyFont="1" applyFill="1" applyBorder="1" applyAlignment="1">
      <alignment wrapText="1"/>
    </xf>
    <xf numFmtId="4" fontId="6" fillId="2" borderId="7" xfId="0" applyNumberFormat="1" applyFont="1" applyFill="1" applyBorder="1" applyAlignment="1">
      <alignment wrapText="1"/>
    </xf>
    <xf numFmtId="4" fontId="6" fillId="2" borderId="7" xfId="0" applyNumberFormat="1" applyFont="1" applyFill="1" applyBorder="1" applyAlignment="1">
      <alignment horizontal="right" wrapText="1"/>
    </xf>
    <xf numFmtId="4" fontId="6" fillId="2" borderId="14" xfId="0" applyNumberFormat="1" applyFont="1" applyFill="1" applyBorder="1" applyAlignment="1"/>
    <xf numFmtId="4" fontId="6" fillId="2" borderId="15" xfId="0" applyNumberFormat="1" applyFont="1" applyFill="1" applyBorder="1" applyAlignment="1"/>
    <xf numFmtId="4" fontId="6" fillId="2" borderId="16" xfId="0" applyNumberFormat="1" applyFont="1" applyFill="1" applyBorder="1" applyAlignment="1"/>
    <xf numFmtId="4" fontId="6" fillId="2" borderId="13" xfId="0" applyNumberFormat="1" applyFont="1" applyFill="1" applyBorder="1" applyAlignment="1"/>
    <xf numFmtId="4" fontId="8" fillId="2" borderId="9" xfId="0" applyNumberFormat="1" applyFont="1" applyFill="1" applyBorder="1" applyAlignment="1"/>
    <xf numFmtId="4" fontId="2" fillId="2" borderId="9" xfId="0" applyNumberFormat="1" applyFont="1" applyFill="1" applyBorder="1" applyAlignment="1"/>
    <xf numFmtId="4" fontId="6" fillId="2" borderId="3" xfId="0" applyNumberFormat="1" applyFont="1" applyFill="1" applyBorder="1" applyAlignment="1">
      <alignment horizontal="right" wrapText="1"/>
    </xf>
    <xf numFmtId="4" fontId="1" fillId="2" borderId="14" xfId="0" applyNumberFormat="1" applyFont="1" applyFill="1" applyBorder="1" applyAlignment="1"/>
    <xf numFmtId="4" fontId="11" fillId="2" borderId="3" xfId="0" applyNumberFormat="1" applyFont="1" applyFill="1" applyBorder="1" applyAlignment="1"/>
    <xf numFmtId="4" fontId="5" fillId="2" borderId="4" xfId="0" applyNumberFormat="1" applyFont="1" applyFill="1" applyBorder="1" applyAlignment="1"/>
    <xf numFmtId="4" fontId="13" fillId="2" borderId="17" xfId="0" applyNumberFormat="1" applyFont="1" applyFill="1" applyBorder="1" applyAlignment="1"/>
    <xf numFmtId="0" fontId="0" fillId="2" borderId="0" xfId="0" applyFill="1" applyAlignment="1"/>
    <xf numFmtId="0" fontId="0" fillId="0" borderId="0" xfId="0" applyFill="1" applyAlignment="1"/>
    <xf numFmtId="0" fontId="1" fillId="2" borderId="32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2"/>
  <sheetViews>
    <sheetView tabSelected="1" topLeftCell="A103" zoomScaleNormal="100" workbookViewId="0">
      <selection activeCell="M118" sqref="M118"/>
    </sheetView>
  </sheetViews>
  <sheetFormatPr defaultRowHeight="15" x14ac:dyDescent="0.25"/>
  <cols>
    <col min="2" max="2" width="46.85546875" style="124" customWidth="1"/>
    <col min="3" max="3" width="25.140625" style="189" customWidth="1"/>
    <col min="4" max="4" width="21.42578125" style="190" customWidth="1"/>
    <col min="5" max="5" width="16" style="144" customWidth="1"/>
    <col min="8" max="8" width="8.85546875" customWidth="1"/>
  </cols>
  <sheetData>
    <row r="1" spans="1:5" ht="34.5" thickBot="1" x14ac:dyDescent="0.3">
      <c r="A1" s="2" t="s">
        <v>0</v>
      </c>
      <c r="B1" s="82"/>
      <c r="C1" s="145" t="s">
        <v>104</v>
      </c>
      <c r="D1" s="146" t="s">
        <v>111</v>
      </c>
      <c r="E1" s="125" t="s">
        <v>1</v>
      </c>
    </row>
    <row r="2" spans="1:5" x14ac:dyDescent="0.25">
      <c r="A2" s="37" t="s">
        <v>2</v>
      </c>
      <c r="B2" s="83" t="s">
        <v>3</v>
      </c>
      <c r="C2" s="147"/>
      <c r="D2" s="148"/>
      <c r="E2" s="126"/>
    </row>
    <row r="3" spans="1:5" x14ac:dyDescent="0.25">
      <c r="A3" s="38" t="s">
        <v>4</v>
      </c>
      <c r="B3" s="84" t="s">
        <v>5</v>
      </c>
      <c r="C3" s="149">
        <f>C4</f>
        <v>7021627000</v>
      </c>
      <c r="D3" s="149">
        <f>D4</f>
        <v>5768807272.8699999</v>
      </c>
      <c r="E3" s="127">
        <f>SUM(D3/C3*100)</f>
        <v>82.157700385822267</v>
      </c>
    </row>
    <row r="4" spans="1:5" ht="15.75" thickBot="1" x14ac:dyDescent="0.3">
      <c r="A4" s="39"/>
      <c r="B4" s="85" t="s">
        <v>6</v>
      </c>
      <c r="C4" s="150">
        <v>7021627000</v>
      </c>
      <c r="D4" s="150">
        <v>5768807272.8699999</v>
      </c>
      <c r="E4" s="128">
        <f t="shared" ref="E4:E80" si="0">SUM(D4/C4*100)</f>
        <v>82.157700385822267</v>
      </c>
    </row>
    <row r="5" spans="1:5" x14ac:dyDescent="0.25">
      <c r="A5" s="40" t="s">
        <v>7</v>
      </c>
      <c r="B5" s="86" t="s">
        <v>8</v>
      </c>
      <c r="C5" s="151"/>
      <c r="D5" s="152"/>
      <c r="E5" s="129"/>
    </row>
    <row r="6" spans="1:5" x14ac:dyDescent="0.25">
      <c r="A6" s="38" t="s">
        <v>9</v>
      </c>
      <c r="B6" s="87" t="s">
        <v>10</v>
      </c>
      <c r="C6" s="153">
        <f>C7</f>
        <v>35266663000</v>
      </c>
      <c r="D6" s="153">
        <f>D7</f>
        <v>29120023324</v>
      </c>
      <c r="E6" s="48">
        <f t="shared" si="0"/>
        <v>82.570963189797681</v>
      </c>
    </row>
    <row r="7" spans="1:5" ht="15.75" thickBot="1" x14ac:dyDescent="0.3">
      <c r="A7" s="41"/>
      <c r="B7" s="88" t="s">
        <v>11</v>
      </c>
      <c r="C7" s="154">
        <v>35266663000</v>
      </c>
      <c r="D7" s="155">
        <v>29120023324</v>
      </c>
      <c r="E7" s="128">
        <f t="shared" si="0"/>
        <v>82.570963189797681</v>
      </c>
    </row>
    <row r="8" spans="1:5" ht="38.25" customHeight="1" x14ac:dyDescent="0.25">
      <c r="A8" s="79" t="s">
        <v>14</v>
      </c>
      <c r="B8" s="80" t="s">
        <v>15</v>
      </c>
      <c r="C8" s="156"/>
      <c r="D8" s="156"/>
      <c r="E8" s="130"/>
    </row>
    <row r="9" spans="1:5" ht="23.25" x14ac:dyDescent="0.25">
      <c r="A9" s="30" t="s">
        <v>98</v>
      </c>
      <c r="B9" s="89" t="s">
        <v>16</v>
      </c>
      <c r="C9" s="153">
        <f>+C10</f>
        <v>12393450000</v>
      </c>
      <c r="D9" s="153">
        <f>+D10</f>
        <v>8665247286.9699993</v>
      </c>
      <c r="E9" s="48">
        <f t="shared" si="0"/>
        <v>69.917958978089217</v>
      </c>
    </row>
    <row r="10" spans="1:5" x14ac:dyDescent="0.25">
      <c r="A10" s="42"/>
      <c r="B10" s="90" t="s">
        <v>17</v>
      </c>
      <c r="C10" s="157">
        <v>12393450000</v>
      </c>
      <c r="D10" s="157">
        <v>8665247286.9699993</v>
      </c>
      <c r="E10" s="131">
        <f t="shared" si="0"/>
        <v>69.917958978089217</v>
      </c>
    </row>
    <row r="11" spans="1:5" ht="22.5" x14ac:dyDescent="0.25">
      <c r="A11" s="30">
        <v>4010</v>
      </c>
      <c r="B11" s="91" t="s">
        <v>108</v>
      </c>
      <c r="C11" s="153">
        <f>+C12</f>
        <v>3500000000</v>
      </c>
      <c r="D11" s="153">
        <f>+D12</f>
        <v>0</v>
      </c>
      <c r="E11" s="48">
        <f t="shared" si="0"/>
        <v>0</v>
      </c>
    </row>
    <row r="12" spans="1:5" x14ac:dyDescent="0.25">
      <c r="A12" s="42"/>
      <c r="B12" s="90" t="s">
        <v>63</v>
      </c>
      <c r="C12" s="157">
        <v>3500000000</v>
      </c>
      <c r="D12" s="157">
        <v>0</v>
      </c>
      <c r="E12" s="131">
        <f t="shared" si="0"/>
        <v>0</v>
      </c>
    </row>
    <row r="13" spans="1:5" ht="22.5" x14ac:dyDescent="0.25">
      <c r="A13" s="43">
        <v>5073</v>
      </c>
      <c r="B13" s="91" t="s">
        <v>102</v>
      </c>
      <c r="C13" s="158">
        <f>C14</f>
        <v>12300000000</v>
      </c>
      <c r="D13" s="158">
        <f>D14</f>
        <v>528540000</v>
      </c>
      <c r="E13" s="129">
        <f t="shared" si="0"/>
        <v>4.2970731707317071</v>
      </c>
    </row>
    <row r="14" spans="1:5" x14ac:dyDescent="0.25">
      <c r="A14" s="44"/>
      <c r="B14" s="92" t="s">
        <v>63</v>
      </c>
      <c r="C14" s="159">
        <v>12300000000</v>
      </c>
      <c r="D14" s="159">
        <v>528540000</v>
      </c>
      <c r="E14" s="132">
        <f t="shared" si="0"/>
        <v>4.2970731707317071</v>
      </c>
    </row>
    <row r="15" spans="1:5" x14ac:dyDescent="0.25">
      <c r="A15" s="45">
        <v>5081</v>
      </c>
      <c r="B15" s="91" t="s">
        <v>105</v>
      </c>
      <c r="C15" s="160">
        <f>+C16</f>
        <v>3901000000</v>
      </c>
      <c r="D15" s="157">
        <v>0</v>
      </c>
      <c r="E15" s="132">
        <f t="shared" si="0"/>
        <v>0</v>
      </c>
    </row>
    <row r="16" spans="1:5" ht="15.75" thickBot="1" x14ac:dyDescent="0.3">
      <c r="A16" s="41"/>
      <c r="B16" s="85" t="s">
        <v>63</v>
      </c>
      <c r="C16" s="161">
        <v>3901000000</v>
      </c>
      <c r="D16" s="161">
        <v>0</v>
      </c>
      <c r="E16" s="128">
        <f t="shared" si="0"/>
        <v>0</v>
      </c>
    </row>
    <row r="17" spans="1:6" ht="26.25" x14ac:dyDescent="0.25">
      <c r="A17" s="36" t="s">
        <v>18</v>
      </c>
      <c r="B17" s="93" t="s">
        <v>19</v>
      </c>
      <c r="C17" s="162">
        <f>C18+C20</f>
        <v>5541844000</v>
      </c>
      <c r="D17" s="162">
        <f>D18+D20</f>
        <v>4913495531.6900005</v>
      </c>
      <c r="E17" s="58">
        <f>SUM(D17/C17*100)</f>
        <v>88.66174384717435</v>
      </c>
    </row>
    <row r="18" spans="1:6" x14ac:dyDescent="0.25">
      <c r="A18" s="30" t="s">
        <v>20</v>
      </c>
      <c r="B18" s="94" t="s">
        <v>21</v>
      </c>
      <c r="C18" s="160">
        <f>C19</f>
        <v>3832844000</v>
      </c>
      <c r="D18" s="160">
        <f>D19</f>
        <v>3440000000</v>
      </c>
      <c r="E18" s="129">
        <f t="shared" si="0"/>
        <v>89.75058729236045</v>
      </c>
    </row>
    <row r="19" spans="1:6" ht="23.25" x14ac:dyDescent="0.25">
      <c r="A19" s="30"/>
      <c r="B19" s="92" t="s">
        <v>22</v>
      </c>
      <c r="C19" s="159">
        <v>3832844000</v>
      </c>
      <c r="D19" s="159">
        <v>3440000000</v>
      </c>
      <c r="E19" s="133">
        <f t="shared" si="0"/>
        <v>89.75058729236045</v>
      </c>
    </row>
    <row r="20" spans="1:6" ht="23.25" x14ac:dyDescent="0.25">
      <c r="A20" s="30" t="s">
        <v>23</v>
      </c>
      <c r="B20" s="95" t="s">
        <v>24</v>
      </c>
      <c r="C20" s="163">
        <f>C21</f>
        <v>1709000000</v>
      </c>
      <c r="D20" s="163">
        <f>D21</f>
        <v>1473495531.6900001</v>
      </c>
      <c r="E20" s="134">
        <f t="shared" si="0"/>
        <v>86.219750245172619</v>
      </c>
    </row>
    <row r="21" spans="1:6" ht="24" thickBot="1" x14ac:dyDescent="0.3">
      <c r="A21" s="31"/>
      <c r="B21" s="85" t="s">
        <v>25</v>
      </c>
      <c r="C21" s="161">
        <v>1709000000</v>
      </c>
      <c r="D21" s="161">
        <v>1473495531.6900001</v>
      </c>
      <c r="E21" s="135">
        <f t="shared" si="0"/>
        <v>86.219750245172619</v>
      </c>
    </row>
    <row r="22" spans="1:6" ht="26.25" x14ac:dyDescent="0.25">
      <c r="A22" s="40" t="s">
        <v>26</v>
      </c>
      <c r="B22" s="96" t="s">
        <v>27</v>
      </c>
      <c r="C22" s="158">
        <f>SUM(C23+C25)</f>
        <v>160108156000</v>
      </c>
      <c r="D22" s="152">
        <f>SUM(D23+D25)</f>
        <v>128791148737.42001</v>
      </c>
      <c r="E22" s="136">
        <f t="shared" si="0"/>
        <v>80.440092469380517</v>
      </c>
    </row>
    <row r="23" spans="1:6" ht="23.25" x14ac:dyDescent="0.25">
      <c r="A23" s="30" t="s">
        <v>9</v>
      </c>
      <c r="B23" s="89" t="s">
        <v>28</v>
      </c>
      <c r="C23" s="164">
        <f>C24</f>
        <v>130572156000</v>
      </c>
      <c r="D23" s="6">
        <f>D24</f>
        <v>104453315404.07001</v>
      </c>
      <c r="E23" s="48">
        <f t="shared" si="0"/>
        <v>79.996623019742444</v>
      </c>
      <c r="F23" s="4"/>
    </row>
    <row r="24" spans="1:6" ht="23.25" x14ac:dyDescent="0.25">
      <c r="A24" s="46"/>
      <c r="B24" s="92" t="s">
        <v>29</v>
      </c>
      <c r="C24" s="165">
        <v>130572156000</v>
      </c>
      <c r="D24" s="166">
        <v>104453315404.07001</v>
      </c>
      <c r="E24" s="137">
        <f t="shared" si="0"/>
        <v>79.996623019742444</v>
      </c>
    </row>
    <row r="25" spans="1:6" ht="21.75" customHeight="1" x14ac:dyDescent="0.25">
      <c r="A25" s="30" t="s">
        <v>30</v>
      </c>
      <c r="B25" s="5" t="s">
        <v>31</v>
      </c>
      <c r="C25" s="6">
        <f>C26</f>
        <v>29536000000</v>
      </c>
      <c r="D25" s="6">
        <f>D26</f>
        <v>24337833333.349998</v>
      </c>
      <c r="E25" s="127">
        <f t="shared" si="0"/>
        <v>82.400573311721274</v>
      </c>
    </row>
    <row r="26" spans="1:6" ht="24" thickBot="1" x14ac:dyDescent="0.3">
      <c r="A26" s="41"/>
      <c r="B26" s="88" t="s">
        <v>29</v>
      </c>
      <c r="C26" s="161">
        <v>29536000000</v>
      </c>
      <c r="D26" s="167">
        <v>24337833333.349998</v>
      </c>
      <c r="E26" s="135">
        <f t="shared" si="0"/>
        <v>82.400573311721274</v>
      </c>
    </row>
    <row r="27" spans="1:6" x14ac:dyDescent="0.25">
      <c r="A27" s="40" t="s">
        <v>32</v>
      </c>
      <c r="B27" s="96" t="s">
        <v>33</v>
      </c>
      <c r="C27" s="162"/>
      <c r="D27" s="162"/>
      <c r="E27" s="129"/>
    </row>
    <row r="28" spans="1:6" ht="23.25" x14ac:dyDescent="0.25">
      <c r="A28" s="30" t="s">
        <v>9</v>
      </c>
      <c r="B28" s="89" t="s">
        <v>34</v>
      </c>
      <c r="C28" s="6">
        <f>C29</f>
        <v>74241000000</v>
      </c>
      <c r="D28" s="6">
        <f>D29</f>
        <v>55720375350</v>
      </c>
      <c r="E28" s="48">
        <f t="shared" si="0"/>
        <v>75.053373944316476</v>
      </c>
    </row>
    <row r="29" spans="1:6" ht="24" thickBot="1" x14ac:dyDescent="0.3">
      <c r="A29" s="41"/>
      <c r="B29" s="85" t="s">
        <v>35</v>
      </c>
      <c r="C29" s="161">
        <v>74241000000</v>
      </c>
      <c r="D29" s="161">
        <v>55720375350</v>
      </c>
      <c r="E29" s="128">
        <f t="shared" si="0"/>
        <v>75.053373944316476</v>
      </c>
    </row>
    <row r="30" spans="1:6" ht="26.25" x14ac:dyDescent="0.25">
      <c r="A30" s="47">
        <v>1003</v>
      </c>
      <c r="B30" s="97" t="s">
        <v>36</v>
      </c>
      <c r="C30" s="158">
        <f>SUM(C31+C33+C35)</f>
        <v>5959380000</v>
      </c>
      <c r="D30" s="168">
        <f>SUM(D31+D33+D35)</f>
        <v>5515123071.2200003</v>
      </c>
      <c r="E30" s="138">
        <f t="shared" si="0"/>
        <v>92.545249190687628</v>
      </c>
    </row>
    <row r="31" spans="1:6" x14ac:dyDescent="0.25">
      <c r="A31" s="30" t="s">
        <v>37</v>
      </c>
      <c r="B31" s="98" t="s">
        <v>38</v>
      </c>
      <c r="C31" s="169">
        <f>C32</f>
        <v>481200000</v>
      </c>
      <c r="D31" s="169">
        <f>D32</f>
        <v>400200003</v>
      </c>
      <c r="E31" s="129">
        <f t="shared" si="0"/>
        <v>83.167082917705741</v>
      </c>
    </row>
    <row r="32" spans="1:6" x14ac:dyDescent="0.25">
      <c r="A32" s="47"/>
      <c r="B32" s="99" t="s">
        <v>39</v>
      </c>
      <c r="C32" s="162">
        <v>481200000</v>
      </c>
      <c r="D32" s="162">
        <v>400200003</v>
      </c>
      <c r="E32" s="131">
        <f t="shared" si="0"/>
        <v>83.167082917705741</v>
      </c>
    </row>
    <row r="33" spans="1:5" ht="26.25" customHeight="1" x14ac:dyDescent="0.25">
      <c r="A33" s="30" t="s">
        <v>9</v>
      </c>
      <c r="B33" s="5" t="s">
        <v>40</v>
      </c>
      <c r="C33" s="6">
        <f>C34</f>
        <v>118180000</v>
      </c>
      <c r="D33" s="6">
        <f>D34</f>
        <v>92836544.260000005</v>
      </c>
      <c r="E33" s="48">
        <f t="shared" si="0"/>
        <v>78.555207530885099</v>
      </c>
    </row>
    <row r="34" spans="1:5" ht="23.25" x14ac:dyDescent="0.25">
      <c r="A34" s="44"/>
      <c r="B34" s="100" t="s">
        <v>41</v>
      </c>
      <c r="C34" s="159">
        <v>118180000</v>
      </c>
      <c r="D34" s="159">
        <v>92836544.260000005</v>
      </c>
      <c r="E34" s="132">
        <f t="shared" si="0"/>
        <v>78.555207530885099</v>
      </c>
    </row>
    <row r="35" spans="1:5" ht="23.25" x14ac:dyDescent="0.25">
      <c r="A35" s="49" t="s">
        <v>30</v>
      </c>
      <c r="B35" s="101" t="s">
        <v>92</v>
      </c>
      <c r="C35" s="24">
        <f>C36</f>
        <v>5360000000</v>
      </c>
      <c r="D35" s="170">
        <f>D36</f>
        <v>5022086523.96</v>
      </c>
      <c r="E35" s="132">
        <f t="shared" si="0"/>
        <v>93.69564410373134</v>
      </c>
    </row>
    <row r="36" spans="1:5" ht="24" thickBot="1" x14ac:dyDescent="0.3">
      <c r="A36" s="50"/>
      <c r="B36" s="102" t="s">
        <v>41</v>
      </c>
      <c r="C36" s="19">
        <v>5360000000</v>
      </c>
      <c r="D36" s="171">
        <v>5022086523.96</v>
      </c>
      <c r="E36" s="128">
        <f t="shared" si="0"/>
        <v>93.69564410373134</v>
      </c>
    </row>
    <row r="37" spans="1:5" x14ac:dyDescent="0.25">
      <c r="A37" s="25">
        <v>2101</v>
      </c>
      <c r="B37" s="103" t="s">
        <v>42</v>
      </c>
      <c r="C37" s="172"/>
      <c r="D37" s="173"/>
      <c r="E37" s="139"/>
    </row>
    <row r="38" spans="1:5" x14ac:dyDescent="0.25">
      <c r="A38" s="30" t="s">
        <v>43</v>
      </c>
      <c r="B38" s="101" t="s">
        <v>44</v>
      </c>
      <c r="C38" s="170">
        <f>C39</f>
        <v>1714125000</v>
      </c>
      <c r="D38" s="6">
        <f>D39</f>
        <v>1407595000</v>
      </c>
      <c r="E38" s="48">
        <f t="shared" si="0"/>
        <v>82.117406840224604</v>
      </c>
    </row>
    <row r="39" spans="1:5" ht="15.75" thickBot="1" x14ac:dyDescent="0.3">
      <c r="A39" s="51"/>
      <c r="B39" s="85" t="s">
        <v>45</v>
      </c>
      <c r="C39" s="161">
        <v>1714125000</v>
      </c>
      <c r="D39" s="161">
        <v>1407595000</v>
      </c>
      <c r="E39" s="128">
        <f t="shared" ref="E39" si="1">SUM(D39/C39*100)</f>
        <v>82.117406840224604</v>
      </c>
    </row>
    <row r="40" spans="1:5" ht="26.25" x14ac:dyDescent="0.25">
      <c r="A40" s="52">
        <v>2301</v>
      </c>
      <c r="B40" s="104" t="s">
        <v>46</v>
      </c>
      <c r="C40" s="156"/>
      <c r="D40" s="174"/>
      <c r="E40" s="130"/>
    </row>
    <row r="41" spans="1:5" ht="23.25" x14ac:dyDescent="0.25">
      <c r="A41" s="30" t="s">
        <v>47</v>
      </c>
      <c r="B41" s="101" t="s">
        <v>48</v>
      </c>
      <c r="C41" s="170">
        <f>SUM(C42:C63)</f>
        <v>29081921000</v>
      </c>
      <c r="D41" s="170">
        <f>SUM(D42:D63)</f>
        <v>19783956411.310001</v>
      </c>
      <c r="E41" s="48">
        <f t="shared" si="0"/>
        <v>68.028368591297678</v>
      </c>
    </row>
    <row r="42" spans="1:5" x14ac:dyDescent="0.25">
      <c r="A42" s="194"/>
      <c r="B42" s="99" t="s">
        <v>49</v>
      </c>
      <c r="C42" s="157">
        <v>373005000</v>
      </c>
      <c r="D42" s="157">
        <v>305379185.54000002</v>
      </c>
      <c r="E42" s="131">
        <f t="shared" si="0"/>
        <v>81.869997865980366</v>
      </c>
    </row>
    <row r="43" spans="1:5" x14ac:dyDescent="0.25">
      <c r="A43" s="195"/>
      <c r="B43" s="99" t="s">
        <v>50</v>
      </c>
      <c r="C43" s="157">
        <v>56532000</v>
      </c>
      <c r="D43" s="157">
        <v>46264947.07</v>
      </c>
      <c r="E43" s="131">
        <f t="shared" si="0"/>
        <v>81.838511055685288</v>
      </c>
    </row>
    <row r="44" spans="1:5" x14ac:dyDescent="0.25">
      <c r="A44" s="195"/>
      <c r="B44" s="99" t="s">
        <v>51</v>
      </c>
      <c r="C44" s="157">
        <v>2000000</v>
      </c>
      <c r="D44" s="157">
        <v>0</v>
      </c>
      <c r="E44" s="131">
        <f t="shared" si="0"/>
        <v>0</v>
      </c>
    </row>
    <row r="45" spans="1:5" x14ac:dyDescent="0.25">
      <c r="A45" s="195"/>
      <c r="B45" s="99" t="s">
        <v>52</v>
      </c>
      <c r="C45" s="157">
        <v>6246000</v>
      </c>
      <c r="D45" s="157">
        <v>2701570.5</v>
      </c>
      <c r="E45" s="131">
        <f t="shared" si="0"/>
        <v>43.252809798270889</v>
      </c>
    </row>
    <row r="46" spans="1:5" x14ac:dyDescent="0.25">
      <c r="A46" s="195"/>
      <c r="B46" s="99" t="s">
        <v>53</v>
      </c>
      <c r="C46" s="157">
        <v>12309000</v>
      </c>
      <c r="D46" s="157">
        <v>9572306.7899999991</v>
      </c>
      <c r="E46" s="131">
        <f t="shared" si="0"/>
        <v>77.766729953692419</v>
      </c>
    </row>
    <row r="47" spans="1:5" ht="23.25" x14ac:dyDescent="0.25">
      <c r="A47" s="195"/>
      <c r="B47" s="99" t="s">
        <v>54</v>
      </c>
      <c r="C47" s="157">
        <v>8124000</v>
      </c>
      <c r="D47" s="157">
        <v>7134203.7599999998</v>
      </c>
      <c r="E47" s="131">
        <f t="shared" si="0"/>
        <v>87.816392909896607</v>
      </c>
    </row>
    <row r="48" spans="1:5" x14ac:dyDescent="0.25">
      <c r="A48" s="195"/>
      <c r="B48" s="99" t="s">
        <v>55</v>
      </c>
      <c r="C48" s="157">
        <v>31600000</v>
      </c>
      <c r="D48" s="157">
        <v>12557048.41</v>
      </c>
      <c r="E48" s="131">
        <f t="shared" si="0"/>
        <v>39.737494968354433</v>
      </c>
    </row>
    <row r="49" spans="1:5" x14ac:dyDescent="0.25">
      <c r="A49" s="195"/>
      <c r="B49" s="99" t="s">
        <v>56</v>
      </c>
      <c r="C49" s="157">
        <v>8900000</v>
      </c>
      <c r="D49" s="157">
        <v>2341972.87</v>
      </c>
      <c r="E49" s="131">
        <f t="shared" si="0"/>
        <v>26.314301910112359</v>
      </c>
    </row>
    <row r="50" spans="1:5" x14ac:dyDescent="0.25">
      <c r="A50" s="195"/>
      <c r="B50" s="99" t="s">
        <v>57</v>
      </c>
      <c r="C50" s="157">
        <v>494634000</v>
      </c>
      <c r="D50" s="157">
        <v>464587886.77999997</v>
      </c>
      <c r="E50" s="131">
        <f t="shared" si="0"/>
        <v>93.925586753033556</v>
      </c>
    </row>
    <row r="51" spans="1:5" x14ac:dyDescent="0.25">
      <c r="A51" s="195"/>
      <c r="B51" s="99" t="s">
        <v>39</v>
      </c>
      <c r="C51" s="157">
        <v>423000000</v>
      </c>
      <c r="D51" s="157">
        <v>112295403.7</v>
      </c>
      <c r="E51" s="131">
        <f t="shared" si="0"/>
        <v>26.547376761229312</v>
      </c>
    </row>
    <row r="52" spans="1:5" x14ac:dyDescent="0.25">
      <c r="A52" s="195"/>
      <c r="B52" s="99" t="s">
        <v>58</v>
      </c>
      <c r="C52" s="157">
        <v>10900000</v>
      </c>
      <c r="D52" s="157">
        <v>3296575.33</v>
      </c>
      <c r="E52" s="131">
        <f t="shared" si="0"/>
        <v>30.243810366972479</v>
      </c>
    </row>
    <row r="53" spans="1:5" x14ac:dyDescent="0.25">
      <c r="A53" s="195"/>
      <c r="B53" s="99" t="s">
        <v>59</v>
      </c>
      <c r="C53" s="157">
        <v>20500000</v>
      </c>
      <c r="D53" s="157">
        <v>9147060.3599999994</v>
      </c>
      <c r="E53" s="131">
        <f t="shared" si="0"/>
        <v>44.619806634146336</v>
      </c>
    </row>
    <row r="54" spans="1:5" x14ac:dyDescent="0.25">
      <c r="A54" s="195"/>
      <c r="B54" s="99" t="s">
        <v>94</v>
      </c>
      <c r="C54" s="157">
        <v>6751760000</v>
      </c>
      <c r="D54" s="157">
        <v>1638608137.0699999</v>
      </c>
      <c r="E54" s="131">
        <f t="shared" si="0"/>
        <v>24.26934809694065</v>
      </c>
    </row>
    <row r="55" spans="1:5" x14ac:dyDescent="0.25">
      <c r="A55" s="195"/>
      <c r="B55" s="99" t="s">
        <v>60</v>
      </c>
      <c r="C55" s="157">
        <v>1325810000</v>
      </c>
      <c r="D55" s="157">
        <v>908083477.5</v>
      </c>
      <c r="E55" s="131">
        <f t="shared" si="0"/>
        <v>68.492731047435157</v>
      </c>
    </row>
    <row r="56" spans="1:5" x14ac:dyDescent="0.25">
      <c r="A56" s="195"/>
      <c r="B56" s="105" t="s">
        <v>61</v>
      </c>
      <c r="C56" s="157">
        <v>2100000</v>
      </c>
      <c r="D56" s="157">
        <v>1636533.69</v>
      </c>
      <c r="E56" s="131">
        <f t="shared" si="0"/>
        <v>77.93017571428571</v>
      </c>
    </row>
    <row r="57" spans="1:5" ht="23.25" x14ac:dyDescent="0.25">
      <c r="A57" s="195"/>
      <c r="B57" s="99" t="s">
        <v>106</v>
      </c>
      <c r="C57" s="157">
        <v>11300000000</v>
      </c>
      <c r="D57" s="157">
        <v>11168520000</v>
      </c>
      <c r="E57" s="131">
        <f t="shared" si="0"/>
        <v>98.836460176991153</v>
      </c>
    </row>
    <row r="58" spans="1:5" ht="23.25" x14ac:dyDescent="0.25">
      <c r="A58" s="195"/>
      <c r="B58" s="99" t="s">
        <v>62</v>
      </c>
      <c r="C58" s="157">
        <v>500000</v>
      </c>
      <c r="D58" s="157">
        <v>0</v>
      </c>
      <c r="E58" s="131">
        <f t="shared" si="0"/>
        <v>0</v>
      </c>
    </row>
    <row r="59" spans="1:5" x14ac:dyDescent="0.25">
      <c r="A59" s="195"/>
      <c r="B59" s="99" t="s">
        <v>63</v>
      </c>
      <c r="C59" s="157">
        <v>1000</v>
      </c>
      <c r="D59" s="157">
        <v>0</v>
      </c>
      <c r="E59" s="131">
        <v>0</v>
      </c>
    </row>
    <row r="60" spans="1:5" x14ac:dyDescent="0.25">
      <c r="A60" s="195"/>
      <c r="B60" s="99" t="s">
        <v>12</v>
      </c>
      <c r="C60" s="157">
        <v>27500000</v>
      </c>
      <c r="D60" s="157">
        <v>2467896</v>
      </c>
      <c r="E60" s="131">
        <f t="shared" si="0"/>
        <v>8.9741672727272714</v>
      </c>
    </row>
    <row r="61" spans="1:5" x14ac:dyDescent="0.25">
      <c r="A61" s="195"/>
      <c r="B61" s="106" t="s">
        <v>13</v>
      </c>
      <c r="C61" s="159">
        <v>26500000</v>
      </c>
      <c r="D61" s="159">
        <v>0</v>
      </c>
      <c r="E61" s="132">
        <f t="shared" si="0"/>
        <v>0</v>
      </c>
    </row>
    <row r="62" spans="1:5" x14ac:dyDescent="0.25">
      <c r="A62" s="195"/>
      <c r="B62" s="106" t="s">
        <v>101</v>
      </c>
      <c r="C62" s="157">
        <v>7500000000</v>
      </c>
      <c r="D62" s="157">
        <v>5089362205.9399996</v>
      </c>
      <c r="E62" s="131">
        <f t="shared" ref="E62" si="2">SUM(D62/C62*100)</f>
        <v>67.85816274586665</v>
      </c>
    </row>
    <row r="63" spans="1:5" ht="15.75" thickBot="1" x14ac:dyDescent="0.3">
      <c r="A63" s="196"/>
      <c r="B63" s="85" t="s">
        <v>70</v>
      </c>
      <c r="C63" s="161">
        <v>700000000</v>
      </c>
      <c r="D63" s="161"/>
      <c r="E63" s="128">
        <f t="shared" si="0"/>
        <v>0</v>
      </c>
    </row>
    <row r="64" spans="1:5" x14ac:dyDescent="0.25">
      <c r="A64" s="43" t="s">
        <v>64</v>
      </c>
      <c r="B64" s="107" t="s">
        <v>65</v>
      </c>
      <c r="C64" s="168">
        <f>SUM(C65:C72)</f>
        <v>38052000</v>
      </c>
      <c r="D64" s="168">
        <f>SUM(D65:D72)</f>
        <v>29996620.680000003</v>
      </c>
      <c r="E64" s="58">
        <f t="shared" si="0"/>
        <v>78.830602018290776</v>
      </c>
    </row>
    <row r="65" spans="1:5" x14ac:dyDescent="0.25">
      <c r="A65" s="53"/>
      <c r="B65" s="105" t="s">
        <v>49</v>
      </c>
      <c r="C65" s="162">
        <v>26908000</v>
      </c>
      <c r="D65" s="162">
        <v>22274312.050000001</v>
      </c>
      <c r="E65" s="138">
        <f t="shared" si="0"/>
        <v>82.779515571577235</v>
      </c>
    </row>
    <row r="66" spans="1:5" x14ac:dyDescent="0.25">
      <c r="A66" s="54"/>
      <c r="B66" s="99" t="s">
        <v>50</v>
      </c>
      <c r="C66" s="157">
        <v>4086000</v>
      </c>
      <c r="D66" s="157">
        <v>3374558.44</v>
      </c>
      <c r="E66" s="131">
        <f t="shared" si="0"/>
        <v>82.588312285854144</v>
      </c>
    </row>
    <row r="67" spans="1:5" x14ac:dyDescent="0.25">
      <c r="A67" s="54"/>
      <c r="B67" s="99" t="s">
        <v>53</v>
      </c>
      <c r="C67" s="157">
        <v>1166000</v>
      </c>
      <c r="D67" s="157">
        <v>685905.46</v>
      </c>
      <c r="E67" s="131">
        <f t="shared" si="0"/>
        <v>58.825511149228127</v>
      </c>
    </row>
    <row r="68" spans="1:5" ht="23.25" x14ac:dyDescent="0.25">
      <c r="A68" s="54"/>
      <c r="B68" s="99" t="s">
        <v>54</v>
      </c>
      <c r="C68" s="157">
        <v>122000</v>
      </c>
      <c r="D68" s="157">
        <v>118873.89</v>
      </c>
      <c r="E68" s="131">
        <f t="shared" si="0"/>
        <v>97.437614754098362</v>
      </c>
    </row>
    <row r="69" spans="1:5" x14ac:dyDescent="0.25">
      <c r="A69" s="191"/>
      <c r="B69" s="106" t="s">
        <v>55</v>
      </c>
      <c r="C69" s="175">
        <v>20000</v>
      </c>
      <c r="D69" s="175">
        <v>0</v>
      </c>
      <c r="E69" s="131">
        <f t="shared" si="0"/>
        <v>0</v>
      </c>
    </row>
    <row r="70" spans="1:5" x14ac:dyDescent="0.25">
      <c r="A70" s="192"/>
      <c r="B70" s="106" t="s">
        <v>56</v>
      </c>
      <c r="C70" s="175">
        <v>200000</v>
      </c>
      <c r="D70" s="175">
        <v>88557.34</v>
      </c>
      <c r="E70" s="131">
        <f t="shared" si="0"/>
        <v>44.278669999999998</v>
      </c>
    </row>
    <row r="71" spans="1:5" x14ac:dyDescent="0.25">
      <c r="A71" s="192"/>
      <c r="B71" s="106" t="s">
        <v>57</v>
      </c>
      <c r="C71" s="175">
        <v>4250000</v>
      </c>
      <c r="D71" s="175">
        <v>3454413.5</v>
      </c>
      <c r="E71" s="131">
        <f t="shared" si="0"/>
        <v>81.280317647058823</v>
      </c>
    </row>
    <row r="72" spans="1:5" ht="15.75" thickBot="1" x14ac:dyDescent="0.3">
      <c r="A72" s="193"/>
      <c r="B72" s="85" t="s">
        <v>59</v>
      </c>
      <c r="C72" s="176">
        <v>1300000</v>
      </c>
      <c r="D72" s="176">
        <v>0</v>
      </c>
      <c r="E72" s="128">
        <f t="shared" si="0"/>
        <v>0</v>
      </c>
    </row>
    <row r="73" spans="1:5" x14ac:dyDescent="0.25">
      <c r="A73" s="43" t="s">
        <v>66</v>
      </c>
      <c r="B73" s="7" t="s">
        <v>67</v>
      </c>
      <c r="C73" s="168">
        <f>SUM(C74:C82)</f>
        <v>101516000</v>
      </c>
      <c r="D73" s="168">
        <f>SUM(D74:D82)</f>
        <v>71358874.640000001</v>
      </c>
      <c r="E73" s="58">
        <f t="shared" si="0"/>
        <v>70.293229284053751</v>
      </c>
    </row>
    <row r="74" spans="1:5" ht="14.25" customHeight="1" x14ac:dyDescent="0.25">
      <c r="A74" s="55"/>
      <c r="B74" s="108" t="s">
        <v>49</v>
      </c>
      <c r="C74" s="162">
        <v>57250000</v>
      </c>
      <c r="D74" s="162">
        <v>47311452.68</v>
      </c>
      <c r="E74" s="138">
        <f t="shared" si="0"/>
        <v>82.640092017467254</v>
      </c>
    </row>
    <row r="75" spans="1:5" x14ac:dyDescent="0.25">
      <c r="A75" s="55"/>
      <c r="B75" s="90" t="s">
        <v>50</v>
      </c>
      <c r="C75" s="157">
        <v>8889000</v>
      </c>
      <c r="D75" s="157">
        <v>7167685.2599999998</v>
      </c>
      <c r="E75" s="131">
        <f t="shared" si="0"/>
        <v>80.635451231859605</v>
      </c>
    </row>
    <row r="76" spans="1:5" x14ac:dyDescent="0.25">
      <c r="A76" s="55"/>
      <c r="B76" s="90" t="s">
        <v>53</v>
      </c>
      <c r="C76" s="157">
        <v>1320000</v>
      </c>
      <c r="D76" s="157">
        <v>805510</v>
      </c>
      <c r="E76" s="131">
        <f t="shared" si="0"/>
        <v>61.023484848484841</v>
      </c>
    </row>
    <row r="77" spans="1:5" ht="23.25" x14ac:dyDescent="0.25">
      <c r="A77" s="56"/>
      <c r="B77" s="90" t="s">
        <v>54</v>
      </c>
      <c r="C77" s="157">
        <v>15186000</v>
      </c>
      <c r="D77" s="157">
        <v>10786580.99</v>
      </c>
      <c r="E77" s="131">
        <f t="shared" si="0"/>
        <v>71.029770775714468</v>
      </c>
    </row>
    <row r="78" spans="1:5" x14ac:dyDescent="0.25">
      <c r="A78" s="56"/>
      <c r="B78" s="90" t="s">
        <v>55</v>
      </c>
      <c r="C78" s="157">
        <v>24000</v>
      </c>
      <c r="D78" s="157">
        <v>0</v>
      </c>
      <c r="E78" s="131">
        <f t="shared" si="0"/>
        <v>0</v>
      </c>
    </row>
    <row r="79" spans="1:5" x14ac:dyDescent="0.25">
      <c r="A79" s="56"/>
      <c r="B79" s="90" t="s">
        <v>56</v>
      </c>
      <c r="C79" s="157">
        <v>100000</v>
      </c>
      <c r="D79" s="157">
        <v>21260.46</v>
      </c>
      <c r="E79" s="131">
        <f t="shared" si="0"/>
        <v>21.260460000000002</v>
      </c>
    </row>
    <row r="80" spans="1:5" x14ac:dyDescent="0.25">
      <c r="A80" s="57"/>
      <c r="B80" s="90" t="s">
        <v>57</v>
      </c>
      <c r="C80" s="157">
        <v>15300000</v>
      </c>
      <c r="D80" s="157">
        <v>5116385.25</v>
      </c>
      <c r="E80" s="131">
        <f t="shared" si="0"/>
        <v>33.440426470588235</v>
      </c>
    </row>
    <row r="81" spans="1:9" x14ac:dyDescent="0.25">
      <c r="A81" s="53"/>
      <c r="B81" s="99" t="s">
        <v>59</v>
      </c>
      <c r="C81" s="159">
        <v>947000</v>
      </c>
      <c r="D81" s="159">
        <v>150000</v>
      </c>
      <c r="E81" s="131">
        <f t="shared" ref="E81:E136" si="3">SUM(D81/C81*100)</f>
        <v>15.839493136219641</v>
      </c>
    </row>
    <row r="82" spans="1:9" ht="15.75" thickBot="1" x14ac:dyDescent="0.3">
      <c r="A82" s="50"/>
      <c r="B82" s="85" t="s">
        <v>12</v>
      </c>
      <c r="C82" s="177">
        <v>2500000</v>
      </c>
      <c r="D82" s="161">
        <v>0</v>
      </c>
      <c r="E82" s="128">
        <f t="shared" si="3"/>
        <v>0</v>
      </c>
    </row>
    <row r="83" spans="1:9" ht="23.25" x14ac:dyDescent="0.25">
      <c r="A83" s="43" t="s">
        <v>23</v>
      </c>
      <c r="B83" s="7" t="s">
        <v>68</v>
      </c>
      <c r="C83" s="168">
        <f>SUM(C84:C94)</f>
        <v>3257796000</v>
      </c>
      <c r="D83" s="168">
        <f>SUM(D84:D94)</f>
        <v>1095745192.3199999</v>
      </c>
      <c r="E83" s="58">
        <f t="shared" si="3"/>
        <v>33.634555150782916</v>
      </c>
    </row>
    <row r="84" spans="1:9" ht="16.5" customHeight="1" x14ac:dyDescent="0.25">
      <c r="A84" s="59"/>
      <c r="B84" s="108" t="s">
        <v>49</v>
      </c>
      <c r="C84" s="162">
        <v>237553000</v>
      </c>
      <c r="D84" s="178">
        <v>196634496.59999999</v>
      </c>
      <c r="E84" s="138">
        <f t="shared" si="3"/>
        <v>82.775000357814889</v>
      </c>
    </row>
    <row r="85" spans="1:9" x14ac:dyDescent="0.25">
      <c r="A85" s="59"/>
      <c r="B85" s="90" t="s">
        <v>50</v>
      </c>
      <c r="C85" s="157">
        <v>35283000</v>
      </c>
      <c r="D85" s="179">
        <v>29219609.489999998</v>
      </c>
      <c r="E85" s="131">
        <f t="shared" si="3"/>
        <v>82.814980273786247</v>
      </c>
    </row>
    <row r="86" spans="1:9" x14ac:dyDescent="0.25">
      <c r="A86" s="59"/>
      <c r="B86" s="90" t="s">
        <v>53</v>
      </c>
      <c r="C86" s="157">
        <v>5348000</v>
      </c>
      <c r="D86" s="179">
        <v>3883956.93</v>
      </c>
      <c r="E86" s="131">
        <f t="shared" si="3"/>
        <v>72.624475130890048</v>
      </c>
    </row>
    <row r="87" spans="1:9" ht="23.25" x14ac:dyDescent="0.25">
      <c r="A87" s="54"/>
      <c r="B87" s="90" t="s">
        <v>54</v>
      </c>
      <c r="C87" s="157">
        <v>1028000</v>
      </c>
      <c r="D87" s="179">
        <v>663663.87</v>
      </c>
      <c r="E87" s="131">
        <f t="shared" si="3"/>
        <v>64.558742217898839</v>
      </c>
      <c r="I87" s="3"/>
    </row>
    <row r="88" spans="1:9" x14ac:dyDescent="0.25">
      <c r="A88" s="54"/>
      <c r="B88" s="90" t="s">
        <v>55</v>
      </c>
      <c r="C88" s="157">
        <v>4340000</v>
      </c>
      <c r="D88" s="179">
        <v>2879620.91</v>
      </c>
      <c r="E88" s="131">
        <f t="shared" si="3"/>
        <v>66.350712211981573</v>
      </c>
    </row>
    <row r="89" spans="1:9" x14ac:dyDescent="0.25">
      <c r="A89" s="54"/>
      <c r="B89" s="90" t="s">
        <v>56</v>
      </c>
      <c r="C89" s="157">
        <v>1800000</v>
      </c>
      <c r="D89" s="179">
        <v>831005.55</v>
      </c>
      <c r="E89" s="131">
        <f t="shared" si="3"/>
        <v>46.166975000000008</v>
      </c>
    </row>
    <row r="90" spans="1:9" x14ac:dyDescent="0.25">
      <c r="A90" s="53"/>
      <c r="B90" s="90" t="s">
        <v>57</v>
      </c>
      <c r="C90" s="157">
        <v>64304000</v>
      </c>
      <c r="D90" s="179">
        <v>26162048.890000001</v>
      </c>
      <c r="E90" s="131">
        <f t="shared" si="3"/>
        <v>40.684947888156259</v>
      </c>
    </row>
    <row r="91" spans="1:9" ht="23.25" x14ac:dyDescent="0.25">
      <c r="A91" s="53"/>
      <c r="B91" s="108" t="s">
        <v>69</v>
      </c>
      <c r="C91" s="157">
        <v>20540000</v>
      </c>
      <c r="D91" s="179">
        <v>4963584.4400000004</v>
      </c>
      <c r="E91" s="131">
        <f t="shared" si="3"/>
        <v>24.165454917234666</v>
      </c>
    </row>
    <row r="92" spans="1:9" x14ac:dyDescent="0.25">
      <c r="A92" s="53"/>
      <c r="B92" s="106" t="s">
        <v>6</v>
      </c>
      <c r="C92" s="159">
        <v>3000000</v>
      </c>
      <c r="D92" s="180">
        <v>0</v>
      </c>
      <c r="E92" s="131">
        <f t="shared" si="3"/>
        <v>0</v>
      </c>
    </row>
    <row r="93" spans="1:9" ht="23.25" x14ac:dyDescent="0.25">
      <c r="A93" s="53"/>
      <c r="B93" s="99" t="s">
        <v>62</v>
      </c>
      <c r="C93" s="159">
        <v>84600000</v>
      </c>
      <c r="D93" s="180">
        <v>14933404.33</v>
      </c>
      <c r="E93" s="131">
        <f t="shared" si="3"/>
        <v>17.6517781678487</v>
      </c>
    </row>
    <row r="94" spans="1:9" ht="15.75" thickBot="1" x14ac:dyDescent="0.3">
      <c r="A94" s="50"/>
      <c r="B94" s="88" t="s">
        <v>70</v>
      </c>
      <c r="C94" s="161">
        <v>2800000000</v>
      </c>
      <c r="D94" s="181">
        <v>815573801.30999994</v>
      </c>
      <c r="E94" s="128">
        <f t="shared" si="3"/>
        <v>29.127635761071424</v>
      </c>
    </row>
    <row r="95" spans="1:9" ht="23.25" x14ac:dyDescent="0.25">
      <c r="A95" s="43" t="s">
        <v>71</v>
      </c>
      <c r="B95" s="98" t="s">
        <v>72</v>
      </c>
      <c r="C95" s="182">
        <f>SUM(C96:C103)</f>
        <v>265012000</v>
      </c>
      <c r="D95" s="169">
        <f>SUM(D96:D103)</f>
        <v>196912179.88</v>
      </c>
      <c r="E95" s="58">
        <f t="shared" si="3"/>
        <v>74.303118304076804</v>
      </c>
    </row>
    <row r="96" spans="1:9" x14ac:dyDescent="0.25">
      <c r="A96" s="53"/>
      <c r="B96" s="108" t="s">
        <v>49</v>
      </c>
      <c r="C96" s="162">
        <v>180270000</v>
      </c>
      <c r="D96" s="178">
        <v>149584407.56</v>
      </c>
      <c r="E96" s="138">
        <f t="shared" si="3"/>
        <v>82.977981671936547</v>
      </c>
    </row>
    <row r="97" spans="1:5" x14ac:dyDescent="0.25">
      <c r="A97" s="53"/>
      <c r="B97" s="90" t="s">
        <v>50</v>
      </c>
      <c r="C97" s="157">
        <v>27327000</v>
      </c>
      <c r="D97" s="179">
        <v>22662038.18</v>
      </c>
      <c r="E97" s="131">
        <f t="shared" si="3"/>
        <v>82.929111062319322</v>
      </c>
    </row>
    <row r="98" spans="1:5" x14ac:dyDescent="0.25">
      <c r="A98" s="53"/>
      <c r="B98" s="90" t="s">
        <v>53</v>
      </c>
      <c r="C98" s="157">
        <v>3907000</v>
      </c>
      <c r="D98" s="179">
        <v>2756279.98</v>
      </c>
      <c r="E98" s="131">
        <f t="shared" si="3"/>
        <v>70.547222421295103</v>
      </c>
    </row>
    <row r="99" spans="1:5" ht="23.25" x14ac:dyDescent="0.25">
      <c r="A99" s="53"/>
      <c r="B99" s="90" t="s">
        <v>54</v>
      </c>
      <c r="C99" s="157">
        <v>1098000</v>
      </c>
      <c r="D99" s="179">
        <v>336969.44</v>
      </c>
      <c r="E99" s="131">
        <f t="shared" si="3"/>
        <v>30.689384335154831</v>
      </c>
    </row>
    <row r="100" spans="1:5" x14ac:dyDescent="0.25">
      <c r="A100" s="53"/>
      <c r="B100" s="90" t="s">
        <v>55</v>
      </c>
      <c r="C100" s="157">
        <v>26910000</v>
      </c>
      <c r="D100" s="179">
        <v>5795810.8099999996</v>
      </c>
      <c r="E100" s="131">
        <f t="shared" si="3"/>
        <v>21.537758491267187</v>
      </c>
    </row>
    <row r="101" spans="1:5" x14ac:dyDescent="0.25">
      <c r="A101" s="53"/>
      <c r="B101" s="90" t="s">
        <v>56</v>
      </c>
      <c r="C101" s="157">
        <v>100000</v>
      </c>
      <c r="D101" s="179">
        <v>0</v>
      </c>
      <c r="E101" s="131">
        <f t="shared" si="3"/>
        <v>0</v>
      </c>
    </row>
    <row r="102" spans="1:5" x14ac:dyDescent="0.25">
      <c r="A102" s="57"/>
      <c r="B102" s="106" t="s">
        <v>57</v>
      </c>
      <c r="C102" s="159">
        <v>4300000</v>
      </c>
      <c r="D102" s="180">
        <v>1470836.18</v>
      </c>
      <c r="E102" s="131">
        <f t="shared" si="3"/>
        <v>34.205492558139532</v>
      </c>
    </row>
    <row r="103" spans="1:5" ht="15.75" thickBot="1" x14ac:dyDescent="0.3">
      <c r="A103" s="50"/>
      <c r="B103" s="85" t="s">
        <v>6</v>
      </c>
      <c r="C103" s="161">
        <v>21100000</v>
      </c>
      <c r="D103" s="161">
        <v>14305837.73</v>
      </c>
      <c r="E103" s="128">
        <f t="shared" si="3"/>
        <v>67.800178815165879</v>
      </c>
    </row>
    <row r="104" spans="1:5" ht="23.25" x14ac:dyDescent="0.25">
      <c r="A104" s="60">
        <v>4003</v>
      </c>
      <c r="B104" s="98" t="s">
        <v>73</v>
      </c>
      <c r="C104" s="9">
        <f>SUM(C105:C105)</f>
        <v>16000000</v>
      </c>
      <c r="D104" s="9">
        <f>SUM(D105:D105)</f>
        <v>9342540</v>
      </c>
      <c r="E104" s="58">
        <f t="shared" si="3"/>
        <v>58.390874999999994</v>
      </c>
    </row>
    <row r="105" spans="1:5" ht="15.75" thickBot="1" x14ac:dyDescent="0.3">
      <c r="A105" s="41"/>
      <c r="B105" s="88" t="s">
        <v>57</v>
      </c>
      <c r="C105" s="8">
        <v>16000000</v>
      </c>
      <c r="D105" s="8">
        <v>9342540</v>
      </c>
      <c r="E105" s="128">
        <f t="shared" si="3"/>
        <v>58.390874999999994</v>
      </c>
    </row>
    <row r="106" spans="1:5" ht="23.25" x14ac:dyDescent="0.25">
      <c r="A106" s="61">
        <v>4004</v>
      </c>
      <c r="B106" s="98" t="s">
        <v>74</v>
      </c>
      <c r="C106" s="9">
        <f>SUM(C107:C110)</f>
        <v>10070000</v>
      </c>
      <c r="D106" s="9">
        <f>SUM(D108:D110)</f>
        <v>5148831.5999999996</v>
      </c>
      <c r="E106" s="58">
        <f>SUM(D106/C106*100)</f>
        <v>51.130403177755703</v>
      </c>
    </row>
    <row r="107" spans="1:5" x14ac:dyDescent="0.25">
      <c r="A107" s="62"/>
      <c r="B107" s="106" t="s">
        <v>56</v>
      </c>
      <c r="C107" s="28">
        <v>1180000</v>
      </c>
      <c r="D107" s="28">
        <v>0</v>
      </c>
      <c r="E107" s="131">
        <f>SUM(D107/C107*100)</f>
        <v>0</v>
      </c>
    </row>
    <row r="108" spans="1:5" x14ac:dyDescent="0.25">
      <c r="A108" s="62"/>
      <c r="B108" s="109" t="s">
        <v>57</v>
      </c>
      <c r="C108" s="12">
        <v>6800000</v>
      </c>
      <c r="D108" s="12">
        <v>5148831.5999999996</v>
      </c>
      <c r="E108" s="140">
        <f t="shared" si="3"/>
        <v>75.718111764705881</v>
      </c>
    </row>
    <row r="109" spans="1:5" x14ac:dyDescent="0.25">
      <c r="A109" s="62"/>
      <c r="B109" s="106" t="s">
        <v>59</v>
      </c>
      <c r="C109" s="10">
        <v>590000</v>
      </c>
      <c r="D109" s="10">
        <v>0</v>
      </c>
      <c r="E109" s="140">
        <f t="shared" si="3"/>
        <v>0</v>
      </c>
    </row>
    <row r="110" spans="1:5" ht="15.75" thickBot="1" x14ac:dyDescent="0.3">
      <c r="A110" s="63"/>
      <c r="B110" s="102" t="s">
        <v>12</v>
      </c>
      <c r="C110" s="176">
        <v>1500000</v>
      </c>
      <c r="D110" s="176">
        <v>0</v>
      </c>
      <c r="E110" s="128">
        <f t="shared" si="3"/>
        <v>0</v>
      </c>
    </row>
    <row r="111" spans="1:5" ht="23.25" x14ac:dyDescent="0.25">
      <c r="A111" s="60">
        <v>4006</v>
      </c>
      <c r="B111" s="98" t="s">
        <v>75</v>
      </c>
      <c r="C111" s="9">
        <f>SUM(C112:C116)</f>
        <v>110036014</v>
      </c>
      <c r="D111" s="9">
        <f>SUM(D112:D116)</f>
        <v>109822512.55</v>
      </c>
      <c r="E111" s="58">
        <f t="shared" si="3"/>
        <v>99.805971297724398</v>
      </c>
    </row>
    <row r="112" spans="1:5" x14ac:dyDescent="0.25">
      <c r="A112" s="64"/>
      <c r="B112" s="105" t="s">
        <v>55</v>
      </c>
      <c r="C112" s="11">
        <v>12000</v>
      </c>
      <c r="D112" s="11">
        <v>8437.99</v>
      </c>
      <c r="E112" s="138">
        <f t="shared" si="3"/>
        <v>70.316583333333327</v>
      </c>
    </row>
    <row r="113" spans="1:5" x14ac:dyDescent="0.25">
      <c r="A113" s="62"/>
      <c r="B113" s="81" t="s">
        <v>57</v>
      </c>
      <c r="C113" s="12">
        <v>107944014</v>
      </c>
      <c r="D113" s="13">
        <v>107943311.28</v>
      </c>
      <c r="E113" s="131">
        <f t="shared" si="3"/>
        <v>99.999348995860032</v>
      </c>
    </row>
    <row r="114" spans="1:5" ht="23.25" x14ac:dyDescent="0.25">
      <c r="A114" s="62"/>
      <c r="B114" s="106" t="s">
        <v>69</v>
      </c>
      <c r="C114" s="12">
        <v>204000</v>
      </c>
      <c r="D114" s="13">
        <v>82043.28</v>
      </c>
      <c r="E114" s="131">
        <f t="shared" si="3"/>
        <v>40.217294117647057</v>
      </c>
    </row>
    <row r="115" spans="1:5" x14ac:dyDescent="0.25">
      <c r="A115" s="62"/>
      <c r="B115" s="110" t="s">
        <v>12</v>
      </c>
      <c r="C115" s="10">
        <v>1000000</v>
      </c>
      <c r="D115" s="33">
        <v>913320</v>
      </c>
      <c r="E115" s="131">
        <f t="shared" si="3"/>
        <v>91.332000000000008</v>
      </c>
    </row>
    <row r="116" spans="1:5" ht="15.75" thickBot="1" x14ac:dyDescent="0.3">
      <c r="A116" s="62"/>
      <c r="B116" s="85" t="s">
        <v>13</v>
      </c>
      <c r="C116" s="15">
        <v>876000</v>
      </c>
      <c r="D116" s="8">
        <v>875400</v>
      </c>
      <c r="E116" s="128">
        <f t="shared" si="3"/>
        <v>99.93150684931507</v>
      </c>
    </row>
    <row r="117" spans="1:5" ht="23.25" x14ac:dyDescent="0.25">
      <c r="A117" s="61">
        <v>4008</v>
      </c>
      <c r="B117" s="98" t="s">
        <v>96</v>
      </c>
      <c r="C117" s="16">
        <f>SUM(C118:C119)</f>
        <v>338000000</v>
      </c>
      <c r="D117" s="16">
        <f>SUM(D118:D119)</f>
        <v>29490000</v>
      </c>
      <c r="E117" s="58">
        <f t="shared" si="3"/>
        <v>8.7248520710059179</v>
      </c>
    </row>
    <row r="118" spans="1:5" x14ac:dyDescent="0.25">
      <c r="A118" s="62"/>
      <c r="B118" s="81" t="s">
        <v>57</v>
      </c>
      <c r="C118" s="14">
        <v>29500000</v>
      </c>
      <c r="D118" s="34">
        <v>29490000</v>
      </c>
      <c r="E118" s="138">
        <f t="shared" ref="E118" si="4">SUM(D118/C118*100)</f>
        <v>99.966101694915253</v>
      </c>
    </row>
    <row r="119" spans="1:5" ht="15.75" thickBot="1" x14ac:dyDescent="0.3">
      <c r="A119" s="65"/>
      <c r="B119" s="85" t="s">
        <v>13</v>
      </c>
      <c r="C119" s="15">
        <v>308500000</v>
      </c>
      <c r="D119" s="8">
        <v>0</v>
      </c>
      <c r="E119" s="141">
        <f t="shared" si="3"/>
        <v>0</v>
      </c>
    </row>
    <row r="120" spans="1:5" ht="23.25" x14ac:dyDescent="0.25">
      <c r="A120" s="66">
        <v>4009</v>
      </c>
      <c r="B120" s="111" t="s">
        <v>97</v>
      </c>
      <c r="C120" s="17">
        <f>SUM(C121:C121)</f>
        <v>18000000</v>
      </c>
      <c r="D120" s="17">
        <f>SUM(D121:D121)</f>
        <v>10946418.4</v>
      </c>
      <c r="E120" s="142">
        <f t="shared" si="3"/>
        <v>60.813435555555564</v>
      </c>
    </row>
    <row r="121" spans="1:5" ht="15.75" thickBot="1" x14ac:dyDescent="0.3">
      <c r="A121" s="67"/>
      <c r="B121" s="112" t="s">
        <v>57</v>
      </c>
      <c r="C121" s="15">
        <v>18000000</v>
      </c>
      <c r="D121" s="8">
        <v>10946418.4</v>
      </c>
      <c r="E121" s="128">
        <f t="shared" ref="E121:E124" si="5">SUM(D121/C121*100)</f>
        <v>60.813435555555564</v>
      </c>
    </row>
    <row r="122" spans="1:5" x14ac:dyDescent="0.25">
      <c r="A122" s="66">
        <v>4014</v>
      </c>
      <c r="B122" s="111" t="s">
        <v>110</v>
      </c>
      <c r="C122" s="17">
        <f>SUM(C123:C124)</f>
        <v>29175000</v>
      </c>
      <c r="D122" s="17">
        <f>SUM(D123:D124)</f>
        <v>5231734.78</v>
      </c>
      <c r="E122" s="142">
        <f t="shared" si="5"/>
        <v>17.932252887746358</v>
      </c>
    </row>
    <row r="123" spans="1:5" x14ac:dyDescent="0.25">
      <c r="A123" s="62"/>
      <c r="B123" s="81" t="s">
        <v>57</v>
      </c>
      <c r="C123" s="12">
        <v>29000000</v>
      </c>
      <c r="D123" s="13">
        <v>5231734.78</v>
      </c>
      <c r="E123" s="131">
        <f t="shared" si="5"/>
        <v>18.040464758620693</v>
      </c>
    </row>
    <row r="124" spans="1:5" ht="24" thickBot="1" x14ac:dyDescent="0.3">
      <c r="A124" s="65"/>
      <c r="B124" s="112" t="s">
        <v>69</v>
      </c>
      <c r="C124" s="15">
        <v>175000</v>
      </c>
      <c r="D124" s="8">
        <v>0</v>
      </c>
      <c r="E124" s="128">
        <f t="shared" si="5"/>
        <v>0</v>
      </c>
    </row>
    <row r="125" spans="1:5" ht="23.25" x14ac:dyDescent="0.25">
      <c r="A125" s="60">
        <v>5014</v>
      </c>
      <c r="B125" s="98" t="s">
        <v>109</v>
      </c>
      <c r="C125" s="9">
        <f>SUM(C126:C129)</f>
        <v>2110567000</v>
      </c>
      <c r="D125" s="9">
        <f>SUM(D127:D129)</f>
        <v>1652249907.1199999</v>
      </c>
      <c r="E125" s="58">
        <f t="shared" si="3"/>
        <v>78.284646122108413</v>
      </c>
    </row>
    <row r="126" spans="1:5" x14ac:dyDescent="0.25">
      <c r="A126" s="64"/>
      <c r="B126" s="106" t="s">
        <v>56</v>
      </c>
      <c r="C126" s="28">
        <v>500000</v>
      </c>
      <c r="D126" s="28">
        <v>0</v>
      </c>
      <c r="E126" s="138">
        <f t="shared" si="3"/>
        <v>0</v>
      </c>
    </row>
    <row r="127" spans="1:5" x14ac:dyDescent="0.25">
      <c r="A127" s="64"/>
      <c r="B127" s="113" t="s">
        <v>57</v>
      </c>
      <c r="C127" s="10">
        <v>841856000</v>
      </c>
      <c r="D127" s="10">
        <v>807815869.49000001</v>
      </c>
      <c r="E127" s="138">
        <f t="shared" si="3"/>
        <v>95.956537637078071</v>
      </c>
    </row>
    <row r="128" spans="1:5" x14ac:dyDescent="0.25">
      <c r="A128" s="64"/>
      <c r="B128" s="106" t="s">
        <v>12</v>
      </c>
      <c r="C128" s="12">
        <v>85595000</v>
      </c>
      <c r="D128" s="12">
        <v>85594320</v>
      </c>
      <c r="E128" s="131">
        <f t="shared" si="3"/>
        <v>99.999205561072486</v>
      </c>
    </row>
    <row r="129" spans="1:9" ht="15.75" thickBot="1" x14ac:dyDescent="0.3">
      <c r="A129" s="50"/>
      <c r="B129" s="102" t="s">
        <v>13</v>
      </c>
      <c r="C129" s="15">
        <v>1182616000</v>
      </c>
      <c r="D129" s="15">
        <v>758839717.63</v>
      </c>
      <c r="E129" s="128">
        <f t="shared" si="3"/>
        <v>64.166197449552527</v>
      </c>
    </row>
    <row r="130" spans="1:9" x14ac:dyDescent="0.25">
      <c r="A130" s="60">
        <v>5015</v>
      </c>
      <c r="B130" s="98" t="s">
        <v>76</v>
      </c>
      <c r="C130" s="9">
        <f>SUM(C131:C132)</f>
        <v>162800000</v>
      </c>
      <c r="D130" s="9">
        <f>SUM(D131:D132)</f>
        <v>143810626.44999999</v>
      </c>
      <c r="E130" s="138">
        <f t="shared" si="3"/>
        <v>88.335765632678118</v>
      </c>
    </row>
    <row r="131" spans="1:9" x14ac:dyDescent="0.25">
      <c r="A131" s="64"/>
      <c r="B131" s="113" t="s">
        <v>57</v>
      </c>
      <c r="C131" s="10">
        <v>93800000</v>
      </c>
      <c r="D131" s="20">
        <v>75530626.450000003</v>
      </c>
      <c r="E131" s="138">
        <f t="shared" ref="E131" si="6">SUM(D131/C131*100)</f>
        <v>80.523055916844356</v>
      </c>
      <c r="I131" s="1"/>
    </row>
    <row r="132" spans="1:9" ht="15.75" thickBot="1" x14ac:dyDescent="0.3">
      <c r="A132" s="50"/>
      <c r="B132" s="85" t="s">
        <v>13</v>
      </c>
      <c r="C132" s="15">
        <v>69000000</v>
      </c>
      <c r="D132" s="15">
        <v>68280000</v>
      </c>
      <c r="E132" s="128">
        <f t="shared" si="3"/>
        <v>98.956521739130437</v>
      </c>
    </row>
    <row r="133" spans="1:9" x14ac:dyDescent="0.25">
      <c r="A133" s="68">
        <v>5016</v>
      </c>
      <c r="B133" s="111" t="s">
        <v>87</v>
      </c>
      <c r="C133" s="18">
        <f>SUM(C134:C135)</f>
        <v>158600000</v>
      </c>
      <c r="D133" s="17">
        <f>SUM(D134:D135)</f>
        <v>21840000</v>
      </c>
      <c r="E133" s="142">
        <f t="shared" si="3"/>
        <v>13.77049180327869</v>
      </c>
    </row>
    <row r="134" spans="1:9" x14ac:dyDescent="0.25">
      <c r="A134" s="56"/>
      <c r="B134" s="81" t="s">
        <v>57</v>
      </c>
      <c r="C134" s="10">
        <v>35600000</v>
      </c>
      <c r="D134" s="20">
        <v>21840000</v>
      </c>
      <c r="E134" s="138">
        <f t="shared" si="3"/>
        <v>61.348314606741575</v>
      </c>
    </row>
    <row r="135" spans="1:9" ht="15.75" thickBot="1" x14ac:dyDescent="0.3">
      <c r="A135" s="50"/>
      <c r="B135" s="85" t="s">
        <v>13</v>
      </c>
      <c r="C135" s="15">
        <v>123000000</v>
      </c>
      <c r="D135" s="15">
        <v>0</v>
      </c>
      <c r="E135" s="138">
        <f t="shared" si="3"/>
        <v>0</v>
      </c>
    </row>
    <row r="136" spans="1:9" ht="23.25" x14ac:dyDescent="0.25">
      <c r="A136" s="69">
        <v>5017</v>
      </c>
      <c r="B136" s="107" t="s">
        <v>88</v>
      </c>
      <c r="C136" s="16">
        <f>SUM(C137:C139)</f>
        <v>2619151000</v>
      </c>
      <c r="D136" s="16">
        <f>SUM(D137:D139)</f>
        <v>959424464.51999998</v>
      </c>
      <c r="E136" s="58">
        <f t="shared" si="3"/>
        <v>36.631124533102522</v>
      </c>
    </row>
    <row r="137" spans="1:9" x14ac:dyDescent="0.25">
      <c r="A137" s="57"/>
      <c r="B137" s="81" t="s">
        <v>57</v>
      </c>
      <c r="C137" s="13">
        <v>512000000</v>
      </c>
      <c r="D137" s="11">
        <v>174838064.52000001</v>
      </c>
      <c r="E137" s="138">
        <f t="shared" ref="E137:E144" si="7">SUM(D137/C137*100)</f>
        <v>34.148059476562501</v>
      </c>
    </row>
    <row r="138" spans="1:9" x14ac:dyDescent="0.25">
      <c r="A138" s="57"/>
      <c r="B138" s="106" t="s">
        <v>12</v>
      </c>
      <c r="C138" s="21">
        <v>90000000</v>
      </c>
      <c r="D138" s="14">
        <v>89280000</v>
      </c>
      <c r="E138" s="131">
        <f t="shared" si="7"/>
        <v>99.2</v>
      </c>
    </row>
    <row r="139" spans="1:9" ht="15.75" thickBot="1" x14ac:dyDescent="0.3">
      <c r="A139" s="63"/>
      <c r="B139" s="102" t="s">
        <v>13</v>
      </c>
      <c r="C139" s="22">
        <v>2017151000</v>
      </c>
      <c r="D139" s="15">
        <v>695306400</v>
      </c>
      <c r="E139" s="128">
        <f t="shared" si="7"/>
        <v>34.469724874340095</v>
      </c>
    </row>
    <row r="140" spans="1:9" x14ac:dyDescent="0.25">
      <c r="A140" s="69">
        <v>5018</v>
      </c>
      <c r="B140" s="107" t="s">
        <v>89</v>
      </c>
      <c r="C140" s="16">
        <f>SUM(C141:C141)</f>
        <v>18000000</v>
      </c>
      <c r="D140" s="35">
        <f>SUM(D141:D141)</f>
        <v>0</v>
      </c>
      <c r="E140" s="58">
        <f t="shared" si="7"/>
        <v>0</v>
      </c>
    </row>
    <row r="141" spans="1:9" ht="15.75" thickBot="1" x14ac:dyDescent="0.3">
      <c r="A141" s="63"/>
      <c r="B141" s="85" t="s">
        <v>13</v>
      </c>
      <c r="C141" s="23">
        <v>18000000</v>
      </c>
      <c r="D141" s="19">
        <v>0</v>
      </c>
      <c r="E141" s="141">
        <f t="shared" si="7"/>
        <v>0</v>
      </c>
    </row>
    <row r="142" spans="1:9" ht="23.25" x14ac:dyDescent="0.25">
      <c r="A142" s="60">
        <v>5020</v>
      </c>
      <c r="B142" s="98" t="s">
        <v>91</v>
      </c>
      <c r="C142" s="16">
        <f>SUM(C143:C143)</f>
        <v>372000000</v>
      </c>
      <c r="D142" s="35">
        <f>SUM(D143:D143)</f>
        <v>184875000</v>
      </c>
      <c r="E142" s="58">
        <f t="shared" si="7"/>
        <v>49.697580645161288</v>
      </c>
    </row>
    <row r="143" spans="1:9" ht="15.75" thickBot="1" x14ac:dyDescent="0.3">
      <c r="A143" s="50"/>
      <c r="B143" s="114" t="s">
        <v>13</v>
      </c>
      <c r="C143" s="15">
        <v>372000000</v>
      </c>
      <c r="D143" s="15">
        <v>184875000</v>
      </c>
      <c r="E143" s="128">
        <f t="shared" si="7"/>
        <v>49.697580645161288</v>
      </c>
    </row>
    <row r="144" spans="1:9" ht="23.25" x14ac:dyDescent="0.25">
      <c r="A144" s="60">
        <v>5021</v>
      </c>
      <c r="B144" s="98" t="s">
        <v>95</v>
      </c>
      <c r="C144" s="18">
        <f>SUM(C145:C148)</f>
        <v>922100000</v>
      </c>
      <c r="D144" s="18">
        <f>SUM(D145:D148)</f>
        <v>588900689.02999997</v>
      </c>
      <c r="E144" s="142">
        <f t="shared" si="7"/>
        <v>63.865165278169385</v>
      </c>
    </row>
    <row r="145" spans="1:8" x14ac:dyDescent="0.25">
      <c r="A145" s="62"/>
      <c r="B145" s="115" t="s">
        <v>55</v>
      </c>
      <c r="C145" s="11">
        <v>20000000</v>
      </c>
      <c r="D145" s="11">
        <v>1183608.05</v>
      </c>
      <c r="E145" s="138">
        <f t="shared" ref="E145:E148" si="8">SUM(D145/C145*100)</f>
        <v>5.9180402499999998</v>
      </c>
    </row>
    <row r="146" spans="1:8" x14ac:dyDescent="0.25">
      <c r="A146" s="62"/>
      <c r="B146" s="106" t="s">
        <v>107</v>
      </c>
      <c r="C146" s="12">
        <v>25000000</v>
      </c>
      <c r="D146" s="12">
        <v>0</v>
      </c>
      <c r="E146" s="131">
        <f t="shared" si="8"/>
        <v>0</v>
      </c>
    </row>
    <row r="147" spans="1:8" x14ac:dyDescent="0.25">
      <c r="A147" s="62"/>
      <c r="B147" s="115" t="s">
        <v>63</v>
      </c>
      <c r="C147" s="20">
        <v>744100000</v>
      </c>
      <c r="D147" s="20">
        <v>587717080.98000002</v>
      </c>
      <c r="E147" s="139">
        <f t="shared" si="8"/>
        <v>78.983615237199302</v>
      </c>
    </row>
    <row r="148" spans="1:8" ht="15.75" thickBot="1" x14ac:dyDescent="0.3">
      <c r="A148" s="65"/>
      <c r="B148" s="85" t="s">
        <v>12</v>
      </c>
      <c r="C148" s="15">
        <v>133000000</v>
      </c>
      <c r="D148" s="15">
        <v>0</v>
      </c>
      <c r="E148" s="128">
        <f t="shared" si="8"/>
        <v>0</v>
      </c>
    </row>
    <row r="149" spans="1:8" x14ac:dyDescent="0.25">
      <c r="A149" s="60">
        <v>5022</v>
      </c>
      <c r="B149" s="98" t="s">
        <v>99</v>
      </c>
      <c r="C149" s="16">
        <f>SUM(C150:C151)</f>
        <v>174000000</v>
      </c>
      <c r="D149" s="16">
        <f>SUM(D150:D151)</f>
        <v>102059483.87</v>
      </c>
      <c r="E149" s="58">
        <f t="shared" ref="E149:E153" si="9">SUM(D149/C149*100)</f>
        <v>58.654875787356318</v>
      </c>
    </row>
    <row r="150" spans="1:8" x14ac:dyDescent="0.25">
      <c r="A150" s="64"/>
      <c r="B150" s="81" t="s">
        <v>57</v>
      </c>
      <c r="C150" s="20">
        <v>27500000</v>
      </c>
      <c r="D150" s="20">
        <v>4139483.87</v>
      </c>
      <c r="E150" s="138">
        <f t="shared" si="9"/>
        <v>15.052668618181819</v>
      </c>
    </row>
    <row r="151" spans="1:8" ht="15.75" thickBot="1" x14ac:dyDescent="0.3">
      <c r="A151" s="70"/>
      <c r="B151" s="112" t="s">
        <v>13</v>
      </c>
      <c r="C151" s="15">
        <v>146500000</v>
      </c>
      <c r="D151" s="15">
        <v>97920000</v>
      </c>
      <c r="E151" s="128">
        <f t="shared" si="9"/>
        <v>66.839590443686006</v>
      </c>
    </row>
    <row r="152" spans="1:8" x14ac:dyDescent="0.25">
      <c r="A152" s="60">
        <v>5028</v>
      </c>
      <c r="B152" s="98" t="s">
        <v>103</v>
      </c>
      <c r="C152" s="17">
        <f>C153</f>
        <v>840000000</v>
      </c>
      <c r="D152" s="17">
        <f>D153</f>
        <v>597456000</v>
      </c>
      <c r="E152" s="58">
        <f t="shared" si="9"/>
        <v>71.125714285714281</v>
      </c>
    </row>
    <row r="153" spans="1:8" ht="15.75" thickBot="1" x14ac:dyDescent="0.3">
      <c r="A153" s="70"/>
      <c r="B153" s="114" t="s">
        <v>13</v>
      </c>
      <c r="C153" s="19">
        <v>840000000</v>
      </c>
      <c r="D153" s="19">
        <v>597456000</v>
      </c>
      <c r="E153" s="128">
        <f t="shared" si="9"/>
        <v>71.125714285714281</v>
      </c>
    </row>
    <row r="154" spans="1:8" ht="26.25" x14ac:dyDescent="0.25">
      <c r="A154" s="71">
        <v>2302</v>
      </c>
      <c r="B154" s="116" t="s">
        <v>77</v>
      </c>
      <c r="C154" s="183"/>
      <c r="D154" s="168"/>
      <c r="E154" s="129"/>
    </row>
    <row r="155" spans="1:8" x14ac:dyDescent="0.25">
      <c r="A155" s="30" t="s">
        <v>37</v>
      </c>
      <c r="B155" s="101" t="s">
        <v>78</v>
      </c>
      <c r="C155" s="170">
        <f>SUM(C156:C161)</f>
        <v>74465000</v>
      </c>
      <c r="D155" s="170">
        <f>SUM(D156:D161)</f>
        <v>53381805</v>
      </c>
      <c r="E155" s="48">
        <f t="shared" ref="E155:E178" si="10">SUM(D155/C155*100)</f>
        <v>71.687108037332976</v>
      </c>
    </row>
    <row r="156" spans="1:8" x14ac:dyDescent="0.25">
      <c r="A156" s="72"/>
      <c r="B156" s="99" t="s">
        <v>49</v>
      </c>
      <c r="C156" s="12">
        <v>53477000</v>
      </c>
      <c r="D156" s="157">
        <v>42673267.420000002</v>
      </c>
      <c r="E156" s="131">
        <f t="shared" si="10"/>
        <v>79.797422106700083</v>
      </c>
    </row>
    <row r="157" spans="1:8" x14ac:dyDescent="0.25">
      <c r="A157" s="53"/>
      <c r="B157" s="106" t="s">
        <v>50</v>
      </c>
      <c r="C157" s="12">
        <v>8120000</v>
      </c>
      <c r="D157" s="157">
        <v>6465000.2400000002</v>
      </c>
      <c r="E157" s="131">
        <f t="shared" si="10"/>
        <v>79.618229556650249</v>
      </c>
    </row>
    <row r="158" spans="1:8" x14ac:dyDescent="0.25">
      <c r="A158" s="73"/>
      <c r="B158" s="99" t="s">
        <v>53</v>
      </c>
      <c r="C158" s="184">
        <v>1176000</v>
      </c>
      <c r="D158" s="184">
        <v>562737.81999999995</v>
      </c>
      <c r="E158" s="131">
        <f t="shared" si="10"/>
        <v>47.851855442176863</v>
      </c>
      <c r="H158" s="1"/>
    </row>
    <row r="159" spans="1:8" ht="23.25" x14ac:dyDescent="0.25">
      <c r="A159" s="73"/>
      <c r="B159" s="99" t="s">
        <v>54</v>
      </c>
      <c r="C159" s="184">
        <v>992000</v>
      </c>
      <c r="D159" s="184">
        <v>832117.23</v>
      </c>
      <c r="E159" s="131">
        <f t="shared" si="10"/>
        <v>83.88278528225807</v>
      </c>
    </row>
    <row r="160" spans="1:8" x14ac:dyDescent="0.25">
      <c r="A160" s="74"/>
      <c r="B160" s="99" t="s">
        <v>56</v>
      </c>
      <c r="C160" s="12">
        <v>1400000</v>
      </c>
      <c r="D160" s="12">
        <v>399075.36</v>
      </c>
      <c r="E160" s="131">
        <f t="shared" si="10"/>
        <v>28.505382857142859</v>
      </c>
    </row>
    <row r="161" spans="1:5" ht="15.75" thickBot="1" x14ac:dyDescent="0.3">
      <c r="A161" s="75"/>
      <c r="B161" s="85" t="s">
        <v>57</v>
      </c>
      <c r="C161" s="15">
        <v>9300000</v>
      </c>
      <c r="D161" s="15">
        <v>2449606.9300000002</v>
      </c>
      <c r="E161" s="128">
        <f t="shared" si="10"/>
        <v>26.339859462365595</v>
      </c>
    </row>
    <row r="162" spans="1:5" ht="26.25" x14ac:dyDescent="0.25">
      <c r="A162" s="71">
        <v>2303</v>
      </c>
      <c r="B162" s="116" t="s">
        <v>79</v>
      </c>
      <c r="C162" s="185"/>
      <c r="D162" s="185"/>
      <c r="E162" s="129"/>
    </row>
    <row r="163" spans="1:5" x14ac:dyDescent="0.25">
      <c r="A163" s="30" t="s">
        <v>37</v>
      </c>
      <c r="B163" s="101" t="s">
        <v>80</v>
      </c>
      <c r="C163" s="170">
        <f>SUM(C164:C169)</f>
        <v>36465000</v>
      </c>
      <c r="D163" s="168">
        <f>SUM(D164:D169)</f>
        <v>29337023.099999998</v>
      </c>
      <c r="E163" s="48">
        <f t="shared" si="10"/>
        <v>80.452552036199094</v>
      </c>
    </row>
    <row r="164" spans="1:5" x14ac:dyDescent="0.25">
      <c r="A164" s="53"/>
      <c r="B164" s="106" t="s">
        <v>49</v>
      </c>
      <c r="C164" s="157">
        <v>28481000</v>
      </c>
      <c r="D164" s="157">
        <v>23338767.829999998</v>
      </c>
      <c r="E164" s="131">
        <f t="shared" si="10"/>
        <v>81.945043467574862</v>
      </c>
    </row>
    <row r="165" spans="1:5" x14ac:dyDescent="0.25">
      <c r="A165" s="73"/>
      <c r="B165" s="106" t="s">
        <v>50</v>
      </c>
      <c r="C165" s="186">
        <v>4315000</v>
      </c>
      <c r="D165" s="186">
        <v>3535823.41</v>
      </c>
      <c r="E165" s="131">
        <f t="shared" si="10"/>
        <v>81.94260509849363</v>
      </c>
    </row>
    <row r="166" spans="1:5" x14ac:dyDescent="0.25">
      <c r="A166" s="53"/>
      <c r="B166" s="106" t="s">
        <v>53</v>
      </c>
      <c r="C166" s="12">
        <v>495000</v>
      </c>
      <c r="D166" s="157">
        <v>308836.98</v>
      </c>
      <c r="E166" s="131">
        <f t="shared" si="10"/>
        <v>62.39130909090909</v>
      </c>
    </row>
    <row r="167" spans="1:5" x14ac:dyDescent="0.25">
      <c r="A167" s="53"/>
      <c r="B167" s="99" t="s">
        <v>93</v>
      </c>
      <c r="C167" s="12">
        <v>324000</v>
      </c>
      <c r="D167" s="157">
        <v>209672.22</v>
      </c>
      <c r="E167" s="131">
        <f t="shared" si="10"/>
        <v>64.713648148148152</v>
      </c>
    </row>
    <row r="168" spans="1:5" x14ac:dyDescent="0.25">
      <c r="A168" s="53"/>
      <c r="B168" s="106" t="s">
        <v>56</v>
      </c>
      <c r="C168" s="12">
        <v>1800000</v>
      </c>
      <c r="D168" s="157">
        <v>1103294.82</v>
      </c>
      <c r="E168" s="131">
        <f t="shared" si="10"/>
        <v>61.294156666666666</v>
      </c>
    </row>
    <row r="169" spans="1:5" ht="15.75" thickBot="1" x14ac:dyDescent="0.3">
      <c r="A169" s="53"/>
      <c r="B169" s="117" t="s">
        <v>57</v>
      </c>
      <c r="C169" s="15">
        <v>1050000</v>
      </c>
      <c r="D169" s="161">
        <v>840627.84</v>
      </c>
      <c r="E169" s="128">
        <f t="shared" si="10"/>
        <v>80.059794285714275</v>
      </c>
    </row>
    <row r="170" spans="1:5" x14ac:dyDescent="0.25">
      <c r="A170" s="76">
        <v>2402</v>
      </c>
      <c r="B170" s="118" t="s">
        <v>81</v>
      </c>
      <c r="C170" s="10"/>
      <c r="D170" s="165"/>
      <c r="E170" s="132"/>
    </row>
    <row r="171" spans="1:5" ht="23.25" x14ac:dyDescent="0.25">
      <c r="A171" s="77">
        <v>4002</v>
      </c>
      <c r="B171" s="119" t="s">
        <v>90</v>
      </c>
      <c r="C171" s="24">
        <f>SUM(C172:C175)</f>
        <v>3440000000</v>
      </c>
      <c r="D171" s="170">
        <f>SUM(D172:D175)</f>
        <v>6985656.9199999999</v>
      </c>
      <c r="E171" s="134">
        <f t="shared" si="10"/>
        <v>0.20307142209302328</v>
      </c>
    </row>
    <row r="172" spans="1:5" x14ac:dyDescent="0.25">
      <c r="A172" s="78"/>
      <c r="B172" s="106" t="s">
        <v>57</v>
      </c>
      <c r="C172" s="12">
        <v>515000000</v>
      </c>
      <c r="D172" s="157">
        <v>0</v>
      </c>
      <c r="E172" s="131">
        <f t="shared" si="10"/>
        <v>0</v>
      </c>
    </row>
    <row r="173" spans="1:5" ht="23.25" x14ac:dyDescent="0.25">
      <c r="A173" s="78"/>
      <c r="B173" s="120" t="s">
        <v>69</v>
      </c>
      <c r="C173" s="12">
        <v>10000000</v>
      </c>
      <c r="D173" s="157">
        <v>0</v>
      </c>
      <c r="E173" s="131">
        <f t="shared" si="10"/>
        <v>0</v>
      </c>
    </row>
    <row r="174" spans="1:5" ht="23.25" x14ac:dyDescent="0.25">
      <c r="A174" s="78"/>
      <c r="B174" s="106" t="s">
        <v>62</v>
      </c>
      <c r="C174" s="12">
        <v>1028000000</v>
      </c>
      <c r="D174" s="157">
        <v>6985656.9199999999</v>
      </c>
      <c r="E174" s="131">
        <f t="shared" si="10"/>
        <v>0.67953861089494161</v>
      </c>
    </row>
    <row r="175" spans="1:5" ht="15.75" thickBot="1" x14ac:dyDescent="0.3">
      <c r="A175" s="71"/>
      <c r="B175" s="85" t="s">
        <v>63</v>
      </c>
      <c r="C175" s="15">
        <v>1887000000</v>
      </c>
      <c r="D175" s="161">
        <v>0</v>
      </c>
      <c r="E175" s="128">
        <f t="shared" si="10"/>
        <v>0</v>
      </c>
    </row>
    <row r="176" spans="1:5" x14ac:dyDescent="0.25">
      <c r="A176" s="30" t="s">
        <v>9</v>
      </c>
      <c r="B176" s="121" t="s">
        <v>82</v>
      </c>
      <c r="C176" s="32">
        <f>C177</f>
        <v>2773036000</v>
      </c>
      <c r="D176" s="187">
        <v>0</v>
      </c>
      <c r="E176" s="58">
        <f t="shared" si="10"/>
        <v>0</v>
      </c>
    </row>
    <row r="177" spans="1:5" x14ac:dyDescent="0.25">
      <c r="A177" s="30"/>
      <c r="B177" s="100" t="s">
        <v>83</v>
      </c>
      <c r="C177" s="14">
        <v>2773036000</v>
      </c>
      <c r="D177" s="159">
        <v>0</v>
      </c>
      <c r="E177" s="139">
        <f t="shared" si="10"/>
        <v>0</v>
      </c>
    </row>
    <row r="178" spans="1:5" x14ac:dyDescent="0.25">
      <c r="A178" s="30" t="s">
        <v>30</v>
      </c>
      <c r="B178" s="119" t="s">
        <v>84</v>
      </c>
      <c r="C178" s="26">
        <f>C179</f>
        <v>2000000</v>
      </c>
      <c r="D178" s="6">
        <f>D179</f>
        <v>0</v>
      </c>
      <c r="E178" s="134">
        <f t="shared" si="10"/>
        <v>0</v>
      </c>
    </row>
    <row r="179" spans="1:5" x14ac:dyDescent="0.25">
      <c r="A179" s="30"/>
      <c r="B179" s="106" t="s">
        <v>85</v>
      </c>
      <c r="C179" s="12">
        <v>2000000</v>
      </c>
      <c r="D179" s="157">
        <v>0</v>
      </c>
      <c r="E179" s="131">
        <f t="shared" ref="E179" si="11">SUM(D179/C179*100)</f>
        <v>0</v>
      </c>
    </row>
    <row r="180" spans="1:5" x14ac:dyDescent="0.25">
      <c r="A180" s="38">
        <v>4001</v>
      </c>
      <c r="B180" s="122" t="s">
        <v>100</v>
      </c>
      <c r="C180" s="27">
        <f>C181</f>
        <v>73200000000</v>
      </c>
      <c r="D180" s="172">
        <f>D181</f>
        <v>51802845239.330002</v>
      </c>
      <c r="E180" s="58">
        <f t="shared" ref="E180:E181" si="12">SUM(D180/C180*100)</f>
        <v>70.768914261379791</v>
      </c>
    </row>
    <row r="181" spans="1:5" ht="15.75" thickBot="1" x14ac:dyDescent="0.3">
      <c r="A181" s="30"/>
      <c r="B181" s="106" t="s">
        <v>101</v>
      </c>
      <c r="C181" s="15">
        <v>73200000000</v>
      </c>
      <c r="D181" s="161">
        <v>51802845239.330002</v>
      </c>
      <c r="E181" s="128">
        <f t="shared" si="12"/>
        <v>70.768914261379791</v>
      </c>
    </row>
    <row r="182" spans="1:5" ht="15.75" thickBot="1" x14ac:dyDescent="0.3">
      <c r="A182" s="29"/>
      <c r="B182" s="123" t="s">
        <v>86</v>
      </c>
      <c r="C182" s="188">
        <f>SUM(C180+C178+C176+C171+C163+C155+C152+C149+C142+C140+C136+C133+C130+C125+C120+C117+C111+C106+C104+C95+C83+C73+C64+C41+C38+C30+C28+C22+C17+C13+C9+C6+C3+C144+C11+C15+C122)</f>
        <v>442116007014</v>
      </c>
      <c r="D182" s="188">
        <f>SUM(D180+D178+D176+D171+D163+D155+D152+D149+D142+D140+D136+D133+D130+D125+D120+D117+D111+D106+D104+D95+D83+D73+D64+D41+D38+D30+D28+D22+D17+D13+D9+D6+D3+D144+D122)</f>
        <v>317921472785.67004</v>
      </c>
      <c r="E182" s="143">
        <f>SUM(D182/C182*100)</f>
        <v>71.909061816801128</v>
      </c>
    </row>
  </sheetData>
  <mergeCells count="2">
    <mergeCell ref="A69:A72"/>
    <mergeCell ref="A42:A63"/>
  </mergeCells>
  <pageMargins left="0.7" right="0.7" top="0.75" bottom="0.75" header="0.3" footer="0.3"/>
  <pageSetup paperSize="9" scale="90" orientation="landscape" r:id="rId1"/>
  <ignoredErrors>
    <ignoredError sqref="D10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31.10.2023.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2023-11-09T08:40:15Z</dcterms:modified>
</cp:coreProperties>
</file>